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-FPS01\Home\OconneFi\Halton Hills\IRR Feb 2018\"/>
    </mc:Choice>
  </mc:AlternateContent>
  <bookViews>
    <workbookView xWindow="636" yWindow="720" windowWidth="20640" windowHeight="11640" activeTab="1"/>
  </bookViews>
  <sheets>
    <sheet name="2016 Dep Actual vs Rev_CoS" sheetId="18" r:id="rId1"/>
    <sheet name="2016 Dep Actual vsRev_CoS_Staff" sheetId="28" r:id="rId2"/>
    <sheet name="1611" sheetId="24" r:id="rId3"/>
    <sheet name="1820" sheetId="5" r:id="rId4"/>
    <sheet name="1830" sheetId="7" r:id="rId5"/>
    <sheet name="1835" sheetId="8" r:id="rId6"/>
    <sheet name="1840" sheetId="9" r:id="rId7"/>
    <sheet name="1845" sheetId="19" r:id="rId8"/>
    <sheet name="1850" sheetId="11" r:id="rId9"/>
    <sheet name="1855" sheetId="13" r:id="rId10"/>
    <sheet name="1860" sheetId="12" r:id="rId11"/>
    <sheet name="1908" sheetId="15" r:id="rId12"/>
    <sheet name="1915" sheetId="16" r:id="rId13"/>
    <sheet name="1920" sheetId="25" r:id="rId14"/>
    <sheet name="1930" sheetId="17" r:id="rId15"/>
    <sheet name="1940" sheetId="20" r:id="rId16"/>
    <sheet name="1955" sheetId="22" r:id="rId17"/>
    <sheet name="1975" sheetId="26" r:id="rId18"/>
  </sheets>
  <externalReferences>
    <externalReference r:id="rId19"/>
    <externalReference r:id="rId20"/>
    <externalReference r:id="rId21"/>
  </externalReferences>
  <definedNames>
    <definedName name="_xlnm._FilterDatabase" localSheetId="3" hidden="1">'1820'!$A$2:$N$55</definedName>
    <definedName name="DaysInPreviousYear">'[1]Distribution Revenue by Source'!$B$22</definedName>
    <definedName name="DaysInYear">'[1]Distribution Revenue by Source'!$B$21</definedName>
    <definedName name="MofF" localSheetId="7">#REF!</definedName>
    <definedName name="MofF" localSheetId="15">#REF!</definedName>
    <definedName name="MofF" localSheetId="16">#REF!</definedName>
    <definedName name="MofF" localSheetId="0">#REF!</definedName>
    <definedName name="MofF" localSheetId="1">#REF!</definedName>
    <definedName name="MofF">#REF!</definedName>
    <definedName name="_xlnm.Print_Area" localSheetId="0">'2016 Dep Actual vs Rev_CoS'!$A$1:$I$59</definedName>
    <definedName name="_xlnm.Print_Area" localSheetId="1">'2016 Dep Actual vsRev_CoS_Staff'!$A$1:$M$59</definedName>
    <definedName name="Ratebase">'[1]Distribution Revenue by Source'!$C$25</definedName>
    <definedName name="Surtax" localSheetId="7">#REF!</definedName>
    <definedName name="Surtax" localSheetId="15">#REF!</definedName>
    <definedName name="Surtax" localSheetId="16">#REF!</definedName>
    <definedName name="Surtax" localSheetId="0">#REF!</definedName>
    <definedName name="Surtax" localSheetId="1">#REF!</definedName>
    <definedName name="Surtax">#REF!</definedName>
  </definedNames>
  <calcPr calcId="162913"/>
</workbook>
</file>

<file path=xl/calcChain.xml><?xml version="1.0" encoding="utf-8"?>
<calcChain xmlns="http://schemas.openxmlformats.org/spreadsheetml/2006/main">
  <c r="N55" i="28" l="1"/>
  <c r="N53" i="28" l="1"/>
  <c r="N52" i="28"/>
  <c r="N50" i="28"/>
  <c r="N48" i="28"/>
  <c r="N46" i="28"/>
  <c r="N43" i="28"/>
  <c r="M52" i="28"/>
  <c r="M53" i="28" s="1"/>
  <c r="M50" i="28"/>
  <c r="M46" i="28"/>
  <c r="M43" i="28"/>
  <c r="M48" i="28"/>
  <c r="K48" i="28"/>
  <c r="K50" i="28" s="1"/>
  <c r="K53" i="28" s="1"/>
  <c r="K52" i="28"/>
  <c r="K46" i="28"/>
  <c r="K28" i="28"/>
  <c r="M28" i="28" s="1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M11" i="28"/>
  <c r="M10" i="28"/>
  <c r="M9" i="28"/>
  <c r="M8" i="28"/>
  <c r="M7" i="28"/>
  <c r="K10" i="28"/>
  <c r="K34" i="28"/>
  <c r="K31" i="28"/>
  <c r="K29" i="28"/>
  <c r="K27" i="28"/>
  <c r="K21" i="28"/>
  <c r="K20" i="28"/>
  <c r="K19" i="28"/>
  <c r="K18" i="28"/>
  <c r="K17" i="28"/>
  <c r="K16" i="28"/>
  <c r="K15" i="28"/>
  <c r="K13" i="28"/>
  <c r="K7" i="28"/>
  <c r="I52" i="28"/>
  <c r="G52" i="28"/>
  <c r="E52" i="28"/>
  <c r="E48" i="28"/>
  <c r="E43" i="28"/>
  <c r="E46" i="28" s="1"/>
  <c r="E50" i="28" s="1"/>
  <c r="E53" i="28" s="1"/>
  <c r="I42" i="28"/>
  <c r="I41" i="28"/>
  <c r="I40" i="28"/>
  <c r="I39" i="28"/>
  <c r="I38" i="28"/>
  <c r="I37" i="28"/>
  <c r="I36" i="28"/>
  <c r="I35" i="28"/>
  <c r="G34" i="28"/>
  <c r="I34" i="28" s="1"/>
  <c r="I33" i="28"/>
  <c r="I32" i="28"/>
  <c r="G31" i="28"/>
  <c r="I31" i="28" s="1"/>
  <c r="I30" i="28"/>
  <c r="I29" i="28"/>
  <c r="G29" i="28"/>
  <c r="G48" i="28" s="1"/>
  <c r="I28" i="28"/>
  <c r="G28" i="28"/>
  <c r="G27" i="28"/>
  <c r="I27" i="28" s="1"/>
  <c r="I26" i="28"/>
  <c r="I25" i="28"/>
  <c r="I24" i="28"/>
  <c r="I23" i="28"/>
  <c r="I22" i="28"/>
  <c r="G21" i="28"/>
  <c r="I21" i="28" s="1"/>
  <c r="G20" i="28"/>
  <c r="I20" i="28" s="1"/>
  <c r="G19" i="28"/>
  <c r="I19" i="28" s="1"/>
  <c r="G18" i="28"/>
  <c r="I18" i="28" s="1"/>
  <c r="G17" i="28"/>
  <c r="I17" i="28" s="1"/>
  <c r="G16" i="28"/>
  <c r="I16" i="28" s="1"/>
  <c r="G15" i="28"/>
  <c r="I15" i="28" s="1"/>
  <c r="I14" i="28"/>
  <c r="I13" i="28"/>
  <c r="G13" i="28"/>
  <c r="I12" i="28"/>
  <c r="I11" i="28"/>
  <c r="I10" i="28"/>
  <c r="G10" i="28"/>
  <c r="I9" i="28"/>
  <c r="I8" i="28"/>
  <c r="I7" i="28"/>
  <c r="G7" i="28"/>
  <c r="G43" i="28" s="1"/>
  <c r="G46" i="28" s="1"/>
  <c r="K43" i="28" l="1"/>
  <c r="I48" i="28"/>
  <c r="G50" i="28"/>
  <c r="G53" i="28" s="1"/>
  <c r="I43" i="28"/>
  <c r="I46" i="28" s="1"/>
  <c r="I50" i="28" s="1"/>
  <c r="I53" i="28" s="1"/>
  <c r="I8" i="18"/>
  <c r="I9" i="18"/>
  <c r="I11" i="18"/>
  <c r="I12" i="18"/>
  <c r="I14" i="18"/>
  <c r="I22" i="18"/>
  <c r="I23" i="18"/>
  <c r="I24" i="18"/>
  <c r="I25" i="18"/>
  <c r="I26" i="18"/>
  <c r="I30" i="18"/>
  <c r="I32" i="18"/>
  <c r="I33" i="18"/>
  <c r="I35" i="18"/>
  <c r="I36" i="18"/>
  <c r="I37" i="18"/>
  <c r="I38" i="18"/>
  <c r="I39" i="18"/>
  <c r="I40" i="18"/>
  <c r="I41" i="18"/>
  <c r="I42" i="18"/>
  <c r="E48" i="18" l="1"/>
  <c r="E52" i="18"/>
  <c r="H60" i="5" l="1"/>
  <c r="J86" i="26" l="1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3" i="26"/>
  <c r="M7" i="25"/>
  <c r="M6" i="25"/>
  <c r="L4" i="24"/>
  <c r="L5" i="24"/>
  <c r="L6" i="24"/>
  <c r="L7" i="24"/>
  <c r="L8" i="24"/>
  <c r="L9" i="24"/>
  <c r="L10" i="24"/>
  <c r="L11" i="24"/>
  <c r="L12" i="24" l="1"/>
  <c r="M8" i="25" l="1"/>
  <c r="I13" i="25"/>
  <c r="H16" i="24"/>
  <c r="L3" i="24"/>
  <c r="E43" i="18" l="1"/>
  <c r="E46" i="18" s="1"/>
  <c r="E50" i="18" s="1"/>
  <c r="E53" i="18" s="1"/>
  <c r="J67" i="8"/>
  <c r="J15" i="16" l="1"/>
  <c r="M96" i="19"/>
  <c r="J34" i="22"/>
  <c r="J22" i="22"/>
  <c r="J27" i="20"/>
  <c r="J22" i="20"/>
  <c r="J47" i="17"/>
  <c r="J32" i="17"/>
  <c r="J17" i="17"/>
  <c r="J29" i="20" l="1"/>
  <c r="J24" i="15"/>
  <c r="J53" i="12"/>
  <c r="J44" i="12"/>
  <c r="J39" i="12"/>
  <c r="J20" i="12"/>
  <c r="J62" i="13"/>
  <c r="J332" i="11"/>
  <c r="J314" i="11"/>
  <c r="J294" i="11"/>
  <c r="J98" i="19"/>
  <c r="J82" i="19"/>
  <c r="J62" i="19"/>
  <c r="J34" i="9"/>
  <c r="J118" i="8"/>
  <c r="J99" i="8"/>
  <c r="J477" i="7" l="1"/>
  <c r="H55" i="5" l="1"/>
  <c r="H58" i="5" s="1"/>
  <c r="M25" i="22" l="1"/>
  <c r="M26" i="22"/>
  <c r="M27" i="22"/>
  <c r="M28" i="22"/>
  <c r="M29" i="22"/>
  <c r="M30" i="22"/>
  <c r="M24" i="22"/>
  <c r="M4" i="22"/>
  <c r="M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3" i="22"/>
  <c r="M24" i="20"/>
  <c r="M27" i="20" s="1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3" i="20"/>
  <c r="M35" i="17"/>
  <c r="M36" i="17"/>
  <c r="M37" i="17"/>
  <c r="M38" i="17"/>
  <c r="M39" i="17"/>
  <c r="M40" i="17"/>
  <c r="M41" i="17"/>
  <c r="M42" i="17"/>
  <c r="M43" i="17"/>
  <c r="M34" i="17"/>
  <c r="M20" i="17"/>
  <c r="M21" i="17"/>
  <c r="M22" i="17"/>
  <c r="M23" i="17"/>
  <c r="M24" i="17"/>
  <c r="M25" i="17"/>
  <c r="M26" i="17"/>
  <c r="M27" i="17"/>
  <c r="M28" i="17"/>
  <c r="M19" i="17"/>
  <c r="M4" i="17"/>
  <c r="M5" i="17"/>
  <c r="M6" i="17"/>
  <c r="M7" i="17"/>
  <c r="M8" i="17"/>
  <c r="M9" i="17"/>
  <c r="M10" i="17"/>
  <c r="M11" i="17"/>
  <c r="M12" i="17"/>
  <c r="M13" i="17"/>
  <c r="M3" i="17"/>
  <c r="M4" i="16"/>
  <c r="M5" i="16"/>
  <c r="M6" i="16"/>
  <c r="M7" i="16"/>
  <c r="M8" i="16"/>
  <c r="M9" i="16"/>
  <c r="M10" i="16"/>
  <c r="M3" i="16"/>
  <c r="M34" i="22" l="1"/>
  <c r="M47" i="12"/>
  <c r="M48" i="12"/>
  <c r="M49" i="12"/>
  <c r="M46" i="12"/>
  <c r="M53" i="12" l="1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22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3" i="12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3" i="13"/>
  <c r="M317" i="11"/>
  <c r="M318" i="11"/>
  <c r="M319" i="11"/>
  <c r="M320" i="11"/>
  <c r="M321" i="11"/>
  <c r="M322" i="11"/>
  <c r="M323" i="11"/>
  <c r="M324" i="11"/>
  <c r="M325" i="11"/>
  <c r="M326" i="11"/>
  <c r="M327" i="11"/>
  <c r="M328" i="11"/>
  <c r="M316" i="11"/>
  <c r="M297" i="11"/>
  <c r="M298" i="11"/>
  <c r="M299" i="11"/>
  <c r="M300" i="11"/>
  <c r="M301" i="11"/>
  <c r="M302" i="11"/>
  <c r="M303" i="11"/>
  <c r="M304" i="11"/>
  <c r="M305" i="11"/>
  <c r="M306" i="11"/>
  <c r="M307" i="11"/>
  <c r="M308" i="11"/>
  <c r="M309" i="11"/>
  <c r="M310" i="11"/>
  <c r="M296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M269" i="11"/>
  <c r="M270" i="11"/>
  <c r="M271" i="11"/>
  <c r="M272" i="11"/>
  <c r="M273" i="11"/>
  <c r="M274" i="11"/>
  <c r="M275" i="11"/>
  <c r="M276" i="11"/>
  <c r="M277" i="11"/>
  <c r="M278" i="11"/>
  <c r="M279" i="11"/>
  <c r="M280" i="11"/>
  <c r="M281" i="11"/>
  <c r="M282" i="11"/>
  <c r="M283" i="11"/>
  <c r="M284" i="11"/>
  <c r="M285" i="11"/>
  <c r="M286" i="11"/>
  <c r="M287" i="11"/>
  <c r="M288" i="11"/>
  <c r="M289" i="11"/>
  <c r="M290" i="11"/>
  <c r="M3" i="11"/>
  <c r="M85" i="19"/>
  <c r="M86" i="19"/>
  <c r="M87" i="19"/>
  <c r="M88" i="19"/>
  <c r="M89" i="19"/>
  <c r="M90" i="19"/>
  <c r="M91" i="19"/>
  <c r="M92" i="19"/>
  <c r="M93" i="19"/>
  <c r="M94" i="19"/>
  <c r="M8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64" i="19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3" i="1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" i="9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01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69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3" i="8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3" i="7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" i="5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3" i="15"/>
  <c r="M98" i="19" l="1"/>
  <c r="M118" i="8"/>
  <c r="M18" i="22"/>
  <c r="N18" i="22" s="1"/>
  <c r="J37" i="22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24" i="22"/>
  <c r="N25" i="22"/>
  <c r="N26" i="22"/>
  <c r="N27" i="22"/>
  <c r="N28" i="22"/>
  <c r="N29" i="22"/>
  <c r="N30" i="22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24" i="20"/>
  <c r="E24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N3" i="20"/>
  <c r="N86" i="19"/>
  <c r="N87" i="19"/>
  <c r="N90" i="19"/>
  <c r="N94" i="19"/>
  <c r="N65" i="19"/>
  <c r="N66" i="19"/>
  <c r="N67" i="19"/>
  <c r="N71" i="19"/>
  <c r="N72" i="19"/>
  <c r="N73" i="19"/>
  <c r="N74" i="19"/>
  <c r="N75" i="19"/>
  <c r="N47" i="19"/>
  <c r="N50" i="19"/>
  <c r="N52" i="19"/>
  <c r="N93" i="19"/>
  <c r="N92" i="19"/>
  <c r="N91" i="19"/>
  <c r="N89" i="19"/>
  <c r="N88" i="19"/>
  <c r="N85" i="19"/>
  <c r="N48" i="19"/>
  <c r="N49" i="19"/>
  <c r="N51" i="19"/>
  <c r="J100" i="19"/>
  <c r="N68" i="19"/>
  <c r="N69" i="19"/>
  <c r="N70" i="19"/>
  <c r="N76" i="19"/>
  <c r="N77" i="19"/>
  <c r="N22" i="20" l="1"/>
  <c r="N34" i="22"/>
  <c r="J578" i="22"/>
  <c r="N3" i="22"/>
  <c r="N22" i="22" s="1"/>
  <c r="N29" i="20"/>
  <c r="J573" i="20"/>
  <c r="N84" i="19"/>
  <c r="N98" i="19" s="1"/>
  <c r="J690" i="19"/>
  <c r="N58" i="19"/>
  <c r="N57" i="19"/>
  <c r="N56" i="19"/>
  <c r="N55" i="19"/>
  <c r="N54" i="19"/>
  <c r="N53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4" i="19"/>
  <c r="N573" i="20" l="1"/>
  <c r="N37" i="22"/>
  <c r="N64" i="19"/>
  <c r="N82" i="19" s="1"/>
  <c r="N3" i="19"/>
  <c r="N5" i="19"/>
  <c r="N62" i="19" l="1"/>
  <c r="N100" i="19" s="1"/>
  <c r="N578" i="22"/>
  <c r="N690" i="19" l="1"/>
  <c r="J49" i="17"/>
  <c r="J593" i="17" s="1"/>
  <c r="N43" i="17"/>
  <c r="N42" i="17"/>
  <c r="N41" i="17"/>
  <c r="N40" i="17"/>
  <c r="N39" i="17"/>
  <c r="N38" i="17"/>
  <c r="N37" i="17"/>
  <c r="N36" i="17"/>
  <c r="N35" i="17"/>
  <c r="N28" i="17"/>
  <c r="N27" i="17"/>
  <c r="N26" i="17"/>
  <c r="N25" i="17"/>
  <c r="N24" i="17"/>
  <c r="N23" i="17"/>
  <c r="N22" i="17"/>
  <c r="N21" i="17"/>
  <c r="N20" i="17"/>
  <c r="N19" i="17"/>
  <c r="N11" i="17"/>
  <c r="N12" i="17"/>
  <c r="N13" i="17"/>
  <c r="E28" i="17"/>
  <c r="E27" i="17"/>
  <c r="E26" i="17"/>
  <c r="E25" i="17"/>
  <c r="E24" i="17"/>
  <c r="E23" i="17"/>
  <c r="E22" i="17"/>
  <c r="E21" i="17"/>
  <c r="E20" i="17"/>
  <c r="E19" i="17"/>
  <c r="E43" i="17"/>
  <c r="E42" i="17"/>
  <c r="E41" i="17"/>
  <c r="E40" i="17"/>
  <c r="E39" i="17"/>
  <c r="E38" i="17"/>
  <c r="E37" i="17"/>
  <c r="E36" i="17"/>
  <c r="E35" i="17"/>
  <c r="E34" i="17"/>
  <c r="E13" i="17"/>
  <c r="E12" i="17"/>
  <c r="E11" i="17"/>
  <c r="E10" i="17"/>
  <c r="E9" i="17"/>
  <c r="E8" i="17"/>
  <c r="E7" i="17"/>
  <c r="E6" i="17"/>
  <c r="E5" i="17"/>
  <c r="E4" i="17"/>
  <c r="E3" i="17"/>
  <c r="N10" i="17"/>
  <c r="N9" i="17"/>
  <c r="N8" i="17"/>
  <c r="N7" i="17"/>
  <c r="N6" i="17"/>
  <c r="N5" i="17"/>
  <c r="N4" i="17"/>
  <c r="M11" i="16"/>
  <c r="J583" i="16"/>
  <c r="N10" i="16"/>
  <c r="N9" i="16"/>
  <c r="N8" i="16"/>
  <c r="N7" i="16"/>
  <c r="N6" i="16"/>
  <c r="N4" i="16"/>
  <c r="N3" i="16"/>
  <c r="N15" i="15"/>
  <c r="N16" i="15"/>
  <c r="N17" i="15"/>
  <c r="N18" i="15"/>
  <c r="N19" i="15"/>
  <c r="N20" i="15"/>
  <c r="N14" i="15"/>
  <c r="N13" i="15"/>
  <c r="N12" i="15"/>
  <c r="N11" i="15"/>
  <c r="N10" i="15"/>
  <c r="N9" i="15"/>
  <c r="N8" i="15"/>
  <c r="N7" i="15"/>
  <c r="N6" i="15"/>
  <c r="N5" i="15"/>
  <c r="N4" i="15"/>
  <c r="N3" i="15"/>
  <c r="J631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46" i="12"/>
  <c r="N47" i="12"/>
  <c r="N48" i="12"/>
  <c r="N49" i="12"/>
  <c r="J334" i="11"/>
  <c r="N328" i="11"/>
  <c r="N327" i="11"/>
  <c r="N326" i="11"/>
  <c r="N325" i="11"/>
  <c r="N324" i="11"/>
  <c r="N323" i="11"/>
  <c r="N322" i="11"/>
  <c r="N321" i="11"/>
  <c r="N320" i="11"/>
  <c r="N319" i="11"/>
  <c r="N318" i="11"/>
  <c r="N317" i="11"/>
  <c r="N31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296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4" i="11"/>
  <c r="N5" i="11"/>
  <c r="N11" i="11"/>
  <c r="N12" i="11"/>
  <c r="N13" i="11"/>
  <c r="N19" i="11"/>
  <c r="N20" i="11"/>
  <c r="N21" i="11"/>
  <c r="N27" i="11"/>
  <c r="N28" i="11"/>
  <c r="N29" i="11"/>
  <c r="N35" i="11"/>
  <c r="N36" i="11"/>
  <c r="N37" i="11"/>
  <c r="N43" i="11"/>
  <c r="N44" i="11"/>
  <c r="N45" i="11"/>
  <c r="N51" i="11"/>
  <c r="N52" i="11"/>
  <c r="N53" i="11"/>
  <c r="N59" i="11"/>
  <c r="N60" i="11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N58" i="11"/>
  <c r="N57" i="11"/>
  <c r="N56" i="11"/>
  <c r="N55" i="11"/>
  <c r="N54" i="11"/>
  <c r="N50" i="11"/>
  <c r="N49" i="11"/>
  <c r="N48" i="11"/>
  <c r="N47" i="11"/>
  <c r="N46" i="11"/>
  <c r="N42" i="11"/>
  <c r="N41" i="11"/>
  <c r="N40" i="11"/>
  <c r="N39" i="11"/>
  <c r="N38" i="11"/>
  <c r="N34" i="11"/>
  <c r="N33" i="11"/>
  <c r="N32" i="11"/>
  <c r="N31" i="11"/>
  <c r="N30" i="11"/>
  <c r="N26" i="11"/>
  <c r="N25" i="11"/>
  <c r="N24" i="11"/>
  <c r="N23" i="11"/>
  <c r="N22" i="11"/>
  <c r="N18" i="11"/>
  <c r="N17" i="11"/>
  <c r="N16" i="11"/>
  <c r="N15" i="11"/>
  <c r="N14" i="11"/>
  <c r="N10" i="11"/>
  <c r="N9" i="11"/>
  <c r="N8" i="11"/>
  <c r="N7" i="11"/>
  <c r="N6" i="11"/>
  <c r="N3" i="11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J120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3" i="7"/>
  <c r="N15" i="5"/>
  <c r="N18" i="5"/>
  <c r="N23" i="5"/>
  <c r="N34" i="5"/>
  <c r="N4" i="5"/>
  <c r="N5" i="5"/>
  <c r="N6" i="5"/>
  <c r="N7" i="5"/>
  <c r="N8" i="5"/>
  <c r="N9" i="5"/>
  <c r="N10" i="5"/>
  <c r="N11" i="5"/>
  <c r="N12" i="5"/>
  <c r="N13" i="5"/>
  <c r="N14" i="5"/>
  <c r="N16" i="5"/>
  <c r="N17" i="5"/>
  <c r="N19" i="5"/>
  <c r="N20" i="5"/>
  <c r="N21" i="5"/>
  <c r="N22" i="5"/>
  <c r="N24" i="5"/>
  <c r="N25" i="5"/>
  <c r="N26" i="5"/>
  <c r="N27" i="5"/>
  <c r="N28" i="5"/>
  <c r="N29" i="5"/>
  <c r="N30" i="5"/>
  <c r="N31" i="5"/>
  <c r="N32" i="5"/>
  <c r="N33" i="5"/>
  <c r="N35" i="5"/>
  <c r="N36" i="5"/>
  <c r="N314" i="11" l="1"/>
  <c r="N118" i="8"/>
  <c r="N477" i="7"/>
  <c r="J55" i="12"/>
  <c r="J701" i="12" s="1"/>
  <c r="N3" i="5"/>
  <c r="N55" i="5" s="1"/>
  <c r="N34" i="17"/>
  <c r="N47" i="17" s="1"/>
  <c r="N3" i="17"/>
  <c r="N17" i="17" s="1"/>
  <c r="N5" i="16"/>
  <c r="N15" i="16" s="1"/>
  <c r="N24" i="15"/>
  <c r="N593" i="15" s="1"/>
  <c r="J593" i="15"/>
  <c r="N62" i="13"/>
  <c r="N631" i="13" s="1"/>
  <c r="N53" i="12"/>
  <c r="N39" i="12"/>
  <c r="N20" i="12"/>
  <c r="N332" i="11"/>
  <c r="N294" i="11"/>
  <c r="N3" i="9"/>
  <c r="N34" i="9" s="1"/>
  <c r="N99" i="8"/>
  <c r="N67" i="8"/>
  <c r="J886" i="8"/>
  <c r="N55" i="12" l="1"/>
  <c r="N120" i="8"/>
  <c r="N334" i="11"/>
  <c r="N583" i="16"/>
  <c r="N701" i="12"/>
  <c r="N693" i="9"/>
  <c r="N886" i="8"/>
  <c r="N32" i="17" l="1"/>
  <c r="N49" i="17" l="1"/>
  <c r="N593" i="17" s="1"/>
  <c r="J693" i="9" l="1"/>
  <c r="G84" i="26" l="1"/>
  <c r="M84" i="26" s="1"/>
  <c r="M86" i="26" s="1"/>
  <c r="G52" i="18" s="1"/>
  <c r="I52" i="18" l="1"/>
  <c r="G32" i="9"/>
  <c r="M32" i="9" s="1"/>
  <c r="G18" i="12"/>
  <c r="M18" i="12" s="1"/>
  <c r="G22" i="15"/>
  <c r="M22" i="15" s="1"/>
  <c r="G20" i="20"/>
  <c r="M20" i="20" s="1"/>
  <c r="E53" i="5" l="1"/>
  <c r="F11" i="25"/>
  <c r="M11" i="25" s="1"/>
  <c r="M13" i="25" s="1"/>
  <c r="G28" i="18" s="1"/>
  <c r="I28" i="18" s="1"/>
  <c r="M34" i="9"/>
  <c r="G17" i="18" s="1"/>
  <c r="I17" i="18" s="1"/>
  <c r="G20" i="22"/>
  <c r="M20" i="22" s="1"/>
  <c r="M24" i="15"/>
  <c r="G10" i="18" s="1"/>
  <c r="I10" i="18" s="1"/>
  <c r="G330" i="11"/>
  <c r="M330" i="11" s="1"/>
  <c r="M332" i="11" s="1"/>
  <c r="G42" i="12"/>
  <c r="M42" i="12" s="1"/>
  <c r="M44" i="12" s="1"/>
  <c r="G37" i="12"/>
  <c r="M37" i="12" s="1"/>
  <c r="M39" i="12" s="1"/>
  <c r="E15" i="24"/>
  <c r="L15" i="24" s="1"/>
  <c r="L16" i="24" s="1"/>
  <c r="G7" i="18" s="1"/>
  <c r="G60" i="19"/>
  <c r="M60" i="19" s="1"/>
  <c r="G312" i="11"/>
  <c r="M312" i="11" s="1"/>
  <c r="M314" i="11" s="1"/>
  <c r="G98" i="8"/>
  <c r="M98" i="8" s="1"/>
  <c r="M99" i="8" s="1"/>
  <c r="G79" i="19"/>
  <c r="M79" i="19" s="1"/>
  <c r="M82" i="19" s="1"/>
  <c r="G60" i="13"/>
  <c r="M60" i="13" s="1"/>
  <c r="G292" i="11"/>
  <c r="M292" i="11" s="1"/>
  <c r="M294" i="11" s="1"/>
  <c r="M334" i="11" s="1"/>
  <c r="G19" i="18" s="1"/>
  <c r="I19" i="18" s="1"/>
  <c r="G65" i="8"/>
  <c r="M65" i="8" s="1"/>
  <c r="G30" i="17"/>
  <c r="M30" i="17" s="1"/>
  <c r="M32" i="17" s="1"/>
  <c r="G15" i="17"/>
  <c r="M15" i="17" s="1"/>
  <c r="M20" i="12"/>
  <c r="G13" i="16"/>
  <c r="M13" i="16" s="1"/>
  <c r="M22" i="20"/>
  <c r="M29" i="20" s="1"/>
  <c r="G31" i="18" s="1"/>
  <c r="I31" i="18" s="1"/>
  <c r="G45" i="17"/>
  <c r="M45" i="17" s="1"/>
  <c r="M47" i="17" s="1"/>
  <c r="G475" i="7"/>
  <c r="M475" i="7" s="1"/>
  <c r="M477" i="7" s="1"/>
  <c r="G15" i="18" s="1"/>
  <c r="I15" i="18" s="1"/>
  <c r="M693" i="9" l="1"/>
  <c r="M15" i="16"/>
  <c r="G27" i="18" s="1"/>
  <c r="I27" i="18" s="1"/>
  <c r="M67" i="8"/>
  <c r="M120" i="8" s="1"/>
  <c r="G16" i="18" s="1"/>
  <c r="I16" i="18" s="1"/>
  <c r="M22" i="22"/>
  <c r="M37" i="22" s="1"/>
  <c r="G34" i="18" s="1"/>
  <c r="I34" i="18" s="1"/>
  <c r="M17" i="17"/>
  <c r="M49" i="17" s="1"/>
  <c r="G29" i="18" s="1"/>
  <c r="I29" i="18" s="1"/>
  <c r="M62" i="13"/>
  <c r="G20" i="18" s="1"/>
  <c r="I20" i="18" s="1"/>
  <c r="M62" i="19"/>
  <c r="M100" i="19" s="1"/>
  <c r="G18" i="18" s="1"/>
  <c r="I18" i="18" s="1"/>
  <c r="M55" i="12"/>
  <c r="G21" i="18" s="1"/>
  <c r="I21" i="18" s="1"/>
  <c r="M573" i="20"/>
  <c r="I7" i="18"/>
  <c r="M593" i="15"/>
  <c r="G53" i="5"/>
  <c r="M53" i="5"/>
  <c r="M55" i="5" s="1"/>
  <c r="G13" i="18" s="1"/>
  <c r="I13" i="18" s="1"/>
  <c r="M578" i="22" l="1"/>
  <c r="M583" i="16"/>
  <c r="M701" i="12"/>
  <c r="M631" i="13"/>
  <c r="M690" i="19"/>
  <c r="G48" i="18"/>
  <c r="I48" i="18" s="1"/>
  <c r="M886" i="8"/>
  <c r="G43" i="18"/>
  <c r="G46" i="18" s="1"/>
  <c r="M593" i="17"/>
  <c r="I43" i="18" l="1"/>
  <c r="G50" i="18"/>
  <c r="G53" i="18" s="1"/>
  <c r="I46" i="18" l="1"/>
  <c r="I50" i="18" s="1"/>
  <c r="I53" i="18" s="1"/>
</calcChain>
</file>

<file path=xl/comments1.xml><?xml version="1.0" encoding="utf-8"?>
<comments xmlns="http://schemas.openxmlformats.org/spreadsheetml/2006/main">
  <authors>
    <author>Fiona O'Connell</author>
  </authors>
  <commentList>
    <comment ref="K48" authorId="0" shapeId="0">
      <text>
        <r>
          <rPr>
            <b/>
            <sz val="9"/>
            <color indexed="81"/>
            <rFont val="Tahoma"/>
            <family val="2"/>
          </rPr>
          <t>Fiona O'Connell:</t>
        </r>
        <r>
          <rPr>
            <sz val="9"/>
            <color indexed="81"/>
            <rFont val="Tahoma"/>
            <family val="2"/>
          </rPr>
          <t xml:space="preserve">
assumed 2016 Actual as per ERP system is the same as Revised 2016 CoS calc</t>
        </r>
      </text>
    </comment>
  </commentList>
</comments>
</file>

<file path=xl/sharedStrings.xml><?xml version="1.0" encoding="utf-8"?>
<sst xmlns="http://schemas.openxmlformats.org/spreadsheetml/2006/main" count="5622" uniqueCount="1366">
  <si>
    <t>Asset ID</t>
  </si>
  <si>
    <t>Suf</t>
  </si>
  <si>
    <t>Asset Description</t>
  </si>
  <si>
    <t>Book ID</t>
  </si>
  <si>
    <t>Place in Service Date</t>
  </si>
  <si>
    <t>Begin Year Cost</t>
  </si>
  <si>
    <t>Cost Basis</t>
  </si>
  <si>
    <t>LTD Depreciation Amount</t>
  </si>
  <si>
    <t>Net Book Value</t>
  </si>
  <si>
    <t>YTD Depreciation Amount</t>
  </si>
  <si>
    <t>Asset Class ID</t>
  </si>
  <si>
    <t>1400004</t>
  </si>
  <si>
    <t>CHAIRS - LINDSAY MARIA DORIS</t>
  </si>
  <si>
    <t>IFRS</t>
  </si>
  <si>
    <t>1908-15</t>
  </si>
  <si>
    <t>1400005</t>
  </si>
  <si>
    <t>Sky Light</t>
  </si>
  <si>
    <t>1400006</t>
  </si>
  <si>
    <t>New Roof 43 Alice St</t>
  </si>
  <si>
    <t>2014CCADDITIONS</t>
  </si>
  <si>
    <t>2014 Contributed Capital Additions</t>
  </si>
  <si>
    <t>1995-75</t>
  </si>
  <si>
    <t>2015_BLFX_1</t>
  </si>
  <si>
    <t>BLFX2015_ Building Improvements</t>
  </si>
  <si>
    <t>2015_CON CAP</t>
  </si>
  <si>
    <t>2015 Contributed Capital Additions</t>
  </si>
  <si>
    <t>BLFX_2000</t>
  </si>
  <si>
    <t>2000BLFXAddtions</t>
  </si>
  <si>
    <t>BLFX_2004</t>
  </si>
  <si>
    <t>2004BLFXAddtions</t>
  </si>
  <si>
    <t>BLFX_2005</t>
  </si>
  <si>
    <t>2005BLFXAddtions</t>
  </si>
  <si>
    <t>BLFX_2006</t>
  </si>
  <si>
    <t>2006BLFXAddtions</t>
  </si>
  <si>
    <t>BLFX_2007</t>
  </si>
  <si>
    <t>2007BLFXAddtions</t>
  </si>
  <si>
    <t>BLFX_2008</t>
  </si>
  <si>
    <t>2008BLFXAddtions</t>
  </si>
  <si>
    <t>BLFX_2009</t>
  </si>
  <si>
    <t>2009BLFXAddtions</t>
  </si>
  <si>
    <t>BLFX_2010</t>
  </si>
  <si>
    <t>2010BLFXAddtions</t>
  </si>
  <si>
    <t>BLFX_2011</t>
  </si>
  <si>
    <t>2011BLFXAddtions</t>
  </si>
  <si>
    <t>BLFX_2012</t>
  </si>
  <si>
    <t>2012BLFXAddtions</t>
  </si>
  <si>
    <t>BLFX_2014</t>
  </si>
  <si>
    <t>2014BLFXAddtions</t>
  </si>
  <si>
    <t>BLFX_2015</t>
  </si>
  <si>
    <t>BLFX2015_Security System</t>
  </si>
  <si>
    <t>BLFX_2015_3</t>
  </si>
  <si>
    <t>BLFX2015_Furniture and Fixtures</t>
  </si>
  <si>
    <t>BLFX_2015_4</t>
  </si>
  <si>
    <t>New Heat Pump</t>
  </si>
  <si>
    <t>CAP14_000</t>
  </si>
  <si>
    <t>Poles, Towers and Fixtures</t>
  </si>
  <si>
    <t>1830-01</t>
  </si>
  <si>
    <t>Overhead Conductors</t>
  </si>
  <si>
    <t>Overhead Transformers &amp; Reg.</t>
  </si>
  <si>
    <t>Services</t>
  </si>
  <si>
    <t>CAP14_001</t>
  </si>
  <si>
    <t>Underground Primary Cable</t>
  </si>
  <si>
    <t>CAP14_002</t>
  </si>
  <si>
    <t>CUTOUT, 200 A, 28 KV                    </t>
  </si>
  <si>
    <t>GAAP</t>
  </si>
  <si>
    <t>WIRE, 336 KCMIL ASC                     </t>
  </si>
  <si>
    <t>POLE, WOOD, 40FT, CLASS 4, RED PINE, FUL</t>
  </si>
  <si>
    <t>SWITCH PACK, 900A, 28KV                 </t>
  </si>
  <si>
    <t>46KV ADULTI-RUPTER SWT                  </t>
  </si>
  <si>
    <t>CAP14_003</t>
  </si>
  <si>
    <t>O/HTx. 1-Ph. 50kVA,27600GrdY/16000V-120/</t>
  </si>
  <si>
    <t>1850-20</t>
  </si>
  <si>
    <t>POLE, WOOD, 35FT, CLASS 5, RED PINE, FUL</t>
  </si>
  <si>
    <t>POLE, WOOD, 45FT, CLASS 3, RED PINE, FUL</t>
  </si>
  <si>
    <t>POLE, WOOD, 55FT, CLASS 3, RED PINE, FUL</t>
  </si>
  <si>
    <t>POLE, WOOD, 65FT, CLASS 2, CEDAR, FULL T</t>
  </si>
  <si>
    <t>POLE, WOOD, 70FT, CLASS H1, CEDAR, FULL</t>
  </si>
  <si>
    <t>POLE, WOOD, 75FT, CLASS H1, CEDAR, FULL</t>
  </si>
  <si>
    <t>28KV 200AMP SMD20 SWITCH                </t>
  </si>
  <si>
    <t>O/HTx. 1-Ph. 25kVA,27600GrdY/16000V-120/</t>
  </si>
  <si>
    <t>SWITCH, IN-LINE,FUSED 27KV, 100A        </t>
  </si>
  <si>
    <t>CAP14_004</t>
  </si>
  <si>
    <t>O/H Tx, 1-Ph. 50kVA, 4160GrdY/2400V-120/</t>
  </si>
  <si>
    <t>CUTOUT, 100 A, 15 KV                    </t>
  </si>
  <si>
    <t>#2    TRIPLEX  O/H                      </t>
  </si>
  <si>
    <t>1/0   TRIPLEX  O/H                      </t>
  </si>
  <si>
    <t>1835-02</t>
  </si>
  <si>
    <t>CAP14_006</t>
  </si>
  <si>
    <t>POLE, WOOD, 60FT, CLASS 3, RED PINE, FUL</t>
  </si>
  <si>
    <t>POLE, WOOD, 70FT, CLASS 1, CEDAR, FULL T</t>
  </si>
  <si>
    <t>POLE, WOOD, 75FT, CLASS 1, CEDAR, FULL T</t>
  </si>
  <si>
    <t>SWITCH, IN-LINE, 29 KV, 900A, in line sw</t>
  </si>
  <si>
    <t>SWITCH,IN-LINE,46K,900A DUAL INSULATOR 5</t>
  </si>
  <si>
    <t>POLE, WOOD, 50FT, CLASS 3, RED PINE, FUL</t>
  </si>
  <si>
    <t>CAP14_007</t>
  </si>
  <si>
    <t>Wildwood Road (Oak Ridge-HWY7)</t>
  </si>
  <si>
    <t>CAP14_008</t>
  </si>
  <si>
    <t>CAP14_010</t>
  </si>
  <si>
    <t>CAP14_011</t>
  </si>
  <si>
    <t>100% Recoverable Work 6th L. N.</t>
  </si>
  <si>
    <t>CAP14_012</t>
  </si>
  <si>
    <t>Ducts</t>
  </si>
  <si>
    <t>CAP14_013</t>
  </si>
  <si>
    <t>CAP14_014</t>
  </si>
  <si>
    <t>CAP14_016</t>
  </si>
  <si>
    <t>CAP14_019</t>
  </si>
  <si>
    <t>363 Maple Ave., Georgetown</t>
  </si>
  <si>
    <t>DC Service Station</t>
  </si>
  <si>
    <t>1820-22</t>
  </si>
  <si>
    <t>CAP14_022</t>
  </si>
  <si>
    <t>CAP14_023</t>
  </si>
  <si>
    <t>CAP14_024</t>
  </si>
  <si>
    <t>CAP14_025</t>
  </si>
  <si>
    <t>Lakeview Poletrans Ph. 1</t>
  </si>
  <si>
    <t>O/HTx., 1-Ph., 25kVA, 8320GrdY/4800V - 1</t>
  </si>
  <si>
    <t>Substation Ground Grid Study</t>
  </si>
  <si>
    <t>CAP14_039</t>
  </si>
  <si>
    <t>1845-10</t>
  </si>
  <si>
    <t>CAP14_040</t>
  </si>
  <si>
    <t>CAP14_041</t>
  </si>
  <si>
    <t>CAP14_042</t>
  </si>
  <si>
    <t>CAP14_043</t>
  </si>
  <si>
    <t>CAP14_044</t>
  </si>
  <si>
    <t>Industrial/Wholesale Meters</t>
  </si>
  <si>
    <t>CAP14_045</t>
  </si>
  <si>
    <t>CAP14_046</t>
  </si>
  <si>
    <t>CAP14_047</t>
  </si>
  <si>
    <t>CAP14_048</t>
  </si>
  <si>
    <t>Layout - S/L Steeles-10th Line</t>
  </si>
  <si>
    <t>CAP14_049</t>
  </si>
  <si>
    <t>Layout-TrafLight Steeles/9th Li</t>
  </si>
  <si>
    <t>1855-04</t>
  </si>
  <si>
    <t>CAP14_050</t>
  </si>
  <si>
    <t>Layout-S/L Steeles E. of 10thLi</t>
  </si>
  <si>
    <t>CAP14_052</t>
  </si>
  <si>
    <t>TSLO-269 Delrex Blvd - Cogeco</t>
  </si>
  <si>
    <t>CAP14_053</t>
  </si>
  <si>
    <t>TSLO-Traf.Light Steeles/5thLine</t>
  </si>
  <si>
    <t>O/HTx. 1-Ph, 50kVA, 8320GrdY/4800V-120/2</t>
  </si>
  <si>
    <t>CAP14_055</t>
  </si>
  <si>
    <t>TSLO-388 Queen Street, Acton</t>
  </si>
  <si>
    <t>CAP14_056</t>
  </si>
  <si>
    <t>TSLO-8335 5th Line Georgetown.</t>
  </si>
  <si>
    <t>CAP14_057</t>
  </si>
  <si>
    <t>TSLO-14386 3rd Line (Region).</t>
  </si>
  <si>
    <t>CAP14_058</t>
  </si>
  <si>
    <t>TSLO-25 Kennedy St., Georgetown</t>
  </si>
  <si>
    <t>CAP14_059</t>
  </si>
  <si>
    <t>TSLO - 6440 25th Sdrd (Upgrade)</t>
  </si>
  <si>
    <t>CAP14_060</t>
  </si>
  <si>
    <t>CAP14_061</t>
  </si>
  <si>
    <t>TSLO-16 Black Creek Crt.</t>
  </si>
  <si>
    <t>CAP14_063</t>
  </si>
  <si>
    <t>TSLO - 2 Deer Run Cres. (200A).</t>
  </si>
  <si>
    <t>CAP14_064</t>
  </si>
  <si>
    <t>TSLO-415 Queen St.(Acton Arena)</t>
  </si>
  <si>
    <t>CAP14_065</t>
  </si>
  <si>
    <t>CAP14_066</t>
  </si>
  <si>
    <t>10kv/4160/2400/120/240 o/h              </t>
  </si>
  <si>
    <t>CAP14_067</t>
  </si>
  <si>
    <t>TSLO-11276 Nassagawega TL.</t>
  </si>
  <si>
    <t>CAP14_068</t>
  </si>
  <si>
    <t>CAP14_069</t>
  </si>
  <si>
    <t>TSLO-9402 Winston Churchill Blv</t>
  </si>
  <si>
    <t>CAP14_070</t>
  </si>
  <si>
    <t>TSLO-12479 6th Line, Limehouse.</t>
  </si>
  <si>
    <t>CAP14_071</t>
  </si>
  <si>
    <t>TSLO-512 Main St. Glen Williams</t>
  </si>
  <si>
    <t>CAP14_072</t>
  </si>
  <si>
    <t>TSLO - 22 McGilvray Cres.</t>
  </si>
  <si>
    <t>CAP14_073</t>
  </si>
  <si>
    <t>TSLO - 64 Hewson Cres.</t>
  </si>
  <si>
    <t>CAP14_074</t>
  </si>
  <si>
    <t>TSLO - 11774 6th Line</t>
  </si>
  <si>
    <t>CAP14_075</t>
  </si>
  <si>
    <t>TSLO-515 Main Street, Glen Will</t>
  </si>
  <si>
    <t>CAP14_076</t>
  </si>
  <si>
    <t>CAP14_077</t>
  </si>
  <si>
    <t>CAP14_078</t>
  </si>
  <si>
    <t>TSLO-13850 6th Line, Limehouse.</t>
  </si>
  <si>
    <t>CAP14_079</t>
  </si>
  <si>
    <t>CAP14_080</t>
  </si>
  <si>
    <t>TSLO-194 Niagara Trl Park.</t>
  </si>
  <si>
    <t>CAP14_081</t>
  </si>
  <si>
    <t>1835-03</t>
  </si>
  <si>
    <t>CAP14_082</t>
  </si>
  <si>
    <t>TSLO - 9771 8th Line.</t>
  </si>
  <si>
    <t>CAP14_083</t>
  </si>
  <si>
    <t>TSLO-Steeles E of 8th Line HP74</t>
  </si>
  <si>
    <t>CAP14_084</t>
  </si>
  <si>
    <t>TSLO-S/L Steeles E of 10th Line</t>
  </si>
  <si>
    <t>CAP14_085</t>
  </si>
  <si>
    <t>TSLO - Mountainview Ph.3, Geo.</t>
  </si>
  <si>
    <t>CAP14_086</t>
  </si>
  <si>
    <t>TSLO-S/L Steeles E of 9thL HP34</t>
  </si>
  <si>
    <t>CAP14_088</t>
  </si>
  <si>
    <t>CAP14_089</t>
  </si>
  <si>
    <t>1845-12</t>
  </si>
  <si>
    <t>CAP14_092</t>
  </si>
  <si>
    <t>Byron St - Pole Line Rebuild</t>
  </si>
  <si>
    <t>CAP14_093</t>
  </si>
  <si>
    <t>Steeles/James Snow EXTN ST LGHT</t>
  </si>
  <si>
    <t>CAP14_094</t>
  </si>
  <si>
    <t>2012 Cust Premises Maint/Repair</t>
  </si>
  <si>
    <t>CAP14_100</t>
  </si>
  <si>
    <t>CAP14_101</t>
  </si>
  <si>
    <t>CAP14_102</t>
  </si>
  <si>
    <t>WCB Pumping Stn &amp; Steeles Ave</t>
  </si>
  <si>
    <t>CAP14_103</t>
  </si>
  <si>
    <t>CAP14_104</t>
  </si>
  <si>
    <t>2013 Pole Replacements</t>
  </si>
  <si>
    <t>CAP14_107</t>
  </si>
  <si>
    <t>1840-13</t>
  </si>
  <si>
    <t>CAP14_108</t>
  </si>
  <si>
    <t>CAP14_109</t>
  </si>
  <si>
    <t>CAP14_110</t>
  </si>
  <si>
    <t>CAP14_111</t>
  </si>
  <si>
    <t>Eastern Ave/Church St TWN HS</t>
  </si>
  <si>
    <t>CAP14_112</t>
  </si>
  <si>
    <t>CAP14_115</t>
  </si>
  <si>
    <t>CAP14_116</t>
  </si>
  <si>
    <t>CAP14_121</t>
  </si>
  <si>
    <t>CAP14_122</t>
  </si>
  <si>
    <t>CAP14_123</t>
  </si>
  <si>
    <t>Mountainview Rd PH 3 GTN</t>
  </si>
  <si>
    <t>CAP14_124</t>
  </si>
  <si>
    <t>CAP14_125</t>
  </si>
  <si>
    <t>CAP14_126</t>
  </si>
  <si>
    <t>CAP14_129</t>
  </si>
  <si>
    <t>9290 Reg Rd 25</t>
  </si>
  <si>
    <t>CAP14_130</t>
  </si>
  <si>
    <t>CAP14_131</t>
  </si>
  <si>
    <t>CAP14_132</t>
  </si>
  <si>
    <t>CAP14_133</t>
  </si>
  <si>
    <t>Trafalgar Rd &amp; Hornby Rd</t>
  </si>
  <si>
    <t>CAP14_134</t>
  </si>
  <si>
    <t>CAP14_135</t>
  </si>
  <si>
    <t>Computer Software</t>
  </si>
  <si>
    <t>1611-30</t>
  </si>
  <si>
    <t>CAP14_141</t>
  </si>
  <si>
    <t>CAP14_143</t>
  </si>
  <si>
    <t>CAP14_144</t>
  </si>
  <si>
    <t>20 West Branch Dr - BELL PED</t>
  </si>
  <si>
    <t>CAP14_145</t>
  </si>
  <si>
    <t>CAP14_146</t>
  </si>
  <si>
    <t>CAP14_147</t>
  </si>
  <si>
    <t>CAP14_148</t>
  </si>
  <si>
    <t>Temp SRV - 8th Line &amp; 10 SDRD</t>
  </si>
  <si>
    <t>CAP14_149</t>
  </si>
  <si>
    <t>CAP14_152</t>
  </si>
  <si>
    <t>32 SDRD &amp; 4th Line Acton</t>
  </si>
  <si>
    <t>CAP14_154</t>
  </si>
  <si>
    <t>St Light- Steeles E of 9th Line</t>
  </si>
  <si>
    <t>CAP14_155</t>
  </si>
  <si>
    <t>St Light- Steeles E of 8th Line</t>
  </si>
  <si>
    <t>CAP14_158</t>
  </si>
  <si>
    <t>Subdivision Related Works</t>
  </si>
  <si>
    <t>CAP14_160</t>
  </si>
  <si>
    <t>2014 Gate Keeper Installations</t>
  </si>
  <si>
    <t>CAP14_162</t>
  </si>
  <si>
    <t>CAP14_163</t>
  </si>
  <si>
    <t>CAP14_164</t>
  </si>
  <si>
    <t>POLE, WOOD, 60FT, CLASS 2, CEDAR, FULL T</t>
  </si>
  <si>
    <t>CAP14_165</t>
  </si>
  <si>
    <t>CAP14_166</t>
  </si>
  <si>
    <t>CAP14_167</t>
  </si>
  <si>
    <t>6629 17 SDRD Vehicle Accident</t>
  </si>
  <si>
    <t>CAP14_168</t>
  </si>
  <si>
    <t>CAP14_171</t>
  </si>
  <si>
    <t>CAP14_172</t>
  </si>
  <si>
    <t>TSLO-59 Upper Canada Crt.(temp)</t>
  </si>
  <si>
    <t>POLE, WOOD, 30FT, CLASS 5, RED PINE, FUL</t>
  </si>
  <si>
    <t>CAP14_175</t>
  </si>
  <si>
    <t>CAP14_176</t>
  </si>
  <si>
    <t>CAP14_178</t>
  </si>
  <si>
    <t>Higgins Subdivision.</t>
  </si>
  <si>
    <t>CAP14_179</t>
  </si>
  <si>
    <t>CAP14_180</t>
  </si>
  <si>
    <t>CAP15_000</t>
  </si>
  <si>
    <t>2015 Gate Keeper Installations</t>
  </si>
  <si>
    <t>CAP15_001</t>
  </si>
  <si>
    <t>11540 25 hwy vehicle acc.</t>
  </si>
  <si>
    <t>CAP15_002</t>
  </si>
  <si>
    <t>15161 Clayhill Rd-vehcl acc</t>
  </si>
  <si>
    <t>CAP15_003</t>
  </si>
  <si>
    <t>CAP15_004</t>
  </si>
  <si>
    <t>CAP15_005</t>
  </si>
  <si>
    <t>TSLO - Region WWPS 10/10</t>
  </si>
  <si>
    <t>CAP15_006</t>
  </si>
  <si>
    <t>CAP15_009</t>
  </si>
  <si>
    <t>2 Autumn Circle (Garage perm.)</t>
  </si>
  <si>
    <t>CAP15_010</t>
  </si>
  <si>
    <t>CAP15_011</t>
  </si>
  <si>
    <t>TSLO - 144 Armstrong Ave.</t>
  </si>
  <si>
    <t>CAP15_012</t>
  </si>
  <si>
    <t>CAP15_013</t>
  </si>
  <si>
    <t>CAP15_014</t>
  </si>
  <si>
    <t>TSLO-45 Windsor Rd. Georgetown</t>
  </si>
  <si>
    <t>CAP15_015</t>
  </si>
  <si>
    <t>TSLO-173 Delrex Blvd., Georgeto</t>
  </si>
  <si>
    <t>CAP15_016</t>
  </si>
  <si>
    <t>CAP15_018</t>
  </si>
  <si>
    <t>TSLO-82 Bower St., Acton</t>
  </si>
  <si>
    <t>CAP15_019</t>
  </si>
  <si>
    <t>10thSDRD&amp;Trafal  Vehc accident</t>
  </si>
  <si>
    <t>CAP15_022</t>
  </si>
  <si>
    <t>O/H Tx. 1-Ph. 25kVA, 4160GrdY/2400V-120/</t>
  </si>
  <si>
    <t>CAP15_023</t>
  </si>
  <si>
    <t>Porcelain Switch Replacements</t>
  </si>
  <si>
    <t>CAP15_024</t>
  </si>
  <si>
    <t>CAP15_025</t>
  </si>
  <si>
    <t>TSLO-across from 50 Smith  Dr</t>
  </si>
  <si>
    <t>CAP15_029</t>
  </si>
  <si>
    <t>3rd Party Make Ready - 5th Line</t>
  </si>
  <si>
    <t>Pwr Transformer Life Extension</t>
  </si>
  <si>
    <t>CAP15_033</t>
  </si>
  <si>
    <t>CAP15_035</t>
  </si>
  <si>
    <t>TSLO - 13994 Hwy. 7 - Storage</t>
  </si>
  <si>
    <t>CAP15_038</t>
  </si>
  <si>
    <t>Pole Replacements - 15 Sdrd.</t>
  </si>
  <si>
    <t>CAP15_039</t>
  </si>
  <si>
    <t>Lakeview Pole trans Conv. Ph. 2</t>
  </si>
  <si>
    <t>CAP15_040</t>
  </si>
  <si>
    <t>CAP15_041</t>
  </si>
  <si>
    <t>25KV 600A TIERED OUTBOARD LOAD BREAK SWI</t>
  </si>
  <si>
    <t>CAP15_042</t>
  </si>
  <si>
    <t>CAP15_043</t>
  </si>
  <si>
    <t>2015 Commercial Layouts.</t>
  </si>
  <si>
    <t>CAP15_044</t>
  </si>
  <si>
    <t>2015 Residential Layouts.</t>
  </si>
  <si>
    <t>CAP15_045</t>
  </si>
  <si>
    <t>TSLO - 11620 Trafalgar Rd.</t>
  </si>
  <si>
    <t>CAP15_046</t>
  </si>
  <si>
    <t>2015 Pole Testing Driven Replac</t>
  </si>
  <si>
    <t>CAP15_047</t>
  </si>
  <si>
    <t>CAP15_048</t>
  </si>
  <si>
    <t>West Meadows TH CAP04-045</t>
  </si>
  <si>
    <t>CAP15_050</t>
  </si>
  <si>
    <t>CAP15_051</t>
  </si>
  <si>
    <t>HP #4307 - Op. Driven Replace</t>
  </si>
  <si>
    <t>CAP15_052</t>
  </si>
  <si>
    <t>Padmount Tx. Replacements</t>
  </si>
  <si>
    <t>CAP15_053</t>
  </si>
  <si>
    <t>TSLO - 144 Rexway Dr.</t>
  </si>
  <si>
    <t>CAP15_054</t>
  </si>
  <si>
    <t>CAP15_055</t>
  </si>
  <si>
    <t>Primary Metering - GO Station</t>
  </si>
  <si>
    <t>1860-47</t>
  </si>
  <si>
    <t>CAP15_056</t>
  </si>
  <si>
    <t>7575 WCB Cell Tower</t>
  </si>
  <si>
    <t>CAP15_057</t>
  </si>
  <si>
    <t>9 Salmon Way Transf Replacem.</t>
  </si>
  <si>
    <t>CAP15_058</t>
  </si>
  <si>
    <t>CAP15_060</t>
  </si>
  <si>
    <t>CAP15_061</t>
  </si>
  <si>
    <t>CAP15_062</t>
  </si>
  <si>
    <t>Transformer Change-Chester Dr</t>
  </si>
  <si>
    <t>CAP15_063</t>
  </si>
  <si>
    <t>Transf Chg-13483 5th Line</t>
  </si>
  <si>
    <t>CAP15_065</t>
  </si>
  <si>
    <t>Country Homes - Temp</t>
  </si>
  <si>
    <t>CAP15_066</t>
  </si>
  <si>
    <t>TSLO - 13394 Hwy7, Georgetown</t>
  </si>
  <si>
    <t>CAP15_067</t>
  </si>
  <si>
    <t>Upper Canada - Temp Service</t>
  </si>
  <si>
    <t>CAP15_068</t>
  </si>
  <si>
    <t>43 McIntre Cres - 100A Upgrade</t>
  </si>
  <si>
    <t>CAP15_069</t>
  </si>
  <si>
    <t>CAP15_070</t>
  </si>
  <si>
    <t>CAP15_071</t>
  </si>
  <si>
    <t>TSLO - 2 Gairey Dr.</t>
  </si>
  <si>
    <t>CAP15_072</t>
  </si>
  <si>
    <t>TSLO - L24C4 3rd Line</t>
  </si>
  <si>
    <t>CAP15_073</t>
  </si>
  <si>
    <t>TSLO - 5 George St</t>
  </si>
  <si>
    <t>CAP15_075</t>
  </si>
  <si>
    <t>TSLO - 79 Mountainview Rd. N.</t>
  </si>
  <si>
    <t>CAP15_076</t>
  </si>
  <si>
    <t>Dayfoot Dr.Vehicle accident</t>
  </si>
  <si>
    <t>CAP15_078</t>
  </si>
  <si>
    <t>TSLO - 13475 4th Line</t>
  </si>
  <si>
    <t>CAP15_080</t>
  </si>
  <si>
    <t>TRANSFORMER CHANGE - KEN DETAL</t>
  </si>
  <si>
    <t>CAP15_081</t>
  </si>
  <si>
    <t>12211 4th Line - Barn Service</t>
  </si>
  <si>
    <t>CAP15_082</t>
  </si>
  <si>
    <t>144 Armstrong Ave-Emmerg.Call</t>
  </si>
  <si>
    <t>CAP15_083</t>
  </si>
  <si>
    <t>Vimy St. - Make Ready Work</t>
  </si>
  <si>
    <t>CAP15_084</t>
  </si>
  <si>
    <t>Metering Unit - GO Stn. GTown</t>
  </si>
  <si>
    <t>River MS 44 kV Hot LIne Clamps</t>
  </si>
  <si>
    <t>CAP15_086</t>
  </si>
  <si>
    <t>SWITCH, IN-LINE, 46KV, 900A             </t>
  </si>
  <si>
    <t>CAP15_087</t>
  </si>
  <si>
    <t>305 Maple - New 200A service</t>
  </si>
  <si>
    <t>CAP15_088</t>
  </si>
  <si>
    <t>Region WWPS - 8th Line &amp; Steele</t>
  </si>
  <si>
    <t>CAP15_089</t>
  </si>
  <si>
    <t>TSLO - 43 Meadvale - 200A Upgrd</t>
  </si>
  <si>
    <t>CAP15_090</t>
  </si>
  <si>
    <t>TSLO - Finoro Homes Lot2 - 100A</t>
  </si>
  <si>
    <t>CAP15_092</t>
  </si>
  <si>
    <t>CAP15_093</t>
  </si>
  <si>
    <t>TSLO - 51 Early St. - 200A Upgd</t>
  </si>
  <si>
    <t>CAP15_094</t>
  </si>
  <si>
    <t>CAP15_095</t>
  </si>
  <si>
    <t>TSLO - 34 Sargent Rd -100A Uprd</t>
  </si>
  <si>
    <t>CAP15_097</t>
  </si>
  <si>
    <t>HHVH Ph. 5</t>
  </si>
  <si>
    <t>CAP15_098</t>
  </si>
  <si>
    <t>TSLO - Finoro Homes Lot4 - 100A</t>
  </si>
  <si>
    <t>CAP15_099</t>
  </si>
  <si>
    <t>TSLO - Finoro Homes Lot3 - 100A</t>
  </si>
  <si>
    <t>CAP15_100</t>
  </si>
  <si>
    <t>HHVH Ph.5/6</t>
  </si>
  <si>
    <t>CAP15_101</t>
  </si>
  <si>
    <t>Tx. replace. - Stewart McLaren</t>
  </si>
  <si>
    <t>CAP15_102</t>
  </si>
  <si>
    <t>158 MAIN ST S - NEW 200AMP</t>
  </si>
  <si>
    <t>CAP15_103</t>
  </si>
  <si>
    <t>TSLO - 12425 Kirkpatrick Lane</t>
  </si>
  <si>
    <t>CAP15_104</t>
  </si>
  <si>
    <t>CAP15_105</t>
  </si>
  <si>
    <t>TSLO - 44 Autumn Circle, Gtown</t>
  </si>
  <si>
    <t>CAP15_107</t>
  </si>
  <si>
    <t>Eng. office furniture instal.</t>
  </si>
  <si>
    <t>1915-20</t>
  </si>
  <si>
    <t>CAP15_108</t>
  </si>
  <si>
    <t>Bairstow Pole Replacement 2015</t>
  </si>
  <si>
    <t>CAP15_109</t>
  </si>
  <si>
    <t>CAP15_111</t>
  </si>
  <si>
    <t>CAP15_112</t>
  </si>
  <si>
    <t>Town Works Yard - SWE Invoice.</t>
  </si>
  <si>
    <t>CAP15_113</t>
  </si>
  <si>
    <t>TSLO - 13996 3rd Line_CMS UPGRD</t>
  </si>
  <si>
    <t>CAP15_116</t>
  </si>
  <si>
    <t>TSLO - 103 Mill St East 400 Up</t>
  </si>
  <si>
    <t>CAP15_117</t>
  </si>
  <si>
    <t>CAP15_118</t>
  </si>
  <si>
    <t>Sixth Line - Via Rail</t>
  </si>
  <si>
    <t>CAP15_124</t>
  </si>
  <si>
    <t>MEADOWS IN THE GLEN</t>
  </si>
  <si>
    <t>CAP15_125</t>
  </si>
  <si>
    <t>TSLO - 10350 HWY25 - 100A NEW</t>
  </si>
  <si>
    <t>CAP15_126</t>
  </si>
  <si>
    <t>TSLO - 12380 20 Sdrd.</t>
  </si>
  <si>
    <t>CAP15_127</t>
  </si>
  <si>
    <t>System Planning Software Costs</t>
  </si>
  <si>
    <t>CAP15_129</t>
  </si>
  <si>
    <t>TX ReplaCEMENT 8130 5th Line</t>
  </si>
  <si>
    <t>CAP15_132</t>
  </si>
  <si>
    <t>O/HTx. 1-Ph. 100kVA, 4160GrdY/2400V-120/</t>
  </si>
  <si>
    <t>CAP15_133</t>
  </si>
  <si>
    <t>CAP15_141</t>
  </si>
  <si>
    <t>Pole Testing HP #791</t>
  </si>
  <si>
    <t>CAP15_142</t>
  </si>
  <si>
    <t>CAP15_143</t>
  </si>
  <si>
    <t>Pole Testing HP #1700</t>
  </si>
  <si>
    <t>CAP15_144</t>
  </si>
  <si>
    <t>CAP15_145</t>
  </si>
  <si>
    <t>Pole Testing HP#2962</t>
  </si>
  <si>
    <t>CAP15_146</t>
  </si>
  <si>
    <t>CAP15_147</t>
  </si>
  <si>
    <t>CAP15_148</t>
  </si>
  <si>
    <t>POLE, WOOD, 55FT, CLASS 2, RED PINE, FUL</t>
  </si>
  <si>
    <t>CAP15_149</t>
  </si>
  <si>
    <t>O/HTx, 1-Ph,100kVA,4160GrdY/2400V-347/60</t>
  </si>
  <si>
    <t>CAP15_150</t>
  </si>
  <si>
    <t>CAP15_151</t>
  </si>
  <si>
    <t>CAP15_152</t>
  </si>
  <si>
    <t>CAP15_153</t>
  </si>
  <si>
    <t>CAP15_154</t>
  </si>
  <si>
    <t>Pole Testing HP #8249</t>
  </si>
  <si>
    <t>CAP15_155</t>
  </si>
  <si>
    <t>CAP15_156</t>
  </si>
  <si>
    <t>CAP15_157</t>
  </si>
  <si>
    <t>CAP15_158</t>
  </si>
  <si>
    <t>CAP15_159</t>
  </si>
  <si>
    <t>CAP15_160</t>
  </si>
  <si>
    <t>Pole Testing HP #8705</t>
  </si>
  <si>
    <t>CAP15_167</t>
  </si>
  <si>
    <t>Cable Rejuvination - Argyll Rd.</t>
  </si>
  <si>
    <t>CAP15_169</t>
  </si>
  <si>
    <t>TSLO - Acton Arena - Metering</t>
  </si>
  <si>
    <t>CAP15_171</t>
  </si>
  <si>
    <t>Rec. WF - Mtnview &amp; Danby Plaza</t>
  </si>
  <si>
    <t>CAP15_173</t>
  </si>
  <si>
    <t>CAP15_174</t>
  </si>
  <si>
    <t>Op. Driven - HP #18147</t>
  </si>
  <si>
    <t>CAP15_175</t>
  </si>
  <si>
    <t>Pole trans - Noble Crt., Gtown</t>
  </si>
  <si>
    <t>CAP15_176</t>
  </si>
  <si>
    <t>TSLO - 11310 Trafalgar Rd.Uprgd</t>
  </si>
  <si>
    <t>CAP15_178</t>
  </si>
  <si>
    <t>TSLO - 9268 5th Line - New Serv</t>
  </si>
  <si>
    <t>CAP15_179</t>
  </si>
  <si>
    <t>Tx. Replace. - Smith &amp; Barber</t>
  </si>
  <si>
    <t>CAP15_180</t>
  </si>
  <si>
    <t>TSLO - 30 Meadvale Rd. 200A Upg</t>
  </si>
  <si>
    <t>CAP15_186</t>
  </si>
  <si>
    <t>12871 Hwy 7 - Trans Replacemen</t>
  </si>
  <si>
    <t>CAP15_188</t>
  </si>
  <si>
    <t>Pole Testing HP #1617</t>
  </si>
  <si>
    <t>CAP15_189</t>
  </si>
  <si>
    <t>CAP15_190</t>
  </si>
  <si>
    <t>CAP15_191</t>
  </si>
  <si>
    <t>CAP15_192</t>
  </si>
  <si>
    <t>CAP15_193</t>
  </si>
  <si>
    <t>CAP15_194</t>
  </si>
  <si>
    <t>CAP15_195</t>
  </si>
  <si>
    <t>CAP15_196</t>
  </si>
  <si>
    <t>CAP15_197</t>
  </si>
  <si>
    <t>CAP15_198</t>
  </si>
  <si>
    <t>CAP15_199</t>
  </si>
  <si>
    <t>CAP15_200</t>
  </si>
  <si>
    <t>CAP15_201</t>
  </si>
  <si>
    <t>CAP15_202</t>
  </si>
  <si>
    <t>Pole Testing HP #20405</t>
  </si>
  <si>
    <t>CAP15_203</t>
  </si>
  <si>
    <t>Pole Testing HP #20461</t>
  </si>
  <si>
    <t>CAP15_204</t>
  </si>
  <si>
    <t>Pole Testing HP #20463</t>
  </si>
  <si>
    <t>CAP15_205</t>
  </si>
  <si>
    <t>TSLO-129 Main St. - 100A Uprd</t>
  </si>
  <si>
    <t>CAP15_206</t>
  </si>
  <si>
    <t>CAP15_207</t>
  </si>
  <si>
    <t>TRANS REPLACE-12677 DUBLIN LIN</t>
  </si>
  <si>
    <t>CAP15_209</t>
  </si>
  <si>
    <t>Op. Driven - HP #3329</t>
  </si>
  <si>
    <t>CAP15_211</t>
  </si>
  <si>
    <t>POLE FIRE - 9938 WCB</t>
  </si>
  <si>
    <t>CAP15_212</t>
  </si>
  <si>
    <t>TSLO-16710 Leslie Hill - 100A</t>
  </si>
  <si>
    <t>CAP15_213</t>
  </si>
  <si>
    <t>TSLO - 92 Autumn Circle</t>
  </si>
  <si>
    <t>CAP15_214</t>
  </si>
  <si>
    <t>CAP15_215</t>
  </si>
  <si>
    <t>CAP15_216</t>
  </si>
  <si>
    <t>CAP15_217</t>
  </si>
  <si>
    <t>CAP15_218</t>
  </si>
  <si>
    <t>CAP15_219</t>
  </si>
  <si>
    <t>CAP15_220</t>
  </si>
  <si>
    <t>Pole Testing HP #3524</t>
  </si>
  <si>
    <t>CAP15_221</t>
  </si>
  <si>
    <t>CAP15_223</t>
  </si>
  <si>
    <t>CAP15_224</t>
  </si>
  <si>
    <t>TSLO - 114400 Steeles - Temp</t>
  </si>
  <si>
    <t>CAP15_225</t>
  </si>
  <si>
    <t>TSLO - Finoro Homes Lot5 - 100A</t>
  </si>
  <si>
    <t>CAP15_226</t>
  </si>
  <si>
    <t>TSLO - 18 George St. - 200A</t>
  </si>
  <si>
    <t>New Substation Warning Signs</t>
  </si>
  <si>
    <t>CAP15_230</t>
  </si>
  <si>
    <t>TSLO - 333 Mountainview_CellTwr</t>
  </si>
  <si>
    <t>CAP15_238</t>
  </si>
  <si>
    <t>TSLO-14278 3rd Line</t>
  </si>
  <si>
    <t>CAP15_239</t>
  </si>
  <si>
    <t>TSLO-109 Mill St - 200A Upgrd</t>
  </si>
  <si>
    <t>CAP15_240</t>
  </si>
  <si>
    <t>TSLO-9340 HWY25 - 200A UPGD</t>
  </si>
  <si>
    <t>CAP15_241</t>
  </si>
  <si>
    <t>TSLO - 63 Sargent Rd. 100A</t>
  </si>
  <si>
    <t>CAP15_242</t>
  </si>
  <si>
    <t>TSLO-9 Churchill Cres - 200A</t>
  </si>
  <si>
    <t>CAP15_243</t>
  </si>
  <si>
    <t>TSLO-515 Main St - OH Serv</t>
  </si>
  <si>
    <t>CAP15_244</t>
  </si>
  <si>
    <t>CAP15_249</t>
  </si>
  <si>
    <t>CAP15_250</t>
  </si>
  <si>
    <t>TSLO - Finoro Homes Lot1 - 100A</t>
  </si>
  <si>
    <t>CAP15_251</t>
  </si>
  <si>
    <t>Purchase Modules for Quadra.</t>
  </si>
  <si>
    <t>CAP15_254</t>
  </si>
  <si>
    <t>10kv/ 27600/15935/120/240 single phase o</t>
  </si>
  <si>
    <t>CAP15_255</t>
  </si>
  <si>
    <t>Substn Automation/Modernization</t>
  </si>
  <si>
    <t>1955-51</t>
  </si>
  <si>
    <t>CAP15_256</t>
  </si>
  <si>
    <t>11400 Steeles Ave - Wire Damag</t>
  </si>
  <si>
    <t>CAP15_258</t>
  </si>
  <si>
    <t>TSLO-15 Ann St. - 60A Temp</t>
  </si>
  <si>
    <t>CAP15_261</t>
  </si>
  <si>
    <t>New SCADA Servers</t>
  </si>
  <si>
    <t>CAP15_262</t>
  </si>
  <si>
    <t>TSLO - 86 Marilyn Cres. - 200A</t>
  </si>
  <si>
    <t>CAP15_264</t>
  </si>
  <si>
    <t>TSLO -6 Chipper Crt - 200A Uprd</t>
  </si>
  <si>
    <t>CAP15_268</t>
  </si>
  <si>
    <t>10 Belmont Blvd: Emergency Work</t>
  </si>
  <si>
    <t>CAP15_269</t>
  </si>
  <si>
    <t>CAP15_273</t>
  </si>
  <si>
    <t>TSLO - 10725 Hwy25 - CMS</t>
  </si>
  <si>
    <t>CAP15_274</t>
  </si>
  <si>
    <t>TSLO - Finoro Homes Lot6 -100A</t>
  </si>
  <si>
    <t>CAP15_277</t>
  </si>
  <si>
    <t>CAP15_278</t>
  </si>
  <si>
    <t>TSLO - 14327 5SDRD - 200A NEW</t>
  </si>
  <si>
    <t>CAP15_281</t>
  </si>
  <si>
    <t>Op. Driven - HP #18101A</t>
  </si>
  <si>
    <t>CAP15_282</t>
  </si>
  <si>
    <t>CAP15_284</t>
  </si>
  <si>
    <t>14011 Trafalgar Rd - Tx Replac</t>
  </si>
  <si>
    <t>CAP15_287</t>
  </si>
  <si>
    <t>CAP15_288</t>
  </si>
  <si>
    <t>TSLO -  33 Churchill Rd. - 200A</t>
  </si>
  <si>
    <t>CAP15_290</t>
  </si>
  <si>
    <t>TSLO - 28 Glen Cres - 200A</t>
  </si>
  <si>
    <t>Licenses for Savage SmartLook.</t>
  </si>
  <si>
    <t>Additional Quadra License 2016.</t>
  </si>
  <si>
    <t>2010CMHWAddtions</t>
  </si>
  <si>
    <t>1920-25</t>
  </si>
  <si>
    <t>2011CMHWAddtions</t>
  </si>
  <si>
    <t>2012CMHWAddtions</t>
  </si>
  <si>
    <t>2013CMHWAddtions</t>
  </si>
  <si>
    <t>2014CMHWAddtions</t>
  </si>
  <si>
    <t>CMHW2015 Addition</t>
  </si>
  <si>
    <t>CMHW2016 Addition</t>
  </si>
  <si>
    <t>2011CPSWAddtions</t>
  </si>
  <si>
    <t>2012CPSWAddtions</t>
  </si>
  <si>
    <t>2013CPSWAddtions</t>
  </si>
  <si>
    <t>CPSW2015Additions</t>
  </si>
  <si>
    <t>CPSW2016Additions</t>
  </si>
  <si>
    <t>2000DCSTAddtions</t>
  </si>
  <si>
    <t>2001DCSTAddtions</t>
  </si>
  <si>
    <t>2003DCSTAddtions</t>
  </si>
  <si>
    <t>2004DCSTAddtions</t>
  </si>
  <si>
    <t>2005DCSTAddtions</t>
  </si>
  <si>
    <t>2006DCSTAddtions</t>
  </si>
  <si>
    <t>2007DCSTAddtions</t>
  </si>
  <si>
    <t>2008DCSTAddtions</t>
  </si>
  <si>
    <t>2009DCSTAddtions</t>
  </si>
  <si>
    <t>2010DCSTAddtions</t>
  </si>
  <si>
    <t>2011DCSTAddtions</t>
  </si>
  <si>
    <t>2012DCSTAddtions</t>
  </si>
  <si>
    <t>2013DCSTAddtions</t>
  </si>
  <si>
    <t>2014DCSTAddtions</t>
  </si>
  <si>
    <t>DCService Station Addition</t>
  </si>
  <si>
    <t>Battery for Sub Stations</t>
  </si>
  <si>
    <t>2015 Additions</t>
  </si>
  <si>
    <t>DUCT_2002</t>
  </si>
  <si>
    <t>2002DUCTAddtions</t>
  </si>
  <si>
    <t>DUCT_2003</t>
  </si>
  <si>
    <t>2003DUCTAddtions</t>
  </si>
  <si>
    <t>DUCT_2004</t>
  </si>
  <si>
    <t>2004DUCTAddtions</t>
  </si>
  <si>
    <t>DUCT_2005</t>
  </si>
  <si>
    <t>2005DUCTAddtions</t>
  </si>
  <si>
    <t>DUCT_2006</t>
  </si>
  <si>
    <t>2006DUCTAddtions</t>
  </si>
  <si>
    <t>DUCT_2007</t>
  </si>
  <si>
    <t>2007DUCTAddtions</t>
  </si>
  <si>
    <t>DUCT_2008</t>
  </si>
  <si>
    <t>2008DUCTAddtions</t>
  </si>
  <si>
    <t>DUCT_2009</t>
  </si>
  <si>
    <t>2009DUCTAddtions</t>
  </si>
  <si>
    <t>DUCT_2010</t>
  </si>
  <si>
    <t>2010DUCTAddtions</t>
  </si>
  <si>
    <t>DUCT_2012</t>
  </si>
  <si>
    <t>2012DUCTAddtions</t>
  </si>
  <si>
    <t>DUCT_2013</t>
  </si>
  <si>
    <t>2013DUCTAddtions</t>
  </si>
  <si>
    <t>DUCT_2014</t>
  </si>
  <si>
    <t>2014DUCTAddtions</t>
  </si>
  <si>
    <t>DUCT_2015_</t>
  </si>
  <si>
    <t>Duct2015 Additions_2</t>
  </si>
  <si>
    <t>DUCTS_2015_1</t>
  </si>
  <si>
    <t>EPTS_2003</t>
  </si>
  <si>
    <t>2003EPTSAddtions</t>
  </si>
  <si>
    <t>1940-41</t>
  </si>
  <si>
    <t>EPTS_2004</t>
  </si>
  <si>
    <t>2004EPTSAddtions</t>
  </si>
  <si>
    <t>EPTS_2005</t>
  </si>
  <si>
    <t>2005EPTSAddtions</t>
  </si>
  <si>
    <t>EPTS_2006</t>
  </si>
  <si>
    <t>2006EPTSAddtions</t>
  </si>
  <si>
    <t>EPTS_2007</t>
  </si>
  <si>
    <t>2007EPTSAddtions</t>
  </si>
  <si>
    <t>EPTS_2008</t>
  </si>
  <si>
    <t>2008EPTSAddtions</t>
  </si>
  <si>
    <t>EPTS_2009</t>
  </si>
  <si>
    <t>2009EPTSAddtions</t>
  </si>
  <si>
    <t>EPTS_2010</t>
  </si>
  <si>
    <t>2010EPTSAddtions</t>
  </si>
  <si>
    <t>EPTS_2011</t>
  </si>
  <si>
    <t>2011EPTSAddtions</t>
  </si>
  <si>
    <t>EPTS_2012</t>
  </si>
  <si>
    <t>2012EPTSAddtions</t>
  </si>
  <si>
    <t>EPTS_2013</t>
  </si>
  <si>
    <t>2013EPTSAddtions</t>
  </si>
  <si>
    <t>EPTS_2014</t>
  </si>
  <si>
    <t>2014EPTSAddtions</t>
  </si>
  <si>
    <t>EPTS_2015</t>
  </si>
  <si>
    <t>EPTS_2015Additions</t>
  </si>
  <si>
    <t>EPTS_2015_1</t>
  </si>
  <si>
    <t>Metering Tools</t>
  </si>
  <si>
    <t>EPTS_2015_2</t>
  </si>
  <si>
    <t>Slings and Ropes</t>
  </si>
  <si>
    <t>EPTS_2016_1</t>
  </si>
  <si>
    <t>EPTS_2015Additions1</t>
  </si>
  <si>
    <t>EQST_2006</t>
  </si>
  <si>
    <t>2006EQSTAddtions</t>
  </si>
  <si>
    <t>1940-50</t>
  </si>
  <si>
    <t>IWMT_2002</t>
  </si>
  <si>
    <t>2002IWMTAddtions</t>
  </si>
  <si>
    <t>1860-41</t>
  </si>
  <si>
    <t>IWMT_2003</t>
  </si>
  <si>
    <t>2003IWMTAddtions</t>
  </si>
  <si>
    <t>IWMT_2004</t>
  </si>
  <si>
    <t>2004IWMTAddtions</t>
  </si>
  <si>
    <t>IWMT_2005</t>
  </si>
  <si>
    <t>2005IWMTAddtions</t>
  </si>
  <si>
    <t>IWMT_2006</t>
  </si>
  <si>
    <t>2006IWMTAddtions</t>
  </si>
  <si>
    <t>IWMT_2007</t>
  </si>
  <si>
    <t>2007IWMTAddtions</t>
  </si>
  <si>
    <t>IWMT_2008</t>
  </si>
  <si>
    <t>2008IWMTAddtions</t>
  </si>
  <si>
    <t>IWMT_2011</t>
  </si>
  <si>
    <t>2011IWMTAddtions</t>
  </si>
  <si>
    <t>IWMT_2012</t>
  </si>
  <si>
    <t>2012IWMTAddtions</t>
  </si>
  <si>
    <t>IWMT_2013</t>
  </si>
  <si>
    <t>2013IWMTAddtions</t>
  </si>
  <si>
    <t>IWMT_2014</t>
  </si>
  <si>
    <t>2014IWMTAddtions</t>
  </si>
  <si>
    <t>IWMT_2014_2</t>
  </si>
  <si>
    <t>Industrial/Wholesale meters</t>
  </si>
  <si>
    <t>IWMTCC_2001</t>
  </si>
  <si>
    <t>2001IWMTCCAddtions</t>
  </si>
  <si>
    <t>IWMTCC_2002</t>
  </si>
  <si>
    <t>2002IWMTCCAddtions</t>
  </si>
  <si>
    <t>IWMTCC_2003</t>
  </si>
  <si>
    <t>2003IWMTCCAddtions</t>
  </si>
  <si>
    <t>IWMTCC_2004</t>
  </si>
  <si>
    <t>2004IWMTCCAddtions</t>
  </si>
  <si>
    <t>IWMTCC_2005</t>
  </si>
  <si>
    <t>2005IWMTCCAddtions</t>
  </si>
  <si>
    <t>IWMTCC_2006</t>
  </si>
  <si>
    <t>2006IWMTCCAddtions</t>
  </si>
  <si>
    <t>IWMTCC_2007</t>
  </si>
  <si>
    <t>2007IWMTCCAddtions</t>
  </si>
  <si>
    <t>IWMTCC_2008</t>
  </si>
  <si>
    <t>2008IWMTCCAddtions</t>
  </si>
  <si>
    <t>IWMTCC_2009</t>
  </si>
  <si>
    <t>2009IWMTCCAddtions</t>
  </si>
  <si>
    <t>IWMTCC_2010</t>
  </si>
  <si>
    <t>2010IWMTCCAddtions</t>
  </si>
  <si>
    <t>IWMTCC_2011</t>
  </si>
  <si>
    <t>2011IWMTCCAddtions</t>
  </si>
  <si>
    <t>IWMTCC_2012</t>
  </si>
  <si>
    <t>2012IWMTCCAddtions</t>
  </si>
  <si>
    <t>IWMTCC_2013</t>
  </si>
  <si>
    <t>2013IWMTCCAddtions</t>
  </si>
  <si>
    <t>OCHD_2015_1</t>
  </si>
  <si>
    <t>OFEQ_2009</t>
  </si>
  <si>
    <t>2009OFEQAddtions</t>
  </si>
  <si>
    <t>OFEQ_2010</t>
  </si>
  <si>
    <t>2010OFEQAddtions</t>
  </si>
  <si>
    <t>OFEQ_2011</t>
  </si>
  <si>
    <t>2011OFEQAddtions</t>
  </si>
  <si>
    <t>OFEQ_2012</t>
  </si>
  <si>
    <t>2012OFEQAddtions</t>
  </si>
  <si>
    <t>OFEQ_2013</t>
  </si>
  <si>
    <t>2013OFEQAddtions</t>
  </si>
  <si>
    <t>OFEQ_2014</t>
  </si>
  <si>
    <t>2014OFEQAddtions</t>
  </si>
  <si>
    <t>OFEQ_2015</t>
  </si>
  <si>
    <t>2015OFEQAdditions</t>
  </si>
  <si>
    <t>OFEQ_2016</t>
  </si>
  <si>
    <t>2016OFEQAdditions</t>
  </si>
  <si>
    <t>OHCD_2002</t>
  </si>
  <si>
    <t>2002OHCDAddtions</t>
  </si>
  <si>
    <t>OHCD_2003</t>
  </si>
  <si>
    <t>2003OHCDAddtions</t>
  </si>
  <si>
    <t>OHCD_2004</t>
  </si>
  <si>
    <t>2004OHCDAddtions</t>
  </si>
  <si>
    <t>OHCD_2005</t>
  </si>
  <si>
    <t>2005OHCDAddtions</t>
  </si>
  <si>
    <t>OHCD_2006</t>
  </si>
  <si>
    <t>2006OHCDAddtions</t>
  </si>
  <si>
    <t>OHCD_2007</t>
  </si>
  <si>
    <t>2007OHCDAddtions</t>
  </si>
  <si>
    <t>OHCD_2008</t>
  </si>
  <si>
    <t>2008OHCDAddtions</t>
  </si>
  <si>
    <t>OHCD_2009</t>
  </si>
  <si>
    <t>2009OHCDAddtions</t>
  </si>
  <si>
    <t>OHCD_2010</t>
  </si>
  <si>
    <t>2010OHCDAddtions</t>
  </si>
  <si>
    <t>OHCD_2011</t>
  </si>
  <si>
    <t>2011OHCDAddtions</t>
  </si>
  <si>
    <t>OHCD_2012</t>
  </si>
  <si>
    <t>2012OHCDAddtions</t>
  </si>
  <si>
    <t>OHCD_2013</t>
  </si>
  <si>
    <t>2013OHCDAddtions</t>
  </si>
  <si>
    <t>OHCD_2014</t>
  </si>
  <si>
    <t>2014OHCDAddtions</t>
  </si>
  <si>
    <t>OHCD_2014_2</t>
  </si>
  <si>
    <t>OH Conductors</t>
  </si>
  <si>
    <t>OHCD_2015</t>
  </si>
  <si>
    <t>OHCD2015Additions</t>
  </si>
  <si>
    <t>OHCDCC_2001</t>
  </si>
  <si>
    <t>2001OHCDCCAddtions</t>
  </si>
  <si>
    <t>OHCDCC_2002</t>
  </si>
  <si>
    <t>2002OHCDCCAddtions</t>
  </si>
  <si>
    <t>OHCDCC_2003</t>
  </si>
  <si>
    <t>2003OHCDCCAddtions</t>
  </si>
  <si>
    <t>OHCDCC_2004</t>
  </si>
  <si>
    <t>2004OHCDCCAddtions</t>
  </si>
  <si>
    <t>OHCDCC_2005</t>
  </si>
  <si>
    <t>2005OHCDCCAddtions</t>
  </si>
  <si>
    <t>OHCDCC_2006</t>
  </si>
  <si>
    <t>2006OHCDCCAddtions</t>
  </si>
  <si>
    <t>OHCDCC_2007</t>
  </si>
  <si>
    <t>2007OHCDCCAddtions</t>
  </si>
  <si>
    <t>OHCDCC_2008</t>
  </si>
  <si>
    <t>2008OHCDCCAddtions</t>
  </si>
  <si>
    <t>OHCDCC_2009</t>
  </si>
  <si>
    <t>2009OHCDCCAddtions</t>
  </si>
  <si>
    <t>OHCDCC_2010</t>
  </si>
  <si>
    <t>2010OHCDCCAddtions</t>
  </si>
  <si>
    <t>OHCDCC_2011</t>
  </si>
  <si>
    <t>2011OHCDCCAddtions</t>
  </si>
  <si>
    <t>OHCDCC_2012</t>
  </si>
  <si>
    <t>2012OHCDCCAddtions</t>
  </si>
  <si>
    <t>OHCDCC_2013</t>
  </si>
  <si>
    <t>2013OHCDCCAddtions</t>
  </si>
  <si>
    <t>OHSW_2002</t>
  </si>
  <si>
    <t>2002OHSWAddtions</t>
  </si>
  <si>
    <t>OHSW_2003</t>
  </si>
  <si>
    <t>2003OHSWAddtions</t>
  </si>
  <si>
    <t>OHSW_2004</t>
  </si>
  <si>
    <t>2004OHSWAddtions</t>
  </si>
  <si>
    <t>OHSW_2005</t>
  </si>
  <si>
    <t>2005OHSWAddtions</t>
  </si>
  <si>
    <t>OHSW_2006</t>
  </si>
  <si>
    <t>2006OHSWAddtions</t>
  </si>
  <si>
    <t>OHSW_2007</t>
  </si>
  <si>
    <t>2007OHSWAddtions</t>
  </si>
  <si>
    <t>OHSW_2008</t>
  </si>
  <si>
    <t>2008OHSWAddtions</t>
  </si>
  <si>
    <t>OHSW_2009</t>
  </si>
  <si>
    <t>2009OHSWAddtions</t>
  </si>
  <si>
    <t>OHSW_2010</t>
  </si>
  <si>
    <t>2010OHSWAddtions</t>
  </si>
  <si>
    <t>OHSW_2011</t>
  </si>
  <si>
    <t>2011OHSWAddtions</t>
  </si>
  <si>
    <t>OHSW_2012</t>
  </si>
  <si>
    <t>2012OHSWAddtions</t>
  </si>
  <si>
    <t>OHSW_2013</t>
  </si>
  <si>
    <t>2013OHSWAddtions</t>
  </si>
  <si>
    <t>OHSW_2014</t>
  </si>
  <si>
    <t>2014OHSWAddtions</t>
  </si>
  <si>
    <t>OHSW_2015_1</t>
  </si>
  <si>
    <t>OHSW2015</t>
  </si>
  <si>
    <t>OHSW2015Additions</t>
  </si>
  <si>
    <t>OHTVR_2013</t>
  </si>
  <si>
    <t>2013OHTVAddtions</t>
  </si>
  <si>
    <t>OHTVR_2014</t>
  </si>
  <si>
    <t>2014OHTVAddtions</t>
  </si>
  <si>
    <t>OHTVR_2014_2</t>
  </si>
  <si>
    <t>OH Transformers &amp; Voltage Regulators</t>
  </si>
  <si>
    <t>OHTVR_2015</t>
  </si>
  <si>
    <t>OHTVR2015Additions</t>
  </si>
  <si>
    <t>OHTVR_2015_1</t>
  </si>
  <si>
    <t>OMPC_2002</t>
  </si>
  <si>
    <t>2002OMPCAddtions</t>
  </si>
  <si>
    <t>1860-42</t>
  </si>
  <si>
    <t>OMPC_2003</t>
  </si>
  <si>
    <t>2003OMPCAddtions</t>
  </si>
  <si>
    <t>OMPC_2004</t>
  </si>
  <si>
    <t>2004OMPCAddtions</t>
  </si>
  <si>
    <t>OMPC_2005</t>
  </si>
  <si>
    <t>2005OMPCAddtions</t>
  </si>
  <si>
    <t>OMPC_2006</t>
  </si>
  <si>
    <t>2006OMPCAddtions</t>
  </si>
  <si>
    <t>OMPC_2007</t>
  </si>
  <si>
    <t>2007OMPCAddtions</t>
  </si>
  <si>
    <t>OMPC_2008</t>
  </si>
  <si>
    <t>2008OMPCAddtions</t>
  </si>
  <si>
    <t>OMPC_2012</t>
  </si>
  <si>
    <t>2012OMPCAddtions</t>
  </si>
  <si>
    <t>OMPC_2013</t>
  </si>
  <si>
    <t>2013OMPCAddtions</t>
  </si>
  <si>
    <t>OMPC_2014</t>
  </si>
  <si>
    <t>2014OMPCAddtions</t>
  </si>
  <si>
    <t>OMPC_2014_2</t>
  </si>
  <si>
    <t>Other meters, PTs &amp; CTs</t>
  </si>
  <si>
    <t>OMPC_2015</t>
  </si>
  <si>
    <t>OMPC2015Additions</t>
  </si>
  <si>
    <t>OMPCCC_2001</t>
  </si>
  <si>
    <t>2001OMPCCCAddtions</t>
  </si>
  <si>
    <t>OMPCCC_2002</t>
  </si>
  <si>
    <t>2002OMPCCCAddtions</t>
  </si>
  <si>
    <t>OMPCCC_2003</t>
  </si>
  <si>
    <t>2003OMPCCCAddtions</t>
  </si>
  <si>
    <t>OMPCCC_2004</t>
  </si>
  <si>
    <t>2004OMPCCCAddtions</t>
  </si>
  <si>
    <t>OMPCCC_2005</t>
  </si>
  <si>
    <t>2005OMPCCCAddtions</t>
  </si>
  <si>
    <t>OMPCCC_2006</t>
  </si>
  <si>
    <t>2006OMPCCCAddtions</t>
  </si>
  <si>
    <t>OMPCCC_2007</t>
  </si>
  <si>
    <t>2007OMPCCCAddtions</t>
  </si>
  <si>
    <t>OMPCCC_2008</t>
  </si>
  <si>
    <t>2008OMPCCCAddtions</t>
  </si>
  <si>
    <t>OMPCCC_2009</t>
  </si>
  <si>
    <t>2009OMPCCCAddtions</t>
  </si>
  <si>
    <t>OMPCCC_2010</t>
  </si>
  <si>
    <t>2010OMPCCCAddtions</t>
  </si>
  <si>
    <t>OMPCCC_2011</t>
  </si>
  <si>
    <t>2011OMPCCCAddtions</t>
  </si>
  <si>
    <t>OMPCCC_2012</t>
  </si>
  <si>
    <t>2012OMPCCCAddtions</t>
  </si>
  <si>
    <t>OMPCCC_2013</t>
  </si>
  <si>
    <t>2013OMPCCCAddtions</t>
  </si>
  <si>
    <t>OPMC_2015_2</t>
  </si>
  <si>
    <t>Meter Additions 2015</t>
  </si>
  <si>
    <t>OPMC_2015_3</t>
  </si>
  <si>
    <t>OTHR_2008</t>
  </si>
  <si>
    <t>2008OTHRAddtions</t>
  </si>
  <si>
    <t>1955-60</t>
  </si>
  <si>
    <t>OTHR_2009</t>
  </si>
  <si>
    <t>2009OTHRAddtions</t>
  </si>
  <si>
    <t>OTHR_2010</t>
  </si>
  <si>
    <t>2010OTHRAddtions</t>
  </si>
  <si>
    <t>OTHR_2011</t>
  </si>
  <si>
    <t>2011OTHRAddtions</t>
  </si>
  <si>
    <t>OTHR_2012</t>
  </si>
  <si>
    <t>2012OTHRAddtions</t>
  </si>
  <si>
    <t>OTHR_2013</t>
  </si>
  <si>
    <t>2013OTHRAddtions</t>
  </si>
  <si>
    <t>OTHR_2015</t>
  </si>
  <si>
    <t>OTHR2015Additions</t>
  </si>
  <si>
    <t>PTFX_2002</t>
  </si>
  <si>
    <t>2002PTFXAddtions</t>
  </si>
  <si>
    <t>PTFX_2003</t>
  </si>
  <si>
    <t>2003PTFXAddtions</t>
  </si>
  <si>
    <t>PTFX_2004</t>
  </si>
  <si>
    <t>2004PTFXAddtions</t>
  </si>
  <si>
    <t>PTFX_2005</t>
  </si>
  <si>
    <t>2005PTFXAddtions</t>
  </si>
  <si>
    <t>PTFX_2006</t>
  </si>
  <si>
    <t>2006PTFXAddtions</t>
  </si>
  <si>
    <t>PTFX_2007</t>
  </si>
  <si>
    <t>2007PTFXAddtions</t>
  </si>
  <si>
    <t>PTFX_2008</t>
  </si>
  <si>
    <t>2008PTFXAddtions</t>
  </si>
  <si>
    <t>PTFX_2009</t>
  </si>
  <si>
    <t>2009PTFXAddtions</t>
  </si>
  <si>
    <t>PTFX_2010</t>
  </si>
  <si>
    <t>2010PTFXAddtions</t>
  </si>
  <si>
    <t>PTFX_2011</t>
  </si>
  <si>
    <t>2011PTFXAddtions</t>
  </si>
  <si>
    <t>PTFX_2012</t>
  </si>
  <si>
    <t>2012PTFXAddtions</t>
  </si>
  <si>
    <t>PTFX_2013</t>
  </si>
  <si>
    <t>2013PTFXAddtions</t>
  </si>
  <si>
    <t>PTFX_2014</t>
  </si>
  <si>
    <t>2014PTFXAdditions</t>
  </si>
  <si>
    <t>PTFX_2014_2</t>
  </si>
  <si>
    <t>Poles</t>
  </si>
  <si>
    <t>PTFX_2015</t>
  </si>
  <si>
    <t>PTFX2015 Additions</t>
  </si>
  <si>
    <t>PTFX_2015_1</t>
  </si>
  <si>
    <t>2015Additions</t>
  </si>
  <si>
    <t>PTFXCC_2001</t>
  </si>
  <si>
    <t>2001PTFXCCAddtions</t>
  </si>
  <si>
    <t>PTFXCC_2002</t>
  </si>
  <si>
    <t>2002PTFXCCAddtions</t>
  </si>
  <si>
    <t>PTFXCC_2003</t>
  </si>
  <si>
    <t>2003PTFXCCAddtions</t>
  </si>
  <si>
    <t>PTFXCC_2004</t>
  </si>
  <si>
    <t>2004PTFXCCAddtions</t>
  </si>
  <si>
    <t>PTFXCC_2005</t>
  </si>
  <si>
    <t>2005PTFXCCAddtions</t>
  </si>
  <si>
    <t>PTFXCC_2006</t>
  </si>
  <si>
    <t>2006PTFXCCAddtions</t>
  </si>
  <si>
    <t>PTFXCC_2007</t>
  </si>
  <si>
    <t>2007PTFXCCAddtions</t>
  </si>
  <si>
    <t>PTFXCC_2008</t>
  </si>
  <si>
    <t>2008PTFXCCAddtions</t>
  </si>
  <si>
    <t>PTFXCC_2009</t>
  </si>
  <si>
    <t>2009PTFXCCAddtions</t>
  </si>
  <si>
    <t>PTFXCC_2010</t>
  </si>
  <si>
    <t>2010PTFXCCAddtions</t>
  </si>
  <si>
    <t>PTFXCC_2011</t>
  </si>
  <si>
    <t>2011PTFXCCAddtions</t>
  </si>
  <si>
    <t>PTFXCC_2012</t>
  </si>
  <si>
    <t>2012PTFXCCAddtions</t>
  </si>
  <si>
    <t>PTFXCC_2013</t>
  </si>
  <si>
    <t>2013PTFXCCAddtions</t>
  </si>
  <si>
    <t>REC14_002</t>
  </si>
  <si>
    <t>REC14_003</t>
  </si>
  <si>
    <t>RSBT_2005</t>
  </si>
  <si>
    <t>2005RSBTAddtions</t>
  </si>
  <si>
    <t>1930-31</t>
  </si>
  <si>
    <t>RSBT_2006</t>
  </si>
  <si>
    <t>2006RSBTAddtions</t>
  </si>
  <si>
    <t>RSBT_2007</t>
  </si>
  <si>
    <t>2007RSBTAddtions</t>
  </si>
  <si>
    <t>RSBT_2008</t>
  </si>
  <si>
    <t>2008RSBTAddtions</t>
  </si>
  <si>
    <t>RSBT_2009</t>
  </si>
  <si>
    <t>2009RSBTAddtions</t>
  </si>
  <si>
    <t>RSBT_2010</t>
  </si>
  <si>
    <t>2010RSBTAddtions</t>
  </si>
  <si>
    <t>RSBT_2011</t>
  </si>
  <si>
    <t>2011RSBTAddtions</t>
  </si>
  <si>
    <t>RSBT_2012</t>
  </si>
  <si>
    <t>2012RSBTAddtions</t>
  </si>
  <si>
    <t>RSBT_2013</t>
  </si>
  <si>
    <t>2013RSBTAddtions</t>
  </si>
  <si>
    <t>RSBT_2014</t>
  </si>
  <si>
    <t>2014RSBTAddtions</t>
  </si>
  <si>
    <t>RSBT_2015</t>
  </si>
  <si>
    <t>Single Bucket Truck 111- Posi+</t>
  </si>
  <si>
    <t>RSCV_2005</t>
  </si>
  <si>
    <t>2005RSCVAddtions</t>
  </si>
  <si>
    <t>1930-40</t>
  </si>
  <si>
    <t>RSCV_2006</t>
  </si>
  <si>
    <t>2006RSCVAddtions</t>
  </si>
  <si>
    <t>RSCV_2007</t>
  </si>
  <si>
    <t>2007RSCVAddtions</t>
  </si>
  <si>
    <t>RSCV_2008</t>
  </si>
  <si>
    <t>2008RSCVAddtions</t>
  </si>
  <si>
    <t>RSCV_2009</t>
  </si>
  <si>
    <t>2009RSCVAddtions</t>
  </si>
  <si>
    <t>RSCV_2010</t>
  </si>
  <si>
    <t>2010RSCVAddtions</t>
  </si>
  <si>
    <t>RSCV_2011</t>
  </si>
  <si>
    <t>2011RSCVAddtions</t>
  </si>
  <si>
    <t>RSCV_2012</t>
  </si>
  <si>
    <t>2012RSCVAddtions</t>
  </si>
  <si>
    <t>RSCV_2013</t>
  </si>
  <si>
    <t>2013RSCVAddtions</t>
  </si>
  <si>
    <t>RSCV_2014</t>
  </si>
  <si>
    <t>2014RSCVAddtions</t>
  </si>
  <si>
    <t>RSTR_2005</t>
  </si>
  <si>
    <t>2005RSTRAddtions</t>
  </si>
  <si>
    <t>1930-32</t>
  </si>
  <si>
    <t>RSTR_2006</t>
  </si>
  <si>
    <t>2006RSTRAddtions</t>
  </si>
  <si>
    <t>RSTR_2007</t>
  </si>
  <si>
    <t>2007RSTRAddtions</t>
  </si>
  <si>
    <t>RSTR_2008</t>
  </si>
  <si>
    <t>2008RSTRAddtions</t>
  </si>
  <si>
    <t>RSTR_2009</t>
  </si>
  <si>
    <t>2009RSTRAddtions</t>
  </si>
  <si>
    <t>RSTR_2010</t>
  </si>
  <si>
    <t>2010RSTRAddtions</t>
  </si>
  <si>
    <t>RSTR_2011</t>
  </si>
  <si>
    <t>2011RSTRAddtions</t>
  </si>
  <si>
    <t>RSTR_2012</t>
  </si>
  <si>
    <t>2012RSTRAddtions</t>
  </si>
  <si>
    <t>RSTR_2013</t>
  </si>
  <si>
    <t>2013RSTRAddtions</t>
  </si>
  <si>
    <t>RSTR_2014</t>
  </si>
  <si>
    <t>2014RSTRAddtions</t>
  </si>
  <si>
    <t>SCDA_2000</t>
  </si>
  <si>
    <t>2000SCDAAddtions</t>
  </si>
  <si>
    <t>SCDA_2001</t>
  </si>
  <si>
    <t>2001SCDAAddtions</t>
  </si>
  <si>
    <t>SCDA_2002</t>
  </si>
  <si>
    <t>2002SCDAAddtions</t>
  </si>
  <si>
    <t>SCDA_2003</t>
  </si>
  <si>
    <t>2003SCDAAddtions</t>
  </si>
  <si>
    <t>SCDA_2004</t>
  </si>
  <si>
    <t>2004SCDAAddtions</t>
  </si>
  <si>
    <t>SCDA_2006</t>
  </si>
  <si>
    <t>2006SCDAAddtions</t>
  </si>
  <si>
    <t>SCDA_2007</t>
  </si>
  <si>
    <t>2007SCDAAddtions</t>
  </si>
  <si>
    <t>SCDA_2008</t>
  </si>
  <si>
    <t>2008SCDAAddtions</t>
  </si>
  <si>
    <t>SCDA_2009</t>
  </si>
  <si>
    <t>2009SCDAAddtions</t>
  </si>
  <si>
    <t>SCDA_2010</t>
  </si>
  <si>
    <t>2010SCDAAddtions</t>
  </si>
  <si>
    <t>SCDA_2011</t>
  </si>
  <si>
    <t>2011SCDAAddtions</t>
  </si>
  <si>
    <t>SCDA_2012</t>
  </si>
  <si>
    <t>2012SCDAAddtions</t>
  </si>
  <si>
    <t>SCDA_2013</t>
  </si>
  <si>
    <t>2013SCDAAddtions</t>
  </si>
  <si>
    <t>SCDA_2014</t>
  </si>
  <si>
    <t>2014SCDAAddtions</t>
  </si>
  <si>
    <t>SWAG_2000</t>
  </si>
  <si>
    <t>2000SWAGAddtions</t>
  </si>
  <si>
    <t>1835-23</t>
  </si>
  <si>
    <t>SWAG_2001</t>
  </si>
  <si>
    <t>2001SWAGAddtions</t>
  </si>
  <si>
    <t>SWAG_2003</t>
  </si>
  <si>
    <t>2003SWAGAddtions</t>
  </si>
  <si>
    <t>SWAG_2004</t>
  </si>
  <si>
    <t>2004SWAGAddtions</t>
  </si>
  <si>
    <t>SWAG_2005</t>
  </si>
  <si>
    <t>2005SWAGAddtions</t>
  </si>
  <si>
    <t>SWAG_2006</t>
  </si>
  <si>
    <t>2006SWAGAddtions</t>
  </si>
  <si>
    <t>SWAG_2007</t>
  </si>
  <si>
    <t>2007SWAGAddtions</t>
  </si>
  <si>
    <t>SWAG_2008</t>
  </si>
  <si>
    <t>2008SWAGAddtions</t>
  </si>
  <si>
    <t>SWAG_2009</t>
  </si>
  <si>
    <t>2009SWAGAddtions</t>
  </si>
  <si>
    <t>SWAG_2010</t>
  </si>
  <si>
    <t>2010SWAGAddtions</t>
  </si>
  <si>
    <t>SWAG_2011</t>
  </si>
  <si>
    <t>2011SWAGAddtions</t>
  </si>
  <si>
    <t>SWAG_2012</t>
  </si>
  <si>
    <t>2012SWAGAddtions</t>
  </si>
  <si>
    <t>SWAG_2013</t>
  </si>
  <si>
    <t>2013SWAGAddtions</t>
  </si>
  <si>
    <t>SWAG_2014</t>
  </si>
  <si>
    <t>2014SWAGAddtions</t>
  </si>
  <si>
    <t>SWAG_2014_2</t>
  </si>
  <si>
    <t>Switchgear - Air &amp; Gas</t>
  </si>
  <si>
    <t>TXGS_2000</t>
  </si>
  <si>
    <t>2000TXGSAddtions</t>
  </si>
  <si>
    <t>1850-21</t>
  </si>
  <si>
    <t>TXGS_2001</t>
  </si>
  <si>
    <t>2001TXGSAddtions</t>
  </si>
  <si>
    <t>TXGS_2003</t>
  </si>
  <si>
    <t>2003TXGSAddtions</t>
  </si>
  <si>
    <t>TXGS_2004</t>
  </si>
  <si>
    <t>2004TXGSAddtions</t>
  </si>
  <si>
    <t>TXGS_2005</t>
  </si>
  <si>
    <t>2005TXGSAddtions</t>
  </si>
  <si>
    <t>TXGS_2006</t>
  </si>
  <si>
    <t>2006TXGSAddtions</t>
  </si>
  <si>
    <t>TXGS_2007</t>
  </si>
  <si>
    <t>2007TXGSAddtions</t>
  </si>
  <si>
    <t>TXGS_2008</t>
  </si>
  <si>
    <t>2008TXGSAddtions</t>
  </si>
  <si>
    <t>TXGS_2009</t>
  </si>
  <si>
    <t>2009TXGSAddtions</t>
  </si>
  <si>
    <t>TXGS_2010</t>
  </si>
  <si>
    <t>2010TXGSAddtions</t>
  </si>
  <si>
    <t>TXGS_2011</t>
  </si>
  <si>
    <t>2011TXGSAddtions</t>
  </si>
  <si>
    <t>TXGS_2012</t>
  </si>
  <si>
    <t>2012TXGSAddtions</t>
  </si>
  <si>
    <t>TXGS_2013</t>
  </si>
  <si>
    <t>2013TXGSAddtions</t>
  </si>
  <si>
    <t>TXGS_2014</t>
  </si>
  <si>
    <t>2014TXGSAddtions</t>
  </si>
  <si>
    <t>TXGS_2014_2</t>
  </si>
  <si>
    <t>Transformers incl. grounding system</t>
  </si>
  <si>
    <t>UGPC_2002</t>
  </si>
  <si>
    <t>2002UGPCAddtions</t>
  </si>
  <si>
    <t>UGPC_2003</t>
  </si>
  <si>
    <t>2003UGPCAddtions</t>
  </si>
  <si>
    <t>UGPC_2004</t>
  </si>
  <si>
    <t>2004UGPCAddtions</t>
  </si>
  <si>
    <t>UGPC_2005</t>
  </si>
  <si>
    <t>2005UGPCAddtions</t>
  </si>
  <si>
    <t>UGPC_2006</t>
  </si>
  <si>
    <t>2006UGPCAddtions</t>
  </si>
  <si>
    <t>UGPC_2007</t>
  </si>
  <si>
    <t>2007UGPCAddtions</t>
  </si>
  <si>
    <t>UGPC_2008</t>
  </si>
  <si>
    <t>2008UGPCAddtions</t>
  </si>
  <si>
    <t>UGPC_2009</t>
  </si>
  <si>
    <t>2009UGPCAddtions</t>
  </si>
  <si>
    <t>UGPC_2010</t>
  </si>
  <si>
    <t>2010UGPCAddtions</t>
  </si>
  <si>
    <t>UGPC_2011</t>
  </si>
  <si>
    <t>2011UGPCAddtions</t>
  </si>
  <si>
    <t>UGPC_2012</t>
  </si>
  <si>
    <t>2012UGPCAddtions</t>
  </si>
  <si>
    <t>UGPC_2013</t>
  </si>
  <si>
    <t>2013UGPCAddtions</t>
  </si>
  <si>
    <t>UGPC_2014_2</t>
  </si>
  <si>
    <t>UG Primary Cables</t>
  </si>
  <si>
    <t>UGPC_2015</t>
  </si>
  <si>
    <t>UGPC2015Additions</t>
  </si>
  <si>
    <t>UGPC_2015_1</t>
  </si>
  <si>
    <t>UGPCCC_2001</t>
  </si>
  <si>
    <t>2001UGPCCCAddtions</t>
  </si>
  <si>
    <t>UGPCCC_2002</t>
  </si>
  <si>
    <t>2002UGPCCCAddtions</t>
  </si>
  <si>
    <t>UGPCCC_2003</t>
  </si>
  <si>
    <t>2003UGPCCCAddtions</t>
  </si>
  <si>
    <t>UGPCCC_2004</t>
  </si>
  <si>
    <t>2004UGPCCCAddtions</t>
  </si>
  <si>
    <t>UGPCCC_2005</t>
  </si>
  <si>
    <t>2005UGPCCCAddtions</t>
  </si>
  <si>
    <t>UGPCCC_2006</t>
  </si>
  <si>
    <t>2006UGPCCCAddtions</t>
  </si>
  <si>
    <t>UGPCCC_2007</t>
  </si>
  <si>
    <t>2007UGPCCCAddtions</t>
  </si>
  <si>
    <t>UGPCCC_2008</t>
  </si>
  <si>
    <t>2008UGPCCCAddtions</t>
  </si>
  <si>
    <t>UGPCCC_2009</t>
  </si>
  <si>
    <t>2009UGPCCCAddtions</t>
  </si>
  <si>
    <t>UGPCCC_2010</t>
  </si>
  <si>
    <t>2010UGPCCCAddtions</t>
  </si>
  <si>
    <t>UGPCCC_2011</t>
  </si>
  <si>
    <t>2011UGPCCCAddtions</t>
  </si>
  <si>
    <t>UGPCCC_2012</t>
  </si>
  <si>
    <t>2012UGPCCCAddtions</t>
  </si>
  <si>
    <t>UGPCCC_2013</t>
  </si>
  <si>
    <t>2013UGPCCCAddtions</t>
  </si>
  <si>
    <t>UGSC_2002</t>
  </si>
  <si>
    <t>2002UGSCAddtions</t>
  </si>
  <si>
    <t>1845-11</t>
  </si>
  <si>
    <t>UGSC_2003</t>
  </si>
  <si>
    <t>2003UGSCAddtions</t>
  </si>
  <si>
    <t>UGSC_2004</t>
  </si>
  <si>
    <t>2004UGSCAddtions</t>
  </si>
  <si>
    <t>UGSC_2005</t>
  </si>
  <si>
    <t>2005UGSCAddtions</t>
  </si>
  <si>
    <t>UGSC_2006</t>
  </si>
  <si>
    <t>2006UGSCAddtions</t>
  </si>
  <si>
    <t>UGSC_2007</t>
  </si>
  <si>
    <t>2007UGSCAddtions</t>
  </si>
  <si>
    <t>UGSC_2008</t>
  </si>
  <si>
    <t>2008UGSCAddtions</t>
  </si>
  <si>
    <t>UGSC_2009</t>
  </si>
  <si>
    <t>2009UGSCAddtions</t>
  </si>
  <si>
    <t>UGSC_2010</t>
  </si>
  <si>
    <t>2010UGSCAddtions</t>
  </si>
  <si>
    <t>UGSC_2011</t>
  </si>
  <si>
    <t>2011UGSCAddtions</t>
  </si>
  <si>
    <t>UGSC_2012</t>
  </si>
  <si>
    <t>2012UGSCAddtions</t>
  </si>
  <si>
    <t>UGSC_2013</t>
  </si>
  <si>
    <t>2013UGSCAddtions</t>
  </si>
  <si>
    <t>UGSC_2014</t>
  </si>
  <si>
    <t>2014UGSCAddtions</t>
  </si>
  <si>
    <t>UGSC_2014_2</t>
  </si>
  <si>
    <t>UG Secondary Cables</t>
  </si>
  <si>
    <t>UGSCCC_2001</t>
  </si>
  <si>
    <t>2001UGSCCCAddtions</t>
  </si>
  <si>
    <t>UGSCCC_2002</t>
  </si>
  <si>
    <t>2002UGSCCCAddtions</t>
  </si>
  <si>
    <t>UGSCCC_2003</t>
  </si>
  <si>
    <t>2003UGSCCCAddtions</t>
  </si>
  <si>
    <t>UGSCCC_2004</t>
  </si>
  <si>
    <t>2004UGSCCCAddtions</t>
  </si>
  <si>
    <t>UGSCCC_2005</t>
  </si>
  <si>
    <t>2005UGSCCCAddtions</t>
  </si>
  <si>
    <t>UGSCCC_2006</t>
  </si>
  <si>
    <t>2006UGSCCCAddtions</t>
  </si>
  <si>
    <t>UGSCCC_2007</t>
  </si>
  <si>
    <t>2007UGSCCCAddtions</t>
  </si>
  <si>
    <t>UGSCCC_2008</t>
  </si>
  <si>
    <t>2008UGSCCCAddtions</t>
  </si>
  <si>
    <t>UGSCCC_2009</t>
  </si>
  <si>
    <t>2009UGSCCCAddtions</t>
  </si>
  <si>
    <t>UGSCCC_2010</t>
  </si>
  <si>
    <t>2010UGSCCCAddtions</t>
  </si>
  <si>
    <t>UGSCCC_2011</t>
  </si>
  <si>
    <t>2011UGSCCCAddtions</t>
  </si>
  <si>
    <t>UGSCCC_2012</t>
  </si>
  <si>
    <t>2012UGSCCCAddtions</t>
  </si>
  <si>
    <t>UGSCCC_2013</t>
  </si>
  <si>
    <t>2013UGSCCCAddtions</t>
  </si>
  <si>
    <t>UGSG_2002</t>
  </si>
  <si>
    <t>2002UGSGAddtions</t>
  </si>
  <si>
    <t>UGSG_2003</t>
  </si>
  <si>
    <t>2003UGSGAddtions</t>
  </si>
  <si>
    <t>UGSG_2004</t>
  </si>
  <si>
    <t>2004UGSGAddtions</t>
  </si>
  <si>
    <t>UGSG_2005</t>
  </si>
  <si>
    <t>2005UGSGAddtions</t>
  </si>
  <si>
    <t>UGSG_2006</t>
  </si>
  <si>
    <t>2006UGSGAddtions</t>
  </si>
  <si>
    <t>UGSG_2007</t>
  </si>
  <si>
    <t>2007UGSGAddtions</t>
  </si>
  <si>
    <t>UGSG_2008</t>
  </si>
  <si>
    <t>2008UGSGAddtions</t>
  </si>
  <si>
    <t>UGSG_2009</t>
  </si>
  <si>
    <t>2009UGSGAddtions</t>
  </si>
  <si>
    <t>UGSG_2010</t>
  </si>
  <si>
    <t>2010UGSGAddtions</t>
  </si>
  <si>
    <t>UGSG_2012</t>
  </si>
  <si>
    <t>2012UGSGAddtions</t>
  </si>
  <si>
    <t>UGSG_2013</t>
  </si>
  <si>
    <t>2013UGSGAddtions</t>
  </si>
  <si>
    <t>UGTX_2002</t>
  </si>
  <si>
    <t>2002UGTXAddtions</t>
  </si>
  <si>
    <t>1850-24</t>
  </si>
  <si>
    <t>UGTX_2003</t>
  </si>
  <si>
    <t>2003UGTXAddtions</t>
  </si>
  <si>
    <t>UGTX_2004</t>
  </si>
  <si>
    <t>2004UGTXAddtions</t>
  </si>
  <si>
    <t>UGTX_2005</t>
  </si>
  <si>
    <t>2005UGTXAddtions</t>
  </si>
  <si>
    <t>UGTX_2006</t>
  </si>
  <si>
    <t>2006UGTXAddtions</t>
  </si>
  <si>
    <t>UGTX_2007</t>
  </si>
  <si>
    <t>2007UGTXAddtions</t>
  </si>
  <si>
    <t>UGTX_2008</t>
  </si>
  <si>
    <t>2008UGTXAddtions</t>
  </si>
  <si>
    <t>UGTX_2009</t>
  </si>
  <si>
    <t>2009UGTXAddtions</t>
  </si>
  <si>
    <t>UGTX_2011</t>
  </si>
  <si>
    <t>2011UGTXAddtions</t>
  </si>
  <si>
    <t>UGTX_2012</t>
  </si>
  <si>
    <t>2012UGTXAddtions</t>
  </si>
  <si>
    <t>UGTX_2013</t>
  </si>
  <si>
    <t>2013UGTXAddtions</t>
  </si>
  <si>
    <t>UGTX_2014</t>
  </si>
  <si>
    <t>2014UGTXAddtions</t>
  </si>
  <si>
    <t>UGTX_2014_2</t>
  </si>
  <si>
    <t>UG Transformer</t>
  </si>
  <si>
    <t>Diff</t>
  </si>
  <si>
    <t>Useful Life</t>
  </si>
  <si>
    <t>Total</t>
  </si>
  <si>
    <t>CCA Class</t>
  </si>
  <si>
    <t>OEB</t>
  </si>
  <si>
    <t>Description</t>
  </si>
  <si>
    <t>N/A</t>
  </si>
  <si>
    <t>Land</t>
  </si>
  <si>
    <t>CEC</t>
  </si>
  <si>
    <t>Land Rights</t>
  </si>
  <si>
    <t>Buildings and Fixtures</t>
  </si>
  <si>
    <t>Leasehold Improvements</t>
  </si>
  <si>
    <t>Transformer Station Equipment - Normally Primary above 50 kV</t>
  </si>
  <si>
    <t>Distribution Station Equipment - Normally Primary below 50 kV</t>
  </si>
  <si>
    <t>Storage Battery Equipment</t>
  </si>
  <si>
    <t>Overhead Conductors and Devices</t>
  </si>
  <si>
    <t>Underground Conduit</t>
  </si>
  <si>
    <t>Underground Conductors and Devices</t>
  </si>
  <si>
    <t>Line Transformers</t>
  </si>
  <si>
    <t>Meters</t>
  </si>
  <si>
    <t>Other Installations on Customer's Premises</t>
  </si>
  <si>
    <t>Office Furniture and Equipment</t>
  </si>
  <si>
    <t>Computer Equipment - Hardware</t>
  </si>
  <si>
    <t>Transportation Equipment</t>
  </si>
  <si>
    <t>Stores Equipment</t>
  </si>
  <si>
    <t>Tools, Shop and Garage Equipment</t>
  </si>
  <si>
    <t>Measurement and Testing Equipment</t>
  </si>
  <si>
    <t>Power Operated Equipment</t>
  </si>
  <si>
    <t>Communication Equipment</t>
  </si>
  <si>
    <t>Miscellaneous Equipment</t>
  </si>
  <si>
    <t xml:space="preserve">Load Management Controls - Customer Premises </t>
  </si>
  <si>
    <t>Load Management Controls - Utility Premises</t>
  </si>
  <si>
    <t>System Supervisory Equipment</t>
  </si>
  <si>
    <t>Sentinel Lighting Rentals</t>
  </si>
  <si>
    <t>Other Tangible Property</t>
  </si>
  <si>
    <t>Contributions and Grants</t>
  </si>
  <si>
    <t>Property under Capital Lease</t>
  </si>
  <si>
    <t>Total before Work in Process</t>
  </si>
  <si>
    <t>Other utility plant</t>
  </si>
  <si>
    <t>WIP</t>
  </si>
  <si>
    <t>Work in Process</t>
  </si>
  <si>
    <t>Total after Work in Process</t>
  </si>
  <si>
    <t>Revised 2016 CoS Calc</t>
  </si>
  <si>
    <t>2016 Actual</t>
  </si>
  <si>
    <t>Revised 2016 CoS</t>
  </si>
  <si>
    <t>Addions as 2016 per CoS</t>
  </si>
  <si>
    <t>Addions as per 2016 CoS</t>
  </si>
  <si>
    <t>2016 CoS Approved</t>
  </si>
  <si>
    <t>Gross Depreciation</t>
  </si>
  <si>
    <t>Contributed Capital/Deferred Revenue</t>
  </si>
  <si>
    <t>Net Depreciation</t>
  </si>
  <si>
    <t>Variance Revised Calc vs. 2016 Cos Approved</t>
  </si>
  <si>
    <t>Less: Trucking</t>
  </si>
  <si>
    <t>Depreciation Comparison</t>
  </si>
  <si>
    <t>2016 CoS Approved Depreciation vs Revised 2016 CoS Depreciation</t>
  </si>
  <si>
    <t xml:space="preserve">2016 Actual as per ERP system - OEB staff </t>
  </si>
  <si>
    <t>Variance btwn 2016 Actual as per ERP system and Revsied 2016 CoS Calc</t>
  </si>
  <si>
    <t>new OEB staff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</si>
</sst>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  <numFmt numFmtId="168" formatCode="_(* #,##0.00_);_(* \(#,##0.00\);_(* \-??_);_(@_)"/>
    <numFmt numFmtId="169" formatCode="_(\$* #,##0.00_);_(\$* \(#,##0.00\);_(\$* \-??_);_(@_)"/>
    <numFmt numFmtId="170" formatCode="_(* #,##0_);_(* \(#,##0\);_(* \-??_);_(@_)"/>
  </numFmts>
  <fonts count="33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9"/>
      <color rgb="FFFF0000"/>
      <name val="Segoe UI"/>
      <family val="2"/>
    </font>
    <font>
      <b/>
      <sz val="9"/>
      <color rgb="FFFF0000"/>
      <name val="Segoe UI"/>
      <family val="2"/>
    </font>
    <font>
      <sz val="9"/>
      <color theme="1"/>
      <name val="Segoe U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8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2"/>
      <name val="SWISS"/>
    </font>
    <font>
      <sz val="8.25"/>
      <color rgb="FF000000"/>
      <name val="Microsoft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9"/>
      <color rgb="FF00B0F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0">
    <xf numFmtId="0" fontId="0" fillId="0" borderId="0">
      <alignment vertical="center"/>
    </xf>
    <xf numFmtId="43" fontId="2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8" applyNumberFormat="0" applyAlignment="0" applyProtection="0"/>
    <xf numFmtId="0" fontId="15" fillId="24" borderId="9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5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17" fillId="7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8" applyNumberFormat="0" applyAlignment="0" applyProtection="0"/>
    <xf numFmtId="0" fontId="22" fillId="0" borderId="13" applyNumberFormat="0" applyFill="0" applyAlignment="0" applyProtection="0"/>
    <xf numFmtId="0" fontId="23" fillId="2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24" fillId="0" borderId="0"/>
    <xf numFmtId="0" fontId="25" fillId="0" borderId="0" applyAlignment="0"/>
    <xf numFmtId="0" fontId="9" fillId="26" borderId="14" applyNumberFormat="0" applyAlignment="0" applyProtection="0"/>
    <xf numFmtId="0" fontId="9" fillId="26" borderId="14" applyNumberFormat="0" applyAlignment="0" applyProtection="0"/>
    <xf numFmtId="0" fontId="26" fillId="23" borderId="15" applyNumberFormat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ill="0" applyBorder="0" applyAlignment="0" applyProtection="0"/>
    <xf numFmtId="9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>
      <alignment vertical="center"/>
    </xf>
  </cellStyleXfs>
  <cellXfs count="16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5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0" fontId="0" fillId="0" borderId="1" xfId="0" applyBorder="1">
      <alignment vertical="center"/>
    </xf>
    <xf numFmtId="166" fontId="0" fillId="0" borderId="0" xfId="1" applyNumberFormat="1" applyFont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/>
    </xf>
    <xf numFmtId="43" fontId="4" fillId="0" borderId="1" xfId="1" applyFont="1" applyBorder="1" applyAlignment="1">
      <alignment vertical="center"/>
    </xf>
    <xf numFmtId="166" fontId="3" fillId="0" borderId="0" xfId="0" applyNumberFormat="1" applyFont="1">
      <alignment vertical="center"/>
    </xf>
    <xf numFmtId="0" fontId="4" fillId="0" borderId="0" xfId="0" applyFont="1">
      <alignment vertical="center"/>
    </xf>
    <xf numFmtId="1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165" fontId="4" fillId="0" borderId="1" xfId="0" applyNumberFormat="1" applyFont="1" applyBorder="1" applyAlignment="1">
      <alignment vertical="center" wrapText="1"/>
    </xf>
    <xf numFmtId="165" fontId="3" fillId="0" borderId="0" xfId="0" applyNumberFormat="1" applyFont="1">
      <alignment vertical="center"/>
    </xf>
    <xf numFmtId="167" fontId="3" fillId="0" borderId="0" xfId="0" applyNumberFormat="1" applyFont="1">
      <alignment vertical="center"/>
    </xf>
    <xf numFmtId="166" fontId="4" fillId="0" borderId="0" xfId="1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6" fontId="3" fillId="0" borderId="0" xfId="1" applyNumberFormat="1" applyFont="1" applyAlignment="1">
      <alignment horizontal="center" vertical="center"/>
    </xf>
    <xf numFmtId="166" fontId="4" fillId="0" borderId="1" xfId="1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5" fillId="0" borderId="0" xfId="0" applyFont="1">
      <alignment vertical="center"/>
    </xf>
    <xf numFmtId="166" fontId="2" fillId="0" borderId="0" xfId="1" applyNumberFormat="1" applyFont="1" applyAlignment="1">
      <alignment vertical="center"/>
    </xf>
    <xf numFmtId="166" fontId="0" fillId="0" borderId="0" xfId="1" applyNumberFormat="1" applyFont="1" applyAlignment="1">
      <alignment vertical="center" wrapText="1"/>
    </xf>
    <xf numFmtId="166" fontId="4" fillId="0" borderId="0" xfId="1" applyNumberFormat="1" applyFont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166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 wrapText="1"/>
    </xf>
    <xf numFmtId="166" fontId="6" fillId="0" borderId="1" xfId="1" applyNumberFormat="1" applyFont="1" applyBorder="1" applyAlignment="1">
      <alignment vertical="center"/>
    </xf>
    <xf numFmtId="43" fontId="3" fillId="0" borderId="0" xfId="0" applyNumberFormat="1" applyFont="1">
      <alignment vertical="center"/>
    </xf>
    <xf numFmtId="166" fontId="6" fillId="0" borderId="0" xfId="1" applyNumberFormat="1" applyFont="1" applyFill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0" fillId="0" borderId="1" xfId="1" applyNumberFormat="1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7" fillId="0" borderId="0" xfId="2"/>
    <xf numFmtId="166" fontId="9" fillId="0" borderId="0" xfId="2" applyNumberFormat="1" applyFont="1" applyBorder="1" applyAlignment="1">
      <alignment horizontal="center"/>
    </xf>
    <xf numFmtId="166" fontId="9" fillId="0" borderId="0" xfId="2" applyNumberFormat="1" applyFont="1" applyBorder="1"/>
    <xf numFmtId="166" fontId="8" fillId="0" borderId="0" xfId="2" applyNumberFormat="1" applyFont="1" applyBorder="1"/>
    <xf numFmtId="0" fontId="8" fillId="0" borderId="3" xfId="2" applyFont="1" applyBorder="1" applyAlignment="1">
      <alignment wrapText="1"/>
    </xf>
    <xf numFmtId="0" fontId="7" fillId="0" borderId="0" xfId="2" applyAlignment="1">
      <alignment wrapText="1"/>
    </xf>
    <xf numFmtId="0" fontId="8" fillId="0" borderId="0" xfId="2" applyFont="1" applyBorder="1"/>
    <xf numFmtId="0" fontId="8" fillId="0" borderId="0" xfId="2" applyFont="1" applyBorder="1" applyAlignment="1">
      <alignment wrapText="1"/>
    </xf>
    <xf numFmtId="0" fontId="9" fillId="0" borderId="5" xfId="2" applyFont="1" applyBorder="1" applyAlignment="1">
      <alignment horizontal="center"/>
    </xf>
    <xf numFmtId="166" fontId="9" fillId="0" borderId="5" xfId="2" applyNumberFormat="1" applyFont="1" applyBorder="1"/>
    <xf numFmtId="167" fontId="0" fillId="3" borderId="5" xfId="3" applyNumberFormat="1" applyFont="1" applyFill="1" applyBorder="1"/>
    <xf numFmtId="0" fontId="7" fillId="0" borderId="0" xfId="2" applyBorder="1"/>
    <xf numFmtId="167" fontId="0" fillId="0" borderId="0" xfId="3" applyNumberFormat="1" applyFont="1" applyBorder="1" applyAlignment="1">
      <alignment wrapText="1"/>
    </xf>
    <xf numFmtId="167" fontId="0" fillId="0" borderId="1" xfId="3" applyNumberFormat="1" applyFont="1" applyBorder="1" applyAlignment="1">
      <alignment wrapText="1"/>
    </xf>
    <xf numFmtId="166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center"/>
    </xf>
    <xf numFmtId="167" fontId="8" fillId="3" borderId="5" xfId="3" applyNumberFormat="1" applyFont="1" applyFill="1" applyBorder="1" applyAlignment="1">
      <alignment wrapText="1"/>
    </xf>
    <xf numFmtId="0" fontId="7" fillId="3" borderId="5" xfId="2" applyFill="1" applyBorder="1"/>
    <xf numFmtId="167" fontId="7" fillId="0" borderId="0" xfId="2" applyNumberFormat="1" applyBorder="1"/>
    <xf numFmtId="0" fontId="7" fillId="0" borderId="1" xfId="2" applyBorder="1"/>
    <xf numFmtId="166" fontId="9" fillId="0" borderId="0" xfId="2" applyNumberFormat="1" applyFont="1"/>
    <xf numFmtId="0" fontId="7" fillId="0" borderId="0" xfId="2" applyAlignment="1">
      <alignment horizontal="center"/>
    </xf>
    <xf numFmtId="166" fontId="9" fillId="0" borderId="0" xfId="2" applyNumberFormat="1" applyFont="1" applyAlignment="1">
      <alignment horizontal="center"/>
    </xf>
    <xf numFmtId="166" fontId="8" fillId="0" borderId="0" xfId="2" applyNumberFormat="1" applyFont="1"/>
    <xf numFmtId="167" fontId="4" fillId="0" borderId="0" xfId="3" applyNumberFormat="1" applyFont="1" applyBorder="1" applyAlignment="1">
      <alignment wrapText="1"/>
    </xf>
    <xf numFmtId="167" fontId="7" fillId="0" borderId="0" xfId="2" applyNumberFormat="1"/>
    <xf numFmtId="0" fontId="7" fillId="0" borderId="18" xfId="2" applyBorder="1"/>
    <xf numFmtId="0" fontId="7" fillId="0" borderId="19" xfId="2" applyBorder="1"/>
    <xf numFmtId="0" fontId="7" fillId="0" borderId="21" xfId="2" applyBorder="1"/>
    <xf numFmtId="0" fontId="7" fillId="0" borderId="20" xfId="2" applyBorder="1" applyAlignment="1">
      <alignment horizontal="center"/>
    </xf>
    <xf numFmtId="0" fontId="7" fillId="4" borderId="25" xfId="2" applyFill="1" applyBorder="1" applyAlignment="1">
      <alignment horizontal="center"/>
    </xf>
    <xf numFmtId="170" fontId="7" fillId="0" borderId="23" xfId="2" applyNumberFormat="1" applyBorder="1"/>
    <xf numFmtId="0" fontId="10" fillId="4" borderId="25" xfId="2" applyFont="1" applyFill="1" applyBorder="1" applyAlignment="1">
      <alignment horizontal="center"/>
    </xf>
    <xf numFmtId="170" fontId="8" fillId="3" borderId="23" xfId="3" applyNumberFormat="1" applyFont="1" applyFill="1" applyBorder="1" applyAlignment="1">
      <alignment wrapText="1"/>
    </xf>
    <xf numFmtId="170" fontId="8" fillId="0" borderId="23" xfId="3" applyNumberFormat="1" applyFont="1" applyBorder="1" applyAlignment="1">
      <alignment wrapText="1"/>
    </xf>
    <xf numFmtId="166" fontId="9" fillId="0" borderId="20" xfId="2" applyNumberFormat="1" applyFont="1" applyBorder="1" applyAlignment="1">
      <alignment horizontal="center"/>
    </xf>
    <xf numFmtId="0" fontId="7" fillId="0" borderId="20" xfId="2" applyBorder="1"/>
    <xf numFmtId="0" fontId="7" fillId="0" borderId="26" xfId="2" applyBorder="1"/>
    <xf numFmtId="0" fontId="7" fillId="0" borderId="27" xfId="2" applyBorder="1"/>
    <xf numFmtId="166" fontId="9" fillId="0" borderId="27" xfId="2" applyNumberFormat="1" applyFont="1" applyBorder="1"/>
    <xf numFmtId="0" fontId="7" fillId="0" borderId="28" xfId="2" applyBorder="1"/>
    <xf numFmtId="0" fontId="4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6" fontId="0" fillId="0" borderId="0" xfId="1" applyNumberFormat="1" applyFont="1" applyBorder="1" applyAlignment="1">
      <alignment vertical="center" wrapText="1"/>
    </xf>
    <xf numFmtId="43" fontId="4" fillId="0" borderId="0" xfId="1" applyFont="1" applyBorder="1" applyAlignment="1">
      <alignment vertical="center"/>
    </xf>
    <xf numFmtId="165" fontId="4" fillId="0" borderId="0" xfId="0" applyNumberFormat="1" applyFont="1" applyBorder="1" applyAlignment="1">
      <alignment vertical="center" wrapText="1"/>
    </xf>
    <xf numFmtId="43" fontId="0" fillId="0" borderId="0" xfId="1" applyFont="1" applyBorder="1" applyAlignment="1">
      <alignment vertical="center"/>
    </xf>
    <xf numFmtId="0" fontId="30" fillId="0" borderId="0" xfId="0" applyFont="1">
      <alignment vertical="center"/>
    </xf>
    <xf numFmtId="14" fontId="30" fillId="0" borderId="0" xfId="0" applyNumberFormat="1" applyFont="1" applyAlignment="1">
      <alignment vertical="center"/>
    </xf>
    <xf numFmtId="43" fontId="30" fillId="0" borderId="0" xfId="1" applyFont="1" applyAlignment="1">
      <alignment vertical="center"/>
    </xf>
    <xf numFmtId="43" fontId="30" fillId="0" borderId="0" xfId="1" applyFont="1" applyBorder="1" applyAlignment="1">
      <alignment vertical="center"/>
    </xf>
    <xf numFmtId="0" fontId="0" fillId="27" borderId="0" xfId="0" applyFill="1" applyAlignment="1">
      <alignment horizontal="center" vertical="center"/>
    </xf>
    <xf numFmtId="166" fontId="30" fillId="0" borderId="0" xfId="1" applyNumberFormat="1" applyFont="1" applyAlignment="1">
      <alignment vertical="center"/>
    </xf>
    <xf numFmtId="166" fontId="4" fillId="0" borderId="0" xfId="1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166" fontId="0" fillId="0" borderId="0" xfId="1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6" fontId="4" fillId="0" borderId="0" xfId="1" applyNumberFormat="1" applyFont="1" applyBorder="1" applyAlignment="1">
      <alignment vertical="center" wrapText="1"/>
    </xf>
    <xf numFmtId="166" fontId="6" fillId="0" borderId="0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 wrapText="1"/>
    </xf>
    <xf numFmtId="166" fontId="6" fillId="0" borderId="1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43" fontId="4" fillId="27" borderId="0" xfId="1" applyFont="1" applyFill="1" applyAlignment="1">
      <alignment vertical="center"/>
    </xf>
    <xf numFmtId="166" fontId="3" fillId="0" borderId="0" xfId="1" applyNumberFormat="1" applyFont="1" applyBorder="1" applyAlignment="1">
      <alignment vertical="center"/>
    </xf>
    <xf numFmtId="43" fontId="0" fillId="27" borderId="0" xfId="1" applyFont="1" applyFill="1" applyAlignment="1">
      <alignment vertical="center"/>
    </xf>
    <xf numFmtId="43" fontId="30" fillId="27" borderId="0" xfId="1" applyFont="1" applyFill="1" applyBorder="1" applyAlignment="1">
      <alignment vertical="center"/>
    </xf>
    <xf numFmtId="166" fontId="30" fillId="27" borderId="0" xfId="1" applyNumberFormat="1" applyFont="1" applyFill="1" applyAlignment="1">
      <alignment vertical="center"/>
    </xf>
    <xf numFmtId="166" fontId="9" fillId="0" borderId="5" xfId="2" applyNumberFormat="1" applyFont="1" applyBorder="1" applyAlignment="1">
      <alignment wrapText="1"/>
    </xf>
    <xf numFmtId="167" fontId="8" fillId="0" borderId="0" xfId="2" applyNumberFormat="1" applyFont="1" applyBorder="1"/>
    <xf numFmtId="170" fontId="8" fillId="0" borderId="21" xfId="3" applyNumberFormat="1" applyFont="1" applyBorder="1" applyAlignment="1">
      <alignment wrapText="1"/>
    </xf>
    <xf numFmtId="166" fontId="7" fillId="0" borderId="0" xfId="2" applyNumberFormat="1" applyFont="1" applyBorder="1"/>
    <xf numFmtId="166" fontId="7" fillId="0" borderId="0" xfId="2" applyNumberFormat="1" applyFont="1" applyBorder="1" applyAlignment="1"/>
    <xf numFmtId="167" fontId="8" fillId="0" borderId="3" xfId="2" applyNumberFormat="1" applyFont="1" applyBorder="1"/>
    <xf numFmtId="0" fontId="7" fillId="0" borderId="0" xfId="2" applyFont="1" applyBorder="1"/>
    <xf numFmtId="167" fontId="8" fillId="0" borderId="30" xfId="2" applyNumberFormat="1" applyFont="1" applyBorder="1"/>
    <xf numFmtId="166" fontId="0" fillId="27" borderId="0" xfId="1" applyNumberFormat="1" applyFont="1" applyFill="1" applyAlignment="1">
      <alignment vertical="center"/>
    </xf>
    <xf numFmtId="166" fontId="0" fillId="27" borderId="0" xfId="1" applyNumberFormat="1" applyFont="1" applyFill="1" applyBorder="1" applyAlignment="1">
      <alignment vertical="center"/>
    </xf>
    <xf numFmtId="166" fontId="4" fillId="0" borderId="0" xfId="1" applyNumberFormat="1" applyFont="1" applyFill="1" applyBorder="1" applyAlignment="1">
      <alignment vertical="center"/>
    </xf>
    <xf numFmtId="43" fontId="3" fillId="0" borderId="0" xfId="1" applyFont="1" applyAlignment="1">
      <alignment horizontal="center" vertical="center" wrapText="1"/>
    </xf>
    <xf numFmtId="170" fontId="7" fillId="0" borderId="21" xfId="2" applyNumberFormat="1" applyBorder="1"/>
    <xf numFmtId="166" fontId="7" fillId="0" borderId="0" xfId="1" applyNumberFormat="1" applyFont="1"/>
    <xf numFmtId="167" fontId="2" fillId="3" borderId="5" xfId="3" applyNumberFormat="1" applyFont="1" applyFill="1" applyBorder="1"/>
    <xf numFmtId="167" fontId="2" fillId="0" borderId="0" xfId="3" applyNumberFormat="1" applyFont="1" applyBorder="1" applyAlignment="1">
      <alignment wrapText="1"/>
    </xf>
    <xf numFmtId="43" fontId="7" fillId="0" borderId="0" xfId="2" applyNumberFormat="1"/>
    <xf numFmtId="166" fontId="8" fillId="0" borderId="29" xfId="2" applyNumberFormat="1" applyFont="1" applyBorder="1"/>
    <xf numFmtId="166" fontId="8" fillId="0" borderId="31" xfId="2" applyNumberFormat="1" applyFont="1" applyBorder="1"/>
    <xf numFmtId="0" fontId="7" fillId="28" borderId="0" xfId="2" applyFill="1"/>
    <xf numFmtId="167" fontId="0" fillId="28" borderId="5" xfId="3" applyNumberFormat="1" applyFont="1" applyFill="1" applyBorder="1"/>
    <xf numFmtId="170" fontId="8" fillId="28" borderId="23" xfId="3" applyNumberFormat="1" applyFont="1" applyFill="1" applyBorder="1" applyAlignment="1">
      <alignment wrapText="1"/>
    </xf>
    <xf numFmtId="166" fontId="8" fillId="28" borderId="29" xfId="2" applyNumberFormat="1" applyFont="1" applyFill="1" applyBorder="1"/>
    <xf numFmtId="166" fontId="8" fillId="28" borderId="31" xfId="2" applyNumberFormat="1" applyFont="1" applyFill="1" applyBorder="1"/>
    <xf numFmtId="170" fontId="7" fillId="28" borderId="23" xfId="2" applyNumberFormat="1" applyFill="1" applyBorder="1"/>
    <xf numFmtId="170" fontId="7" fillId="28" borderId="21" xfId="2" applyNumberFormat="1" applyFill="1" applyBorder="1"/>
    <xf numFmtId="0" fontId="8" fillId="0" borderId="32" xfId="2" applyFont="1" applyBorder="1" applyAlignment="1">
      <alignment horizontal="center" wrapText="1"/>
    </xf>
    <xf numFmtId="0" fontId="8" fillId="0" borderId="33" xfId="2" applyFont="1" applyBorder="1" applyAlignment="1">
      <alignment horizontal="center" wrapText="1"/>
    </xf>
    <xf numFmtId="166" fontId="8" fillId="0" borderId="17" xfId="2" applyNumberFormat="1" applyFont="1" applyBorder="1" applyAlignment="1"/>
    <xf numFmtId="166" fontId="8" fillId="0" borderId="18" xfId="2" applyNumberFormat="1" applyFont="1" applyBorder="1" applyAlignment="1"/>
    <xf numFmtId="166" fontId="8" fillId="0" borderId="20" xfId="2" applyNumberFormat="1" applyFont="1" applyBorder="1" applyAlignment="1"/>
    <xf numFmtId="166" fontId="8" fillId="0" borderId="0" xfId="2" applyNumberFormat="1" applyFont="1" applyBorder="1" applyAlignment="1"/>
    <xf numFmtId="0" fontId="8" fillId="2" borderId="22" xfId="2" applyFont="1" applyFill="1" applyBorder="1" applyAlignment="1">
      <alignment horizontal="center" wrapText="1"/>
    </xf>
    <xf numFmtId="0" fontId="8" fillId="2" borderId="24" xfId="2" applyFont="1" applyFill="1" applyBorder="1" applyAlignment="1">
      <alignment horizontal="center" wrapText="1"/>
    </xf>
    <xf numFmtId="0" fontId="8" fillId="2" borderId="4" xfId="2" applyFont="1" applyFill="1" applyBorder="1" applyAlignment="1">
      <alignment horizontal="center" wrapText="1"/>
    </xf>
    <xf numFmtId="0" fontId="8" fillId="2" borderId="6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 wrapText="1"/>
    </xf>
    <xf numFmtId="0" fontId="8" fillId="2" borderId="7" xfId="2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0" fontId="8" fillId="0" borderId="6" xfId="2" applyFont="1" applyBorder="1" applyAlignment="1">
      <alignment horizontal="center" wrapText="1"/>
    </xf>
    <xf numFmtId="0" fontId="8" fillId="28" borderId="0" xfId="2" applyFont="1" applyFill="1" applyAlignment="1">
      <alignment horizontal="center"/>
    </xf>
    <xf numFmtId="0" fontId="8" fillId="28" borderId="4" xfId="2" applyFont="1" applyFill="1" applyBorder="1" applyAlignment="1">
      <alignment horizontal="center" wrapText="1"/>
    </xf>
    <xf numFmtId="0" fontId="8" fillId="28" borderId="6" xfId="2" applyFont="1" applyFill="1" applyBorder="1" applyAlignment="1">
      <alignment horizontal="center" wrapText="1"/>
    </xf>
    <xf numFmtId="166" fontId="7" fillId="28" borderId="0" xfId="2" applyNumberFormat="1" applyFill="1"/>
  </cellXfs>
  <cellStyles count="100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"/>
    <cellStyle name="Comma 2 2" xfId="31"/>
    <cellStyle name="Comma 2 2 2" xfId="32"/>
    <cellStyle name="Comma 2 3" xfId="33"/>
    <cellStyle name="Comma 2 3 2" xfId="34"/>
    <cellStyle name="Comma 2 4" xfId="35"/>
    <cellStyle name="Comma 2 4 2" xfId="36"/>
    <cellStyle name="Comma 2 5" xfId="37"/>
    <cellStyle name="Comma 3" xfId="38"/>
    <cellStyle name="Comma 3 2" xfId="39"/>
    <cellStyle name="Comma 3 3" xfId="40"/>
    <cellStyle name="Comma 3 4" xfId="41"/>
    <cellStyle name="Comma 4" xfId="42"/>
    <cellStyle name="Comma 4 2" xfId="43"/>
    <cellStyle name="Comma 4 3" xfId="44"/>
    <cellStyle name="Comma 5" xfId="45"/>
    <cellStyle name="Comma 5 2" xfId="46"/>
    <cellStyle name="Comma0" xfId="47"/>
    <cellStyle name="Currency 2" xfId="48"/>
    <cellStyle name="Currency 2 2" xfId="49"/>
    <cellStyle name="Currency 2 2 2" xfId="50"/>
    <cellStyle name="Currency 2 3" xfId="51"/>
    <cellStyle name="Currency 2 3 2" xfId="52"/>
    <cellStyle name="Currency 2 4" xfId="53"/>
    <cellStyle name="Currency 3" xfId="54"/>
    <cellStyle name="Currency 3 2" xfId="55"/>
    <cellStyle name="Currency 3 3" xfId="56"/>
    <cellStyle name="Currency 4" xfId="57"/>
    <cellStyle name="Currency 4 2" xfId="58"/>
    <cellStyle name="Currency0" xfId="59"/>
    <cellStyle name="Date" xfId="60"/>
    <cellStyle name="Explanatory Text 2" xfId="61"/>
    <cellStyle name="Fixed" xfId="62"/>
    <cellStyle name="Good 2" xfId="63"/>
    <cellStyle name="Heading 1 2" xfId="64"/>
    <cellStyle name="Heading 2 2" xfId="65"/>
    <cellStyle name="Heading 3 2" xfId="66"/>
    <cellStyle name="Heading 4 2" xfId="67"/>
    <cellStyle name="Input 2" xfId="68"/>
    <cellStyle name="Linked Cell 2" xfId="69"/>
    <cellStyle name="Neutral 2" xfId="70"/>
    <cellStyle name="Normal" xfId="0" builtinId="0"/>
    <cellStyle name="Normal 11" xfId="71"/>
    <cellStyle name="Normal 2" xfId="2"/>
    <cellStyle name="Normal 2 2" xfId="72"/>
    <cellStyle name="Normal 2 2 2" xfId="73"/>
    <cellStyle name="Normal 2 3" xfId="74"/>
    <cellStyle name="Normal 2 3 2" xfId="75"/>
    <cellStyle name="Normal 2 4" xfId="76"/>
    <cellStyle name="Normal 2 5" xfId="77"/>
    <cellStyle name="Normal 2 6" xfId="78"/>
    <cellStyle name="Normal 3" xfId="79"/>
    <cellStyle name="Normal 3 2" xfId="80"/>
    <cellStyle name="Normal 3 3" xfId="81"/>
    <cellStyle name="Normal 3 4" xfId="82"/>
    <cellStyle name="Normal 3 5" xfId="99"/>
    <cellStyle name="Normal 4" xfId="83"/>
    <cellStyle name="Normal 5" xfId="84"/>
    <cellStyle name="Note 2" xfId="85"/>
    <cellStyle name="Note 2 2" xfId="86"/>
    <cellStyle name="Output 2" xfId="87"/>
    <cellStyle name="Percent 2" xfId="88"/>
    <cellStyle name="Percent 2 2" xfId="89"/>
    <cellStyle name="Percent 2 3" xfId="90"/>
    <cellStyle name="Percent 3" xfId="91"/>
    <cellStyle name="Percent 3 2" xfId="92"/>
    <cellStyle name="Percent 3 3" xfId="93"/>
    <cellStyle name="Percent 3 4" xfId="94"/>
    <cellStyle name="Percent 4" xfId="95"/>
    <cellStyle name="Title 2" xfId="96"/>
    <cellStyle name="Total 2" xfId="97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Temporary%20Internet%20Files\Content.Outlook\P2XG9X49\2016%20Actual%20Dep%20vs%20CoS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Temporary%20Internet%20Files\Content.Outlook\P2XG9X49\2016%20CoS%20Capital%20Job%20Breakdown%20by%20Asset%20Co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Actual Dep vs 2016 CoS"/>
    </sheetNames>
    <sheetDataSet>
      <sheetData sheetId="0" refreshError="1">
        <row r="53">
          <cell r="E53">
            <v>-249423</v>
          </cell>
          <cell r="G53">
            <v>-292098.78814285714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ontinuity 2016"/>
      <sheetName val="Capital 2016-2020 by oeb cat. "/>
      <sheetName val="Asset Class"/>
      <sheetName val="Sheet1"/>
      <sheetName val="2016 Jobs by Cost Codes"/>
      <sheetName val="2016 Jobs by Asset Class"/>
      <sheetName val="2017 Jobs by Asset Class "/>
      <sheetName val="Capital Report Summary  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>
        <row r="3">
          <cell r="C3">
            <v>119596</v>
          </cell>
        </row>
        <row r="6">
          <cell r="C6">
            <v>1020078.9299999999</v>
          </cell>
        </row>
        <row r="7">
          <cell r="C7">
            <v>2990644.3420080002</v>
          </cell>
        </row>
        <row r="8">
          <cell r="C8">
            <v>437046.61464279995</v>
          </cell>
        </row>
        <row r="9">
          <cell r="C9">
            <v>773684.44313140004</v>
          </cell>
        </row>
        <row r="11">
          <cell r="C11">
            <v>546811.932684</v>
          </cell>
        </row>
        <row r="12">
          <cell r="C12">
            <v>138898.830544</v>
          </cell>
        </row>
        <row r="13">
          <cell r="C13">
            <v>142279.70075600001</v>
          </cell>
        </row>
        <row r="16">
          <cell r="C16">
            <v>0</v>
          </cell>
        </row>
        <row r="17">
          <cell r="C17">
            <v>421177.36112799996</v>
          </cell>
        </row>
        <row r="18">
          <cell r="C18">
            <v>302854.84499999997</v>
          </cell>
        </row>
        <row r="19">
          <cell r="C19">
            <v>379639.02198800002</v>
          </cell>
        </row>
        <row r="20">
          <cell r="C20">
            <v>153645</v>
          </cell>
        </row>
        <row r="21">
          <cell r="C21">
            <v>17494</v>
          </cell>
        </row>
        <row r="22">
          <cell r="C22">
            <v>123571</v>
          </cell>
        </row>
        <row r="26">
          <cell r="C26">
            <v>285000</v>
          </cell>
        </row>
        <row r="27">
          <cell r="C27">
            <v>170000</v>
          </cell>
        </row>
        <row r="28">
          <cell r="C28">
            <v>75000</v>
          </cell>
        </row>
        <row r="29">
          <cell r="C29">
            <v>110000</v>
          </cell>
        </row>
        <row r="30">
          <cell r="C30">
            <v>0</v>
          </cell>
        </row>
        <row r="31">
          <cell r="C31">
            <v>35000</v>
          </cell>
        </row>
        <row r="32">
          <cell r="C32">
            <v>32000</v>
          </cell>
        </row>
        <row r="34">
          <cell r="C34">
            <v>86579</v>
          </cell>
        </row>
        <row r="36">
          <cell r="C36">
            <v>-652399.25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2"/>
  <sheetViews>
    <sheetView zoomScale="124" zoomScaleNormal="124" workbookViewId="0">
      <pane ySplit="6" topLeftCell="A7" activePane="bottomLeft" state="frozen"/>
      <selection activeCell="D48" sqref="D48"/>
      <selection pane="bottomLeft" activeCell="E9" sqref="E9"/>
    </sheetView>
  </sheetViews>
  <sheetFormatPr defaultColWidth="9.375" defaultRowHeight="13.2"/>
  <cols>
    <col min="1" max="1" width="8.375" style="70" customWidth="1"/>
    <col min="2" max="2" width="8.625" style="71" customWidth="1"/>
    <col min="3" max="3" width="59.875" style="69" customWidth="1"/>
    <col min="4" max="4" width="5" style="49" customWidth="1"/>
    <col min="5" max="5" width="13.125" style="49" bestFit="1" customWidth="1"/>
    <col min="6" max="6" width="5" style="49" customWidth="1"/>
    <col min="7" max="7" width="14.375" style="49" customWidth="1"/>
    <col min="8" max="8" width="5" style="49" customWidth="1"/>
    <col min="9" max="9" width="15.375" style="49" customWidth="1"/>
    <col min="10" max="16384" width="9.375" style="49"/>
  </cols>
  <sheetData>
    <row r="1" spans="1:9">
      <c r="A1" s="147"/>
      <c r="B1" s="148"/>
      <c r="C1" s="148"/>
      <c r="D1" s="75"/>
      <c r="E1" s="75"/>
      <c r="F1" s="75"/>
      <c r="G1" s="75"/>
      <c r="H1" s="75"/>
      <c r="I1" s="76"/>
    </row>
    <row r="2" spans="1:9">
      <c r="A2" s="149" t="s">
        <v>1361</v>
      </c>
      <c r="B2" s="150"/>
      <c r="C2" s="150"/>
      <c r="D2" s="60"/>
      <c r="E2" s="60"/>
      <c r="F2" s="60"/>
      <c r="G2" s="60"/>
      <c r="H2" s="60"/>
      <c r="I2" s="77"/>
    </row>
    <row r="3" spans="1:9">
      <c r="A3" s="149" t="s">
        <v>1362</v>
      </c>
      <c r="B3" s="150"/>
      <c r="C3" s="150"/>
      <c r="D3" s="60"/>
      <c r="E3" s="60"/>
      <c r="F3" s="60"/>
      <c r="G3" s="60"/>
      <c r="H3" s="60"/>
      <c r="I3" s="77"/>
    </row>
    <row r="4" spans="1:9">
      <c r="A4" s="78"/>
      <c r="B4" s="50"/>
      <c r="C4" s="52"/>
      <c r="D4" s="60"/>
      <c r="E4" s="60"/>
      <c r="F4" s="60"/>
      <c r="G4" s="60"/>
      <c r="H4" s="60"/>
      <c r="I4" s="77"/>
    </row>
    <row r="5" spans="1:9" s="54" customFormat="1" ht="40.5" customHeight="1">
      <c r="A5" s="151" t="s">
        <v>1311</v>
      </c>
      <c r="B5" s="153" t="s">
        <v>1312</v>
      </c>
      <c r="C5" s="155" t="s">
        <v>1313</v>
      </c>
      <c r="D5" s="53"/>
      <c r="E5" s="157" t="s">
        <v>1355</v>
      </c>
      <c r="F5" s="53"/>
      <c r="G5" s="157" t="s">
        <v>1350</v>
      </c>
      <c r="H5" s="53"/>
      <c r="I5" s="145" t="s">
        <v>1359</v>
      </c>
    </row>
    <row r="6" spans="1:9" s="54" customFormat="1" ht="29.25" customHeight="1">
      <c r="A6" s="152"/>
      <c r="B6" s="154"/>
      <c r="C6" s="156"/>
      <c r="D6" s="56"/>
      <c r="E6" s="158"/>
      <c r="F6" s="56"/>
      <c r="G6" s="158"/>
      <c r="H6" s="56"/>
      <c r="I6" s="146"/>
    </row>
    <row r="7" spans="1:9" ht="13.8">
      <c r="A7" s="79">
        <v>12</v>
      </c>
      <c r="B7" s="57">
        <v>1611</v>
      </c>
      <c r="C7" s="58" t="s">
        <v>237</v>
      </c>
      <c r="D7" s="61"/>
      <c r="E7" s="133">
        <v>21512.452550465707</v>
      </c>
      <c r="F7" s="134"/>
      <c r="G7" s="59">
        <f>'1611'!L16</f>
        <v>104559.249375</v>
      </c>
      <c r="H7" s="73"/>
      <c r="I7" s="80">
        <f t="shared" ref="I7:I42" si="0">E7-G7</f>
        <v>-83046.796824534293</v>
      </c>
    </row>
    <row r="8" spans="1:9" ht="13.8">
      <c r="A8" s="79" t="s">
        <v>1314</v>
      </c>
      <c r="B8" s="57">
        <v>1805</v>
      </c>
      <c r="C8" s="58" t="s">
        <v>1315</v>
      </c>
      <c r="D8" s="61"/>
      <c r="E8" s="59">
        <v>0</v>
      </c>
      <c r="F8" s="61"/>
      <c r="G8" s="59"/>
      <c r="H8" s="61"/>
      <c r="I8" s="80">
        <f t="shared" si="0"/>
        <v>0</v>
      </c>
    </row>
    <row r="9" spans="1:9" ht="13.8">
      <c r="A9" s="79" t="s">
        <v>1316</v>
      </c>
      <c r="B9" s="57">
        <v>1806</v>
      </c>
      <c r="C9" s="58" t="s">
        <v>1317</v>
      </c>
      <c r="D9" s="61"/>
      <c r="E9" s="59">
        <v>0</v>
      </c>
      <c r="F9" s="61"/>
      <c r="G9" s="59"/>
      <c r="H9" s="61"/>
      <c r="I9" s="80">
        <f t="shared" si="0"/>
        <v>0</v>
      </c>
    </row>
    <row r="10" spans="1:9" ht="13.8">
      <c r="A10" s="79">
        <v>47</v>
      </c>
      <c r="B10" s="57">
        <v>1808</v>
      </c>
      <c r="C10" s="58" t="s">
        <v>1318</v>
      </c>
      <c r="D10" s="61"/>
      <c r="E10" s="59">
        <v>70991.797857142868</v>
      </c>
      <c r="F10" s="61"/>
      <c r="G10" s="59">
        <f>'1908'!M24</f>
        <v>89286.957142857151</v>
      </c>
      <c r="H10" s="61"/>
      <c r="I10" s="80">
        <f t="shared" si="0"/>
        <v>-18295.159285714282</v>
      </c>
    </row>
    <row r="11" spans="1:9" ht="27" customHeight="1">
      <c r="A11" s="79">
        <v>13</v>
      </c>
      <c r="B11" s="57">
        <v>1810</v>
      </c>
      <c r="C11" s="58" t="s">
        <v>1319</v>
      </c>
      <c r="D11" s="61"/>
      <c r="E11" s="59">
        <v>0</v>
      </c>
      <c r="F11" s="61"/>
      <c r="G11" s="59">
        <v>0</v>
      </c>
      <c r="H11" s="61"/>
      <c r="I11" s="80">
        <f t="shared" si="0"/>
        <v>0</v>
      </c>
    </row>
    <row r="12" spans="1:9" ht="29.25" customHeight="1">
      <c r="A12" s="79">
        <v>47</v>
      </c>
      <c r="B12" s="57">
        <v>1815</v>
      </c>
      <c r="C12" s="119" t="s">
        <v>1320</v>
      </c>
      <c r="D12" s="61"/>
      <c r="E12" s="59">
        <v>0</v>
      </c>
      <c r="F12" s="61"/>
      <c r="G12" s="59">
        <v>0</v>
      </c>
      <c r="H12" s="61"/>
      <c r="I12" s="80">
        <f t="shared" si="0"/>
        <v>0</v>
      </c>
    </row>
    <row r="13" spans="1:9" ht="13.8">
      <c r="A13" s="79">
        <v>47</v>
      </c>
      <c r="B13" s="57">
        <v>1820</v>
      </c>
      <c r="C13" s="119" t="s">
        <v>1321</v>
      </c>
      <c r="D13" s="61"/>
      <c r="E13" s="59">
        <v>93129.078500000003</v>
      </c>
      <c r="F13" s="61"/>
      <c r="G13" s="59">
        <f>'1820'!M55</f>
        <v>108053.45325000001</v>
      </c>
      <c r="H13" s="61"/>
      <c r="I13" s="80">
        <f t="shared" si="0"/>
        <v>-14924.374750000003</v>
      </c>
    </row>
    <row r="14" spans="1:9" ht="13.8">
      <c r="A14" s="79">
        <v>47</v>
      </c>
      <c r="B14" s="57">
        <v>1825</v>
      </c>
      <c r="C14" s="58" t="s">
        <v>1322</v>
      </c>
      <c r="D14" s="61"/>
      <c r="E14" s="59">
        <v>0</v>
      </c>
      <c r="F14" s="61"/>
      <c r="G14" s="59"/>
      <c r="H14" s="61"/>
      <c r="I14" s="80">
        <f t="shared" si="0"/>
        <v>0</v>
      </c>
    </row>
    <row r="15" spans="1:9" ht="13.8">
      <c r="A15" s="79">
        <v>47</v>
      </c>
      <c r="B15" s="57">
        <v>1830</v>
      </c>
      <c r="C15" s="58" t="s">
        <v>55</v>
      </c>
      <c r="D15" s="61"/>
      <c r="E15" s="59">
        <v>480713.36214848002</v>
      </c>
      <c r="F15" s="61"/>
      <c r="G15" s="59">
        <f>'1830'!M477</f>
        <v>510070.98342008068</v>
      </c>
      <c r="H15" s="61"/>
      <c r="I15" s="80">
        <f t="shared" si="0"/>
        <v>-29357.621271600656</v>
      </c>
    </row>
    <row r="16" spans="1:9" ht="13.8">
      <c r="A16" s="79">
        <v>47</v>
      </c>
      <c r="B16" s="57">
        <v>1835</v>
      </c>
      <c r="C16" s="58" t="s">
        <v>1323</v>
      </c>
      <c r="D16" s="61"/>
      <c r="E16" s="59">
        <v>231467.04874440003</v>
      </c>
      <c r="F16" s="61"/>
      <c r="G16" s="59">
        <f>'1835'!M120</f>
        <v>224604.10168557049</v>
      </c>
      <c r="H16" s="61"/>
      <c r="I16" s="80">
        <f t="shared" si="0"/>
        <v>6862.9470588295371</v>
      </c>
    </row>
    <row r="17" spans="1:9" ht="13.8">
      <c r="A17" s="79">
        <v>47</v>
      </c>
      <c r="B17" s="57">
        <v>1840</v>
      </c>
      <c r="C17" s="58" t="s">
        <v>1324</v>
      </c>
      <c r="D17" s="61"/>
      <c r="E17" s="59">
        <v>33825.87892684</v>
      </c>
      <c r="F17" s="61"/>
      <c r="G17" s="59">
        <f>'1840'!M34</f>
        <v>30645.58932684001</v>
      </c>
      <c r="H17" s="61"/>
      <c r="I17" s="80">
        <f t="shared" si="0"/>
        <v>3180.2895999999892</v>
      </c>
    </row>
    <row r="18" spans="1:9" ht="13.8">
      <c r="A18" s="79">
        <v>47</v>
      </c>
      <c r="B18" s="57">
        <v>1845</v>
      </c>
      <c r="C18" s="58" t="s">
        <v>1325</v>
      </c>
      <c r="D18" s="61"/>
      <c r="E18" s="59">
        <v>295983.77275810816</v>
      </c>
      <c r="F18" s="61"/>
      <c r="G18" s="59">
        <f>'1845'!M100</f>
        <v>285731.32164125005</v>
      </c>
      <c r="H18" s="61"/>
      <c r="I18" s="80">
        <f t="shared" si="0"/>
        <v>10252.451116858108</v>
      </c>
    </row>
    <row r="19" spans="1:9" ht="13.8">
      <c r="A19" s="79">
        <v>47</v>
      </c>
      <c r="B19" s="57">
        <v>1850</v>
      </c>
      <c r="C19" s="58" t="s">
        <v>1326</v>
      </c>
      <c r="D19" s="61"/>
      <c r="E19" s="59">
        <v>276679.42760521051</v>
      </c>
      <c r="F19" s="61"/>
      <c r="G19" s="59">
        <f>'1850'!M334</f>
        <v>342835.72959070001</v>
      </c>
      <c r="H19" s="61"/>
      <c r="I19" s="80">
        <f t="shared" si="0"/>
        <v>-66156.301985489496</v>
      </c>
    </row>
    <row r="20" spans="1:9" ht="13.8">
      <c r="A20" s="79">
        <v>47</v>
      </c>
      <c r="B20" s="57">
        <v>1855</v>
      </c>
      <c r="C20" s="58" t="s">
        <v>59</v>
      </c>
      <c r="D20" s="61"/>
      <c r="E20" s="59">
        <v>13302.065056450001</v>
      </c>
      <c r="F20" s="61"/>
      <c r="G20" s="59">
        <f>'1855'!M62</f>
        <v>4535.5402198800002</v>
      </c>
      <c r="H20" s="61"/>
      <c r="I20" s="80">
        <f t="shared" si="0"/>
        <v>8766.5248365700008</v>
      </c>
    </row>
    <row r="21" spans="1:9" ht="13.8">
      <c r="A21" s="79">
        <v>47</v>
      </c>
      <c r="B21" s="57">
        <v>1860</v>
      </c>
      <c r="C21" s="58" t="s">
        <v>1327</v>
      </c>
      <c r="D21" s="61"/>
      <c r="E21" s="59">
        <v>164801.73531249998</v>
      </c>
      <c r="F21" s="61"/>
      <c r="G21" s="59">
        <f>'1860'!M55</f>
        <v>177925.59611111108</v>
      </c>
      <c r="H21" s="61"/>
      <c r="I21" s="80">
        <f t="shared" si="0"/>
        <v>-13123.860798611102</v>
      </c>
    </row>
    <row r="22" spans="1:9" ht="13.8">
      <c r="A22" s="79" t="s">
        <v>1314</v>
      </c>
      <c r="B22" s="57">
        <v>1865</v>
      </c>
      <c r="C22" s="58" t="s">
        <v>1328</v>
      </c>
      <c r="D22" s="61"/>
      <c r="E22" s="59">
        <v>0</v>
      </c>
      <c r="F22" s="61"/>
      <c r="G22" s="59">
        <v>0</v>
      </c>
      <c r="H22" s="61"/>
      <c r="I22" s="80">
        <f t="shared" si="0"/>
        <v>0</v>
      </c>
    </row>
    <row r="23" spans="1:9" ht="13.8">
      <c r="A23" s="79" t="s">
        <v>1314</v>
      </c>
      <c r="B23" s="57">
        <v>1905</v>
      </c>
      <c r="C23" s="58" t="s">
        <v>1315</v>
      </c>
      <c r="D23" s="61"/>
      <c r="E23" s="59">
        <v>0</v>
      </c>
      <c r="F23" s="61"/>
      <c r="G23" s="59">
        <v>0</v>
      </c>
      <c r="H23" s="61"/>
      <c r="I23" s="80">
        <f t="shared" si="0"/>
        <v>0</v>
      </c>
    </row>
    <row r="24" spans="1:9" ht="13.8">
      <c r="A24" s="79" t="s">
        <v>1316</v>
      </c>
      <c r="B24" s="57">
        <v>1906</v>
      </c>
      <c r="C24" s="58" t="s">
        <v>1317</v>
      </c>
      <c r="D24" s="61"/>
      <c r="E24" s="59">
        <v>0</v>
      </c>
      <c r="F24" s="61"/>
      <c r="G24" s="59">
        <v>0</v>
      </c>
      <c r="H24" s="61"/>
      <c r="I24" s="80">
        <f t="shared" si="0"/>
        <v>0</v>
      </c>
    </row>
    <row r="25" spans="1:9" ht="13.8">
      <c r="A25" s="79">
        <v>47</v>
      </c>
      <c r="B25" s="57">
        <v>1908</v>
      </c>
      <c r="C25" s="58" t="s">
        <v>1318</v>
      </c>
      <c r="D25" s="61"/>
      <c r="E25" s="59"/>
      <c r="F25" s="61"/>
      <c r="G25" s="59">
        <v>0</v>
      </c>
      <c r="H25" s="61"/>
      <c r="I25" s="80">
        <f t="shared" si="0"/>
        <v>0</v>
      </c>
    </row>
    <row r="26" spans="1:9" ht="13.8">
      <c r="A26" s="79">
        <v>13</v>
      </c>
      <c r="B26" s="57">
        <v>1910</v>
      </c>
      <c r="C26" s="58" t="s">
        <v>1319</v>
      </c>
      <c r="D26" s="61"/>
      <c r="E26" s="59">
        <v>0</v>
      </c>
      <c r="F26" s="61"/>
      <c r="G26" s="59">
        <v>0</v>
      </c>
      <c r="H26" s="61"/>
      <c r="I26" s="80">
        <f t="shared" si="0"/>
        <v>0</v>
      </c>
    </row>
    <row r="27" spans="1:9" ht="13.8">
      <c r="A27" s="79">
        <v>8</v>
      </c>
      <c r="B27" s="57">
        <v>1915</v>
      </c>
      <c r="C27" s="58" t="s">
        <v>1329</v>
      </c>
      <c r="D27" s="61"/>
      <c r="E27" s="59">
        <v>42445.123999999996</v>
      </c>
      <c r="F27" s="61"/>
      <c r="G27" s="59">
        <f>'1915'!M15</f>
        <v>59281.752</v>
      </c>
      <c r="H27" s="61"/>
      <c r="I27" s="80">
        <f t="shared" si="0"/>
        <v>-16836.628000000004</v>
      </c>
    </row>
    <row r="28" spans="1:9" ht="13.8">
      <c r="A28" s="81">
        <v>50</v>
      </c>
      <c r="B28" s="57">
        <v>1920</v>
      </c>
      <c r="C28" s="58" t="s">
        <v>1330</v>
      </c>
      <c r="D28" s="61"/>
      <c r="E28" s="133">
        <v>20333.359604008805</v>
      </c>
      <c r="F28" s="134"/>
      <c r="G28" s="59">
        <f>'1920'!M13</f>
        <v>57295.659166666665</v>
      </c>
      <c r="H28" s="73"/>
      <c r="I28" s="80">
        <f t="shared" si="0"/>
        <v>-36962.299562657863</v>
      </c>
    </row>
    <row r="29" spans="1:9" ht="13.8">
      <c r="A29" s="79">
        <v>10</v>
      </c>
      <c r="B29" s="57">
        <v>1930</v>
      </c>
      <c r="C29" s="58" t="s">
        <v>1331</v>
      </c>
      <c r="D29" s="61"/>
      <c r="E29" s="59">
        <v>173579.89249999999</v>
      </c>
      <c r="F29" s="61"/>
      <c r="G29" s="59">
        <f>'1930'!M49</f>
        <v>174707.64333333334</v>
      </c>
      <c r="H29" s="61"/>
      <c r="I29" s="80">
        <f t="shared" si="0"/>
        <v>-1127.7508333333535</v>
      </c>
    </row>
    <row r="30" spans="1:9" ht="13.8">
      <c r="A30" s="79">
        <v>8</v>
      </c>
      <c r="B30" s="57">
        <v>1935</v>
      </c>
      <c r="C30" s="58" t="s">
        <v>1332</v>
      </c>
      <c r="D30" s="61"/>
      <c r="E30" s="59">
        <v>0</v>
      </c>
      <c r="F30" s="61"/>
      <c r="G30" s="59"/>
      <c r="H30" s="61"/>
      <c r="I30" s="80">
        <f t="shared" si="0"/>
        <v>0</v>
      </c>
    </row>
    <row r="31" spans="1:9" ht="13.8">
      <c r="A31" s="79">
        <v>8</v>
      </c>
      <c r="B31" s="57">
        <v>1940</v>
      </c>
      <c r="C31" s="58" t="s">
        <v>1333</v>
      </c>
      <c r="D31" s="61"/>
      <c r="E31" s="59">
        <v>39902.313999999998</v>
      </c>
      <c r="F31" s="61"/>
      <c r="G31" s="59">
        <f>'1940'!M29</f>
        <v>52111.039999999994</v>
      </c>
      <c r="H31" s="61"/>
      <c r="I31" s="80">
        <f t="shared" si="0"/>
        <v>-12208.725999999995</v>
      </c>
    </row>
    <row r="32" spans="1:9" ht="13.8">
      <c r="A32" s="79">
        <v>8</v>
      </c>
      <c r="B32" s="57">
        <v>1945</v>
      </c>
      <c r="C32" s="58" t="s">
        <v>1334</v>
      </c>
      <c r="D32" s="61"/>
      <c r="E32" s="59">
        <v>0</v>
      </c>
      <c r="F32" s="61"/>
      <c r="G32" s="59"/>
      <c r="H32" s="61"/>
      <c r="I32" s="80">
        <f t="shared" si="0"/>
        <v>0</v>
      </c>
    </row>
    <row r="33" spans="1:9" ht="13.8">
      <c r="A33" s="79">
        <v>8</v>
      </c>
      <c r="B33" s="57">
        <v>1950</v>
      </c>
      <c r="C33" s="58" t="s">
        <v>1335</v>
      </c>
      <c r="D33" s="61"/>
      <c r="E33" s="59">
        <v>0</v>
      </c>
      <c r="F33" s="61"/>
      <c r="G33" s="59"/>
      <c r="H33" s="61"/>
      <c r="I33" s="80">
        <f t="shared" si="0"/>
        <v>0</v>
      </c>
    </row>
    <row r="34" spans="1:9" ht="13.8">
      <c r="A34" s="79">
        <v>8</v>
      </c>
      <c r="B34" s="57">
        <v>1955</v>
      </c>
      <c r="C34" s="58" t="s">
        <v>1336</v>
      </c>
      <c r="D34" s="61"/>
      <c r="E34" s="59">
        <v>15064.897999999999</v>
      </c>
      <c r="F34" s="61"/>
      <c r="G34" s="59">
        <f>'1955'!M37</f>
        <v>49901.365000000005</v>
      </c>
      <c r="H34" s="61"/>
      <c r="I34" s="80">
        <f t="shared" si="0"/>
        <v>-34836.467000000004</v>
      </c>
    </row>
    <row r="35" spans="1:9" ht="13.8">
      <c r="A35" s="79">
        <v>8</v>
      </c>
      <c r="B35" s="57">
        <v>1960</v>
      </c>
      <c r="C35" s="58" t="s">
        <v>1337</v>
      </c>
      <c r="D35" s="61"/>
      <c r="E35" s="59">
        <v>0</v>
      </c>
      <c r="F35" s="61"/>
      <c r="G35" s="59"/>
      <c r="H35" s="61"/>
      <c r="I35" s="80">
        <f t="shared" si="0"/>
        <v>0</v>
      </c>
    </row>
    <row r="36" spans="1:9" ht="13.8">
      <c r="A36" s="79">
        <v>47</v>
      </c>
      <c r="B36" s="57">
        <v>1970</v>
      </c>
      <c r="C36" s="58" t="s">
        <v>1338</v>
      </c>
      <c r="D36" s="61"/>
      <c r="E36" s="59">
        <v>0</v>
      </c>
      <c r="F36" s="61"/>
      <c r="G36" s="59"/>
      <c r="H36" s="61"/>
      <c r="I36" s="80">
        <f t="shared" si="0"/>
        <v>0</v>
      </c>
    </row>
    <row r="37" spans="1:9" ht="13.8">
      <c r="A37" s="79">
        <v>47</v>
      </c>
      <c r="B37" s="57">
        <v>1975</v>
      </c>
      <c r="C37" s="58" t="s">
        <v>1339</v>
      </c>
      <c r="D37" s="61"/>
      <c r="E37" s="59">
        <v>0</v>
      </c>
      <c r="F37" s="61"/>
      <c r="G37" s="59"/>
      <c r="H37" s="61"/>
      <c r="I37" s="80">
        <f t="shared" si="0"/>
        <v>0</v>
      </c>
    </row>
    <row r="38" spans="1:9" ht="13.8">
      <c r="A38" s="79">
        <v>47</v>
      </c>
      <c r="B38" s="57">
        <v>1980</v>
      </c>
      <c r="C38" s="58" t="s">
        <v>1340</v>
      </c>
      <c r="D38" s="61"/>
      <c r="E38" s="59">
        <v>0</v>
      </c>
      <c r="F38" s="61"/>
      <c r="G38" s="59"/>
      <c r="H38" s="61"/>
      <c r="I38" s="80">
        <f t="shared" si="0"/>
        <v>0</v>
      </c>
    </row>
    <row r="39" spans="1:9" ht="13.8">
      <c r="A39" s="79">
        <v>47</v>
      </c>
      <c r="B39" s="57">
        <v>1985</v>
      </c>
      <c r="C39" s="58" t="s">
        <v>1341</v>
      </c>
      <c r="D39" s="61"/>
      <c r="E39" s="59">
        <v>0</v>
      </c>
      <c r="F39" s="61"/>
      <c r="G39" s="59"/>
      <c r="H39" s="61"/>
      <c r="I39" s="80">
        <f t="shared" si="0"/>
        <v>0</v>
      </c>
    </row>
    <row r="40" spans="1:9" ht="13.8">
      <c r="A40" s="79">
        <v>47</v>
      </c>
      <c r="B40" s="57">
        <v>1990</v>
      </c>
      <c r="C40" s="58" t="s">
        <v>1342</v>
      </c>
      <c r="D40" s="61"/>
      <c r="E40" s="59">
        <v>0</v>
      </c>
      <c r="F40" s="61"/>
      <c r="G40" s="59"/>
      <c r="H40" s="61"/>
      <c r="I40" s="80">
        <f t="shared" si="0"/>
        <v>0</v>
      </c>
    </row>
    <row r="41" spans="1:9" ht="13.8">
      <c r="A41" s="79">
        <v>47</v>
      </c>
      <c r="B41" s="57">
        <v>1995</v>
      </c>
      <c r="C41" s="58" t="s">
        <v>1343</v>
      </c>
      <c r="D41" s="61"/>
      <c r="E41" s="59">
        <v>0</v>
      </c>
      <c r="F41" s="61"/>
      <c r="G41" s="59"/>
      <c r="H41" s="61"/>
      <c r="I41" s="80">
        <f t="shared" si="0"/>
        <v>0</v>
      </c>
    </row>
    <row r="42" spans="1:9" ht="13.8">
      <c r="A42" s="79"/>
      <c r="B42" s="57">
        <v>2005</v>
      </c>
      <c r="C42" s="58" t="s">
        <v>1344</v>
      </c>
      <c r="D42" s="62"/>
      <c r="E42" s="59">
        <v>0</v>
      </c>
      <c r="F42" s="62"/>
      <c r="G42" s="59"/>
      <c r="H42" s="62"/>
      <c r="I42" s="80">
        <f t="shared" si="0"/>
        <v>0</v>
      </c>
    </row>
    <row r="43" spans="1:9">
      <c r="A43" s="79"/>
      <c r="B43" s="63"/>
      <c r="C43" s="64" t="s">
        <v>1345</v>
      </c>
      <c r="D43" s="55"/>
      <c r="E43" s="65">
        <f t="shared" ref="E43" si="1">SUM(E7:E42)</f>
        <v>1973732.2075636063</v>
      </c>
      <c r="F43" s="55"/>
      <c r="G43" s="65">
        <f t="shared" ref="G43:I43" si="2">SUM(G7:G42)</f>
        <v>2271545.9812632897</v>
      </c>
      <c r="H43" s="55"/>
      <c r="I43" s="82">
        <f t="shared" si="2"/>
        <v>-297813.77369968343</v>
      </c>
    </row>
    <row r="44" spans="1:9">
      <c r="A44" s="79"/>
      <c r="B44" s="57">
        <v>2070</v>
      </c>
      <c r="C44" s="58" t="s">
        <v>1346</v>
      </c>
      <c r="D44" s="60"/>
      <c r="E44" s="66"/>
      <c r="F44" s="60"/>
      <c r="G44" s="66"/>
      <c r="H44" s="60"/>
      <c r="I44" s="80"/>
    </row>
    <row r="45" spans="1:9">
      <c r="A45" s="79" t="s">
        <v>1347</v>
      </c>
      <c r="B45" s="57">
        <v>2055</v>
      </c>
      <c r="C45" s="58" t="s">
        <v>1348</v>
      </c>
      <c r="D45" s="60"/>
      <c r="E45" s="66"/>
      <c r="F45" s="60"/>
      <c r="G45" s="66"/>
      <c r="H45" s="60"/>
      <c r="I45" s="80"/>
    </row>
    <row r="46" spans="1:9">
      <c r="A46" s="79"/>
      <c r="B46" s="63"/>
      <c r="C46" s="64" t="s">
        <v>1349</v>
      </c>
      <c r="D46" s="55"/>
      <c r="E46" s="65">
        <f t="shared" ref="E46" si="3">E43+E45</f>
        <v>1973732.2075636063</v>
      </c>
      <c r="F46" s="55"/>
      <c r="G46" s="65">
        <f t="shared" ref="G46:I46" si="4">G43+G45</f>
        <v>2271545.9812632897</v>
      </c>
      <c r="H46" s="55"/>
      <c r="I46" s="83">
        <f t="shared" si="4"/>
        <v>-297813.77369968343</v>
      </c>
    </row>
    <row r="47" spans="1:9">
      <c r="A47" s="78"/>
      <c r="B47" s="50"/>
      <c r="C47" s="51"/>
      <c r="D47" s="60"/>
      <c r="E47" s="60"/>
      <c r="F47" s="60"/>
      <c r="G47" s="60"/>
      <c r="H47" s="60"/>
      <c r="I47" s="77"/>
    </row>
    <row r="48" spans="1:9">
      <c r="A48" s="84"/>
      <c r="B48" s="50"/>
      <c r="C48" s="51" t="s">
        <v>1360</v>
      </c>
      <c r="D48" s="60"/>
      <c r="E48" s="67">
        <f>E29</f>
        <v>173579.89249999999</v>
      </c>
      <c r="F48" s="60"/>
      <c r="G48" s="67">
        <f>G29</f>
        <v>174707.64333333334</v>
      </c>
      <c r="H48" s="60"/>
      <c r="I48" s="131">
        <f>E48-G48</f>
        <v>-1127.7508333333535</v>
      </c>
    </row>
    <row r="49" spans="1:9">
      <c r="A49" s="85"/>
      <c r="B49" s="60"/>
      <c r="C49" s="60"/>
      <c r="D49" s="60"/>
      <c r="E49" s="68"/>
      <c r="F49" s="60"/>
      <c r="G49" s="68"/>
      <c r="H49" s="60"/>
      <c r="I49" s="77"/>
    </row>
    <row r="50" spans="1:9">
      <c r="A50" s="85"/>
      <c r="B50" s="60"/>
      <c r="C50" s="55" t="s">
        <v>1356</v>
      </c>
      <c r="D50" s="55"/>
      <c r="E50" s="124">
        <f>E46-E48</f>
        <v>1800152.3150636062</v>
      </c>
      <c r="F50" s="55"/>
      <c r="G50" s="124">
        <f>G46-G48</f>
        <v>2096838.3379299564</v>
      </c>
      <c r="H50" s="55"/>
      <c r="I50" s="136">
        <f>I46-I48</f>
        <v>-296686.02286635007</v>
      </c>
    </row>
    <row r="51" spans="1:9">
      <c r="A51" s="85"/>
      <c r="B51" s="60"/>
      <c r="C51" s="122"/>
      <c r="D51" s="55"/>
      <c r="E51" s="120"/>
      <c r="F51" s="55"/>
      <c r="G51" s="120"/>
      <c r="H51" s="55"/>
      <c r="I51" s="121"/>
    </row>
    <row r="52" spans="1:9">
      <c r="A52" s="85"/>
      <c r="B52" s="60">
        <v>1995</v>
      </c>
      <c r="C52" s="123" t="s">
        <v>1357</v>
      </c>
      <c r="D52" s="125"/>
      <c r="E52" s="122">
        <f>'[2]2016 Actual Dep vs 2016 CoS'!$G$53</f>
        <v>-292098.78814285714</v>
      </c>
      <c r="F52" s="125"/>
      <c r="G52" s="122">
        <f>-'1975'!M86</f>
        <v>-249392.12062500004</v>
      </c>
      <c r="H52" s="55"/>
      <c r="I52" s="131">
        <f>E52-G52</f>
        <v>-42706.667517857102</v>
      </c>
    </row>
    <row r="53" spans="1:9" ht="13.8" thickBot="1">
      <c r="A53" s="85"/>
      <c r="B53" s="60"/>
      <c r="C53" s="123" t="s">
        <v>1358</v>
      </c>
      <c r="D53" s="55"/>
      <c r="E53" s="126">
        <f>+E50+E52</f>
        <v>1508053.5269207491</v>
      </c>
      <c r="F53" s="55"/>
      <c r="G53" s="126">
        <f>+G50+G52</f>
        <v>1847446.2173049564</v>
      </c>
      <c r="H53" s="55"/>
      <c r="I53" s="137">
        <f>+I50+I52</f>
        <v>-339392.69038420718</v>
      </c>
    </row>
    <row r="54" spans="1:9">
      <c r="A54" s="85"/>
      <c r="B54" s="60"/>
      <c r="C54" s="60"/>
      <c r="D54" s="55"/>
      <c r="E54" s="120"/>
      <c r="F54" s="55"/>
      <c r="G54" s="120"/>
      <c r="H54" s="55"/>
      <c r="I54" s="121"/>
    </row>
    <row r="55" spans="1:9" ht="13.8" thickBot="1">
      <c r="A55" s="86"/>
      <c r="B55" s="87"/>
      <c r="C55" s="88"/>
      <c r="D55" s="87"/>
      <c r="E55" s="87"/>
      <c r="F55" s="87"/>
      <c r="G55" s="87"/>
      <c r="H55" s="87"/>
      <c r="I55" s="89"/>
    </row>
    <row r="56" spans="1:9">
      <c r="A56" s="49"/>
      <c r="B56" s="49"/>
    </row>
    <row r="57" spans="1:9">
      <c r="A57" s="49"/>
      <c r="B57" s="49"/>
      <c r="E57" s="74"/>
      <c r="G57" s="74"/>
      <c r="I57" s="132"/>
    </row>
    <row r="58" spans="1:9">
      <c r="I58" s="132"/>
    </row>
    <row r="59" spans="1:9">
      <c r="G59" s="74"/>
      <c r="I59" s="132"/>
    </row>
    <row r="61" spans="1:9">
      <c r="I61" s="135"/>
    </row>
    <row r="62" spans="1:9">
      <c r="C62" s="72"/>
      <c r="G62" s="74"/>
      <c r="I62" s="74"/>
    </row>
    <row r="63" spans="1:9">
      <c r="C63" s="72"/>
    </row>
    <row r="72" spans="3:3">
      <c r="C72" s="72"/>
    </row>
  </sheetData>
  <sortState ref="A8:K42">
    <sortCondition ref="B8:B42"/>
  </sortState>
  <mergeCells count="9">
    <mergeCell ref="I5:I6"/>
    <mergeCell ref="A1:C1"/>
    <mergeCell ref="A2:C2"/>
    <mergeCell ref="A3:C3"/>
    <mergeCell ref="A5:A6"/>
    <mergeCell ref="B5:B6"/>
    <mergeCell ref="C5:C6"/>
    <mergeCell ref="E5:E6"/>
    <mergeCell ref="G5:G6"/>
  </mergeCells>
  <pageMargins left="0.74803149606299213" right="0.74803149606299213" top="0.98425196850393704" bottom="0.98425196850393704" header="0.51181102362204722" footer="0.51181102362204722"/>
  <pageSetup scale="67" fitToHeight="5" orientation="portrait" r:id="rId1"/>
  <headerFooter alignWithMargins="0">
    <oddFooter>&amp;L&amp;A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1"/>
  <sheetViews>
    <sheetView topLeftCell="A33" workbookViewId="0">
      <selection activeCell="M62" sqref="M62"/>
    </sheetView>
  </sheetViews>
  <sheetFormatPr defaultRowHeight="13.2"/>
  <cols>
    <col min="1" max="1" width="10.875" bestFit="1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12.5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176</v>
      </c>
      <c r="B3" s="2">
        <v>1</v>
      </c>
      <c r="C3" t="s">
        <v>59</v>
      </c>
      <c r="D3" t="s">
        <v>13</v>
      </c>
      <c r="E3" s="1">
        <v>42004</v>
      </c>
      <c r="F3" s="3">
        <v>799.23</v>
      </c>
      <c r="G3" s="3">
        <v>799.23</v>
      </c>
      <c r="H3" s="3">
        <v>39.950000000000003</v>
      </c>
      <c r="I3" s="3">
        <v>759.28</v>
      </c>
      <c r="J3" s="3">
        <v>15.98</v>
      </c>
      <c r="K3" t="s">
        <v>131</v>
      </c>
      <c r="L3" s="11">
        <v>50</v>
      </c>
      <c r="M3" s="36">
        <f>J3</f>
        <v>15.98</v>
      </c>
      <c r="N3" s="11">
        <f>M3-J3</f>
        <v>0</v>
      </c>
    </row>
    <row r="4" spans="1:14">
      <c r="A4" t="s">
        <v>220</v>
      </c>
      <c r="B4" s="2">
        <v>1</v>
      </c>
      <c r="C4" t="s">
        <v>59</v>
      </c>
      <c r="D4" t="s">
        <v>13</v>
      </c>
      <c r="E4" s="1">
        <v>42004</v>
      </c>
      <c r="F4" s="3">
        <v>556.5</v>
      </c>
      <c r="G4" s="3">
        <v>556.5</v>
      </c>
      <c r="H4" s="3">
        <v>27.83</v>
      </c>
      <c r="I4" s="3">
        <v>528.66999999999996</v>
      </c>
      <c r="J4" s="3">
        <v>11.13</v>
      </c>
      <c r="K4" t="s">
        <v>131</v>
      </c>
      <c r="L4" s="11">
        <v>50</v>
      </c>
      <c r="M4" s="36">
        <f t="shared" ref="M4:M58" si="0">J4</f>
        <v>11.13</v>
      </c>
      <c r="N4" s="11">
        <f t="shared" ref="N4:N15" si="1">M4-J4</f>
        <v>0</v>
      </c>
    </row>
    <row r="5" spans="1:14">
      <c r="A5" t="s">
        <v>263</v>
      </c>
      <c r="B5" s="2">
        <v>1</v>
      </c>
      <c r="C5" t="s">
        <v>59</v>
      </c>
      <c r="D5" t="s">
        <v>13</v>
      </c>
      <c r="E5" s="1">
        <v>42004</v>
      </c>
      <c r="F5" s="3">
        <v>640.23</v>
      </c>
      <c r="G5" s="3">
        <v>640.23</v>
      </c>
      <c r="H5" s="3">
        <v>32</v>
      </c>
      <c r="I5" s="3">
        <v>608.23</v>
      </c>
      <c r="J5" s="3">
        <v>12.8</v>
      </c>
      <c r="K5" t="s">
        <v>131</v>
      </c>
      <c r="L5" s="11">
        <v>50</v>
      </c>
      <c r="M5" s="36">
        <f t="shared" si="0"/>
        <v>12.8</v>
      </c>
      <c r="N5" s="11">
        <f t="shared" si="1"/>
        <v>0</v>
      </c>
    </row>
    <row r="6" spans="1:14">
      <c r="A6" t="s">
        <v>267</v>
      </c>
      <c r="B6" s="2">
        <v>1</v>
      </c>
      <c r="C6" t="s">
        <v>59</v>
      </c>
      <c r="D6" t="s">
        <v>13</v>
      </c>
      <c r="E6" s="1">
        <v>42004</v>
      </c>
      <c r="F6" s="3">
        <v>481.23</v>
      </c>
      <c r="G6" s="3">
        <v>481.23</v>
      </c>
      <c r="H6" s="3">
        <v>24.05</v>
      </c>
      <c r="I6" s="3">
        <v>457.18</v>
      </c>
      <c r="J6" s="3">
        <v>9.6199999999999992</v>
      </c>
      <c r="K6" t="s">
        <v>131</v>
      </c>
      <c r="L6" s="11">
        <v>50</v>
      </c>
      <c r="M6" s="36">
        <f t="shared" si="0"/>
        <v>9.6199999999999992</v>
      </c>
      <c r="N6" s="11">
        <f t="shared" si="1"/>
        <v>0</v>
      </c>
    </row>
    <row r="7" spans="1:14">
      <c r="A7" t="s">
        <v>129</v>
      </c>
      <c r="B7" s="2">
        <v>1</v>
      </c>
      <c r="C7" t="s">
        <v>130</v>
      </c>
      <c r="D7" t="s">
        <v>13</v>
      </c>
      <c r="E7" s="1">
        <v>42369</v>
      </c>
      <c r="F7" s="3">
        <v>198.75</v>
      </c>
      <c r="G7" s="3">
        <v>198.75</v>
      </c>
      <c r="H7" s="3">
        <v>5.97</v>
      </c>
      <c r="I7" s="3">
        <v>192.78</v>
      </c>
      <c r="J7" s="3">
        <v>3.98</v>
      </c>
      <c r="K7" t="s">
        <v>131</v>
      </c>
      <c r="L7" s="11">
        <v>50</v>
      </c>
      <c r="M7" s="36">
        <f t="shared" si="0"/>
        <v>3.98</v>
      </c>
      <c r="N7" s="11">
        <f t="shared" si="1"/>
        <v>0</v>
      </c>
    </row>
    <row r="8" spans="1:14">
      <c r="A8" t="s">
        <v>132</v>
      </c>
      <c r="B8" s="2">
        <v>1</v>
      </c>
      <c r="C8" t="s">
        <v>133</v>
      </c>
      <c r="D8" t="s">
        <v>13</v>
      </c>
      <c r="E8" s="1">
        <v>42369</v>
      </c>
      <c r="F8" s="3">
        <v>39.75</v>
      </c>
      <c r="G8" s="3">
        <v>39.75</v>
      </c>
      <c r="H8" s="3">
        <v>1.2</v>
      </c>
      <c r="I8" s="3">
        <v>38.549999999999997</v>
      </c>
      <c r="J8" s="3">
        <v>0.8</v>
      </c>
      <c r="K8" t="s">
        <v>131</v>
      </c>
      <c r="L8" s="11">
        <v>50</v>
      </c>
      <c r="M8" s="36">
        <f t="shared" si="0"/>
        <v>0.8</v>
      </c>
      <c r="N8" s="11">
        <f t="shared" si="1"/>
        <v>0</v>
      </c>
    </row>
    <row r="9" spans="1:14">
      <c r="A9" t="s">
        <v>149</v>
      </c>
      <c r="B9" s="2">
        <v>1</v>
      </c>
      <c r="C9" t="s">
        <v>85</v>
      </c>
      <c r="D9" t="s">
        <v>13</v>
      </c>
      <c r="E9" s="1">
        <v>42369</v>
      </c>
      <c r="F9" s="3">
        <v>983.52</v>
      </c>
      <c r="G9" s="3">
        <v>983.52</v>
      </c>
      <c r="H9" s="3">
        <v>29.51</v>
      </c>
      <c r="I9" s="3">
        <v>954.01</v>
      </c>
      <c r="J9" s="3">
        <v>19.670000000000002</v>
      </c>
      <c r="K9" t="s">
        <v>131</v>
      </c>
      <c r="L9" s="11">
        <v>50</v>
      </c>
      <c r="M9" s="36">
        <f t="shared" si="0"/>
        <v>19.670000000000002</v>
      </c>
      <c r="N9" s="11">
        <f t="shared" si="1"/>
        <v>0</v>
      </c>
    </row>
    <row r="10" spans="1:14">
      <c r="A10" t="s">
        <v>150</v>
      </c>
      <c r="B10" s="2">
        <v>1</v>
      </c>
      <c r="C10" t="s">
        <v>151</v>
      </c>
      <c r="D10" t="s">
        <v>13</v>
      </c>
      <c r="E10" s="1">
        <v>42369</v>
      </c>
      <c r="F10" s="3">
        <v>278.25</v>
      </c>
      <c r="G10" s="3">
        <v>278.25</v>
      </c>
      <c r="H10" s="3">
        <v>8.35</v>
      </c>
      <c r="I10" s="3">
        <v>269.89999999999998</v>
      </c>
      <c r="J10" s="3">
        <v>5.57</v>
      </c>
      <c r="K10" t="s">
        <v>131</v>
      </c>
      <c r="L10" s="11">
        <v>50</v>
      </c>
      <c r="M10" s="36">
        <f t="shared" si="0"/>
        <v>5.57</v>
      </c>
      <c r="N10" s="11">
        <f t="shared" si="1"/>
        <v>0</v>
      </c>
    </row>
    <row r="11" spans="1:14">
      <c r="A11" t="s">
        <v>152</v>
      </c>
      <c r="B11" s="2">
        <v>1</v>
      </c>
      <c r="C11" t="s">
        <v>153</v>
      </c>
      <c r="D11" t="s">
        <v>13</v>
      </c>
      <c r="E11" s="1">
        <v>42369</v>
      </c>
      <c r="F11" s="3">
        <v>516.75</v>
      </c>
      <c r="G11" s="3">
        <v>516.75</v>
      </c>
      <c r="H11" s="3">
        <v>15.51</v>
      </c>
      <c r="I11" s="3">
        <v>501.24</v>
      </c>
      <c r="J11" s="3">
        <v>10.34</v>
      </c>
      <c r="K11" t="s">
        <v>131</v>
      </c>
      <c r="L11" s="11">
        <v>50</v>
      </c>
      <c r="M11" s="36">
        <f t="shared" si="0"/>
        <v>10.34</v>
      </c>
      <c r="N11" s="11">
        <f t="shared" si="1"/>
        <v>0</v>
      </c>
    </row>
    <row r="12" spans="1:14">
      <c r="A12" t="s">
        <v>156</v>
      </c>
      <c r="B12" s="2">
        <v>1</v>
      </c>
      <c r="C12" t="s">
        <v>85</v>
      </c>
      <c r="D12" t="s">
        <v>13</v>
      </c>
      <c r="E12" s="1">
        <v>42369</v>
      </c>
      <c r="F12" s="3">
        <v>1871.75</v>
      </c>
      <c r="G12" s="3">
        <v>1871.75</v>
      </c>
      <c r="H12" s="3">
        <v>56.16</v>
      </c>
      <c r="I12" s="3">
        <v>1815.59</v>
      </c>
      <c r="J12" s="3">
        <v>37.44</v>
      </c>
      <c r="K12" t="s">
        <v>131</v>
      </c>
      <c r="L12" s="11">
        <v>50</v>
      </c>
      <c r="M12" s="36">
        <f t="shared" si="0"/>
        <v>37.44</v>
      </c>
      <c r="N12" s="11">
        <f t="shared" si="1"/>
        <v>0</v>
      </c>
    </row>
    <row r="13" spans="1:14">
      <c r="A13" t="s">
        <v>161</v>
      </c>
      <c r="B13" s="2">
        <v>1</v>
      </c>
      <c r="C13" t="s">
        <v>85</v>
      </c>
      <c r="D13" t="s">
        <v>13</v>
      </c>
      <c r="E13" s="1">
        <v>42369</v>
      </c>
      <c r="F13" s="3">
        <v>3199.46</v>
      </c>
      <c r="G13" s="3">
        <v>3199.46</v>
      </c>
      <c r="H13" s="3">
        <v>95.98</v>
      </c>
      <c r="I13" s="3">
        <v>3103.48</v>
      </c>
      <c r="J13" s="3">
        <v>63.99</v>
      </c>
      <c r="K13" t="s">
        <v>131</v>
      </c>
      <c r="L13" s="11">
        <v>50</v>
      </c>
      <c r="M13" s="36">
        <f t="shared" si="0"/>
        <v>63.99</v>
      </c>
      <c r="N13" s="11">
        <f t="shared" si="1"/>
        <v>0</v>
      </c>
    </row>
    <row r="14" spans="1:14">
      <c r="A14" t="s">
        <v>162</v>
      </c>
      <c r="B14" s="2">
        <v>1</v>
      </c>
      <c r="C14" t="s">
        <v>163</v>
      </c>
      <c r="D14" t="s">
        <v>13</v>
      </c>
      <c r="E14" s="1">
        <v>42369</v>
      </c>
      <c r="F14" s="3">
        <v>1470.75</v>
      </c>
      <c r="G14" s="3">
        <v>1470.75</v>
      </c>
      <c r="H14" s="3">
        <v>44.13</v>
      </c>
      <c r="I14" s="3">
        <v>1426.62</v>
      </c>
      <c r="J14" s="3">
        <v>29.42</v>
      </c>
      <c r="K14" t="s">
        <v>131</v>
      </c>
      <c r="L14" s="11">
        <v>50</v>
      </c>
      <c r="M14" s="36">
        <f t="shared" si="0"/>
        <v>29.42</v>
      </c>
      <c r="N14" s="11">
        <f t="shared" si="1"/>
        <v>0</v>
      </c>
    </row>
    <row r="15" spans="1:14">
      <c r="A15" t="s">
        <v>164</v>
      </c>
      <c r="B15" s="2">
        <v>1</v>
      </c>
      <c r="C15" t="s">
        <v>165</v>
      </c>
      <c r="D15" t="s">
        <v>13</v>
      </c>
      <c r="E15" s="1">
        <v>42369</v>
      </c>
      <c r="F15" s="3">
        <v>1709.25</v>
      </c>
      <c r="G15" s="3">
        <v>1709.25</v>
      </c>
      <c r="H15" s="3">
        <v>51.28</v>
      </c>
      <c r="I15" s="3">
        <v>1657.97</v>
      </c>
      <c r="J15" s="3">
        <v>34.19</v>
      </c>
      <c r="K15" t="s">
        <v>131</v>
      </c>
      <c r="L15" s="11">
        <v>50</v>
      </c>
      <c r="M15" s="36">
        <f t="shared" si="0"/>
        <v>34.19</v>
      </c>
      <c r="N15" s="11">
        <f t="shared" si="1"/>
        <v>0</v>
      </c>
    </row>
    <row r="16" spans="1:14">
      <c r="A16" t="s">
        <v>168</v>
      </c>
      <c r="B16" s="2">
        <v>1</v>
      </c>
      <c r="C16" t="s">
        <v>169</v>
      </c>
      <c r="D16" t="s">
        <v>13</v>
      </c>
      <c r="E16" s="1">
        <v>42369</v>
      </c>
      <c r="F16" s="3">
        <v>437.25</v>
      </c>
      <c r="G16" s="3">
        <v>437.25</v>
      </c>
      <c r="H16" s="3">
        <v>13.12</v>
      </c>
      <c r="I16" s="3">
        <v>424.13</v>
      </c>
      <c r="J16" s="3">
        <v>8.75</v>
      </c>
      <c r="K16" t="s">
        <v>131</v>
      </c>
      <c r="L16" s="11">
        <v>50</v>
      </c>
      <c r="M16" s="36">
        <f t="shared" si="0"/>
        <v>8.75</v>
      </c>
      <c r="N16" s="11">
        <f t="shared" ref="N16" si="2">M16-J16</f>
        <v>0</v>
      </c>
    </row>
    <row r="17" spans="1:14">
      <c r="A17" t="s">
        <v>174</v>
      </c>
      <c r="B17" s="2">
        <v>1</v>
      </c>
      <c r="C17" t="s">
        <v>175</v>
      </c>
      <c r="D17" t="s">
        <v>13</v>
      </c>
      <c r="E17" s="1">
        <v>42369</v>
      </c>
      <c r="F17" s="3">
        <v>1194.8900000000001</v>
      </c>
      <c r="G17" s="3">
        <v>1194.8900000000001</v>
      </c>
      <c r="H17" s="3">
        <v>35.85</v>
      </c>
      <c r="I17" s="3">
        <v>1159.04</v>
      </c>
      <c r="J17" s="3">
        <v>23.9</v>
      </c>
      <c r="K17" t="s">
        <v>131</v>
      </c>
      <c r="L17" s="11">
        <v>50</v>
      </c>
      <c r="M17" s="36">
        <f t="shared" si="0"/>
        <v>23.9</v>
      </c>
      <c r="N17" s="11">
        <f t="shared" ref="N17:N58" si="3">M17-J17</f>
        <v>0</v>
      </c>
    </row>
    <row r="18" spans="1:14">
      <c r="A18" t="s">
        <v>178</v>
      </c>
      <c r="B18" s="2">
        <v>1</v>
      </c>
      <c r="C18" t="s">
        <v>179</v>
      </c>
      <c r="D18" t="s">
        <v>13</v>
      </c>
      <c r="E18" s="1">
        <v>42369</v>
      </c>
      <c r="F18" s="3">
        <v>516.75</v>
      </c>
      <c r="G18" s="3">
        <v>516.75</v>
      </c>
      <c r="H18" s="3">
        <v>15.51</v>
      </c>
      <c r="I18" s="3">
        <v>501.24</v>
      </c>
      <c r="J18" s="3">
        <v>10.34</v>
      </c>
      <c r="K18" t="s">
        <v>131</v>
      </c>
      <c r="L18" s="11">
        <v>50</v>
      </c>
      <c r="M18" s="36">
        <f t="shared" si="0"/>
        <v>10.34</v>
      </c>
      <c r="N18" s="11">
        <f t="shared" si="3"/>
        <v>0</v>
      </c>
    </row>
    <row r="19" spans="1:14">
      <c r="A19" t="s">
        <v>185</v>
      </c>
      <c r="B19" s="2">
        <v>1</v>
      </c>
      <c r="C19" t="s">
        <v>186</v>
      </c>
      <c r="D19" t="s">
        <v>13</v>
      </c>
      <c r="E19" s="1">
        <v>42369</v>
      </c>
      <c r="F19" s="3">
        <v>799.23</v>
      </c>
      <c r="G19" s="3">
        <v>799.23</v>
      </c>
      <c r="H19" s="3">
        <v>23.97</v>
      </c>
      <c r="I19" s="3">
        <v>775.26</v>
      </c>
      <c r="J19" s="3">
        <v>15.98</v>
      </c>
      <c r="K19" t="s">
        <v>131</v>
      </c>
      <c r="L19" s="11">
        <v>50</v>
      </c>
      <c r="M19" s="36">
        <f t="shared" si="0"/>
        <v>15.98</v>
      </c>
      <c r="N19" s="11">
        <f t="shared" si="3"/>
        <v>0</v>
      </c>
    </row>
    <row r="20" spans="1:14" s="11" customFormat="1">
      <c r="A20" t="s">
        <v>249</v>
      </c>
      <c r="B20" s="2">
        <v>1</v>
      </c>
      <c r="C20" t="s">
        <v>250</v>
      </c>
      <c r="D20" t="s">
        <v>13</v>
      </c>
      <c r="E20" s="1">
        <v>42369</v>
      </c>
      <c r="F20" s="3">
        <v>397.5</v>
      </c>
      <c r="G20" s="3">
        <v>397.5</v>
      </c>
      <c r="H20" s="3">
        <v>11.93</v>
      </c>
      <c r="I20" s="3">
        <v>385.57</v>
      </c>
      <c r="J20" s="3">
        <v>7.95</v>
      </c>
      <c r="K20" t="s">
        <v>131</v>
      </c>
      <c r="L20" s="11">
        <v>50</v>
      </c>
      <c r="M20" s="36">
        <f t="shared" si="0"/>
        <v>7.95</v>
      </c>
      <c r="N20" s="11">
        <f t="shared" si="3"/>
        <v>0</v>
      </c>
    </row>
    <row r="21" spans="1:14" s="11" customFormat="1">
      <c r="A21" t="s">
        <v>253</v>
      </c>
      <c r="B21" s="2">
        <v>1</v>
      </c>
      <c r="C21" t="s">
        <v>254</v>
      </c>
      <c r="D21" t="s">
        <v>13</v>
      </c>
      <c r="E21" s="1">
        <v>42369</v>
      </c>
      <c r="F21" s="3">
        <v>183.34</v>
      </c>
      <c r="G21" s="3">
        <v>183.34</v>
      </c>
      <c r="H21" s="3">
        <v>5.5</v>
      </c>
      <c r="I21" s="3">
        <v>177.84</v>
      </c>
      <c r="J21" s="3">
        <v>3.67</v>
      </c>
      <c r="K21" t="s">
        <v>131</v>
      </c>
      <c r="L21" s="11">
        <v>50</v>
      </c>
      <c r="M21" s="36">
        <f t="shared" si="0"/>
        <v>3.67</v>
      </c>
      <c r="N21" s="11">
        <f t="shared" si="3"/>
        <v>0</v>
      </c>
    </row>
    <row r="22" spans="1:14" s="11" customFormat="1">
      <c r="A22" t="s">
        <v>268</v>
      </c>
      <c r="B22" s="2">
        <v>1</v>
      </c>
      <c r="C22" t="s">
        <v>85</v>
      </c>
      <c r="D22" t="s">
        <v>13</v>
      </c>
      <c r="E22" s="1">
        <v>42369</v>
      </c>
      <c r="F22" s="3">
        <v>757.87</v>
      </c>
      <c r="G22" s="3">
        <v>757.87</v>
      </c>
      <c r="H22" s="3">
        <v>22.74</v>
      </c>
      <c r="I22" s="3">
        <v>735.13</v>
      </c>
      <c r="J22" s="3">
        <v>15.16</v>
      </c>
      <c r="K22" t="s">
        <v>131</v>
      </c>
      <c r="L22" s="11">
        <v>50</v>
      </c>
      <c r="M22" s="36">
        <f t="shared" si="0"/>
        <v>15.16</v>
      </c>
      <c r="N22" s="11">
        <f t="shared" si="3"/>
        <v>0</v>
      </c>
    </row>
    <row r="23" spans="1:14" s="11" customFormat="1">
      <c r="A23" t="s">
        <v>288</v>
      </c>
      <c r="B23" s="2">
        <v>1</v>
      </c>
      <c r="C23" t="s">
        <v>84</v>
      </c>
      <c r="D23" t="s">
        <v>13</v>
      </c>
      <c r="E23" s="1">
        <v>42369</v>
      </c>
      <c r="F23" s="3">
        <v>430.18</v>
      </c>
      <c r="G23" s="3">
        <v>430.18</v>
      </c>
      <c r="H23" s="3">
        <v>12.9</v>
      </c>
      <c r="I23" s="3">
        <v>417.28</v>
      </c>
      <c r="J23" s="3">
        <v>8.6</v>
      </c>
      <c r="K23" t="s">
        <v>131</v>
      </c>
      <c r="L23" s="11">
        <v>50</v>
      </c>
      <c r="M23" s="36">
        <f t="shared" si="0"/>
        <v>8.6</v>
      </c>
      <c r="N23" s="11">
        <f t="shared" si="3"/>
        <v>0</v>
      </c>
    </row>
    <row r="24" spans="1:14" s="11" customFormat="1">
      <c r="A24" t="s">
        <v>291</v>
      </c>
      <c r="B24" s="2">
        <v>1</v>
      </c>
      <c r="C24" t="s">
        <v>84</v>
      </c>
      <c r="D24" t="s">
        <v>13</v>
      </c>
      <c r="E24" s="1">
        <v>42369</v>
      </c>
      <c r="F24" s="3">
        <v>583.54999999999995</v>
      </c>
      <c r="G24" s="3">
        <v>583.54999999999995</v>
      </c>
      <c r="H24" s="3">
        <v>17.510000000000002</v>
      </c>
      <c r="I24" s="3">
        <v>566.04</v>
      </c>
      <c r="J24" s="3">
        <v>11.67</v>
      </c>
      <c r="K24" t="s">
        <v>131</v>
      </c>
      <c r="L24" s="11">
        <v>50</v>
      </c>
      <c r="M24" s="36">
        <f t="shared" si="0"/>
        <v>11.67</v>
      </c>
      <c r="N24" s="11">
        <f t="shared" si="3"/>
        <v>0</v>
      </c>
    </row>
    <row r="25" spans="1:14" s="11" customFormat="1">
      <c r="A25" t="s">
        <v>295</v>
      </c>
      <c r="B25" s="2">
        <v>1</v>
      </c>
      <c r="C25" t="s">
        <v>85</v>
      </c>
      <c r="D25" t="s">
        <v>13</v>
      </c>
      <c r="E25" s="1">
        <v>42369</v>
      </c>
      <c r="F25" s="3">
        <v>671.63</v>
      </c>
      <c r="G25" s="3">
        <v>671.63</v>
      </c>
      <c r="H25" s="3">
        <v>20.149999999999999</v>
      </c>
      <c r="I25" s="3">
        <v>651.48</v>
      </c>
      <c r="J25" s="3">
        <v>13.43</v>
      </c>
      <c r="K25" t="s">
        <v>131</v>
      </c>
      <c r="L25" s="11">
        <v>50</v>
      </c>
      <c r="M25" s="36">
        <f t="shared" si="0"/>
        <v>13.43</v>
      </c>
      <c r="N25" s="11">
        <f t="shared" si="3"/>
        <v>0</v>
      </c>
    </row>
    <row r="26" spans="1:14" s="11" customFormat="1">
      <c r="A26" t="s">
        <v>300</v>
      </c>
      <c r="B26" s="2">
        <v>1</v>
      </c>
      <c r="C26" t="s">
        <v>85</v>
      </c>
      <c r="D26" t="s">
        <v>13</v>
      </c>
      <c r="E26" s="1">
        <v>42369</v>
      </c>
      <c r="F26" s="3">
        <v>463.06</v>
      </c>
      <c r="G26" s="3">
        <v>463.06</v>
      </c>
      <c r="H26" s="3">
        <v>13.89</v>
      </c>
      <c r="I26" s="3">
        <v>449.17</v>
      </c>
      <c r="J26" s="3">
        <v>9.26</v>
      </c>
      <c r="K26" t="s">
        <v>131</v>
      </c>
      <c r="L26" s="11">
        <v>50</v>
      </c>
      <c r="M26" s="36">
        <f t="shared" si="0"/>
        <v>9.26</v>
      </c>
      <c r="N26" s="11">
        <f t="shared" si="3"/>
        <v>0</v>
      </c>
    </row>
    <row r="27" spans="1:14" s="11" customFormat="1">
      <c r="A27" t="s">
        <v>310</v>
      </c>
      <c r="B27" s="2">
        <v>1</v>
      </c>
      <c r="C27" t="s">
        <v>311</v>
      </c>
      <c r="D27" t="s">
        <v>13</v>
      </c>
      <c r="E27" s="1">
        <v>42369</v>
      </c>
      <c r="F27" s="3">
        <v>40.950000000000003</v>
      </c>
      <c r="G27" s="3">
        <v>40.950000000000003</v>
      </c>
      <c r="H27" s="3">
        <v>1.23</v>
      </c>
      <c r="I27" s="3">
        <v>39.72</v>
      </c>
      <c r="J27" s="3">
        <v>0.82</v>
      </c>
      <c r="K27" t="s">
        <v>131</v>
      </c>
      <c r="L27" s="11">
        <v>50</v>
      </c>
      <c r="M27" s="36">
        <f t="shared" si="0"/>
        <v>0.82</v>
      </c>
      <c r="N27" s="11">
        <f t="shared" si="3"/>
        <v>0</v>
      </c>
    </row>
    <row r="28" spans="1:14" s="11" customFormat="1">
      <c r="A28" t="s">
        <v>318</v>
      </c>
      <c r="B28" s="2">
        <v>1</v>
      </c>
      <c r="C28" t="s">
        <v>319</v>
      </c>
      <c r="D28" t="s">
        <v>13</v>
      </c>
      <c r="E28" s="1">
        <v>42369</v>
      </c>
      <c r="F28" s="3">
        <v>184.53</v>
      </c>
      <c r="G28" s="3">
        <v>184.53</v>
      </c>
      <c r="H28" s="3">
        <v>5.54</v>
      </c>
      <c r="I28" s="3">
        <v>178.99</v>
      </c>
      <c r="J28" s="3">
        <v>3.69</v>
      </c>
      <c r="K28" t="s">
        <v>131</v>
      </c>
      <c r="L28" s="11">
        <v>50</v>
      </c>
      <c r="M28" s="36">
        <f t="shared" si="0"/>
        <v>3.69</v>
      </c>
      <c r="N28" s="11">
        <f t="shared" si="3"/>
        <v>0</v>
      </c>
    </row>
    <row r="29" spans="1:14" s="11" customFormat="1">
      <c r="A29" t="s">
        <v>338</v>
      </c>
      <c r="B29" s="2">
        <v>1</v>
      </c>
      <c r="C29" t="s">
        <v>339</v>
      </c>
      <c r="D29" t="s">
        <v>13</v>
      </c>
      <c r="E29" s="1">
        <v>42369</v>
      </c>
      <c r="F29" s="3">
        <v>60.84</v>
      </c>
      <c r="G29" s="3">
        <v>60.84</v>
      </c>
      <c r="H29" s="3">
        <v>1.83</v>
      </c>
      <c r="I29" s="3">
        <v>59.01</v>
      </c>
      <c r="J29" s="3">
        <v>1.22</v>
      </c>
      <c r="K29" t="s">
        <v>131</v>
      </c>
      <c r="L29" s="11">
        <v>50</v>
      </c>
      <c r="M29" s="36">
        <f t="shared" si="0"/>
        <v>1.22</v>
      </c>
      <c r="N29" s="11">
        <f t="shared" si="3"/>
        <v>0</v>
      </c>
    </row>
    <row r="30" spans="1:14" s="11" customFormat="1">
      <c r="A30" t="s">
        <v>365</v>
      </c>
      <c r="B30" s="2">
        <v>1</v>
      </c>
      <c r="C30" t="s">
        <v>366</v>
      </c>
      <c r="D30" t="s">
        <v>13</v>
      </c>
      <c r="E30" s="1">
        <v>42369</v>
      </c>
      <c r="F30" s="3">
        <v>105</v>
      </c>
      <c r="G30" s="3">
        <v>105</v>
      </c>
      <c r="H30" s="3">
        <v>3.15</v>
      </c>
      <c r="I30" s="3">
        <v>101.85</v>
      </c>
      <c r="J30" s="3">
        <v>2.1</v>
      </c>
      <c r="K30" t="s">
        <v>131</v>
      </c>
      <c r="L30" s="11">
        <v>50</v>
      </c>
      <c r="M30" s="36">
        <f t="shared" si="0"/>
        <v>2.1</v>
      </c>
      <c r="N30" s="11">
        <f t="shared" si="3"/>
        <v>0</v>
      </c>
    </row>
    <row r="31" spans="1:14" s="11" customFormat="1">
      <c r="A31" t="s">
        <v>367</v>
      </c>
      <c r="B31" s="2">
        <v>1</v>
      </c>
      <c r="C31" t="s">
        <v>85</v>
      </c>
      <c r="D31" t="s">
        <v>13</v>
      </c>
      <c r="E31" s="1">
        <v>42369</v>
      </c>
      <c r="F31" s="3">
        <v>653.76</v>
      </c>
      <c r="G31" s="3">
        <v>653.76</v>
      </c>
      <c r="H31" s="3">
        <v>19.62</v>
      </c>
      <c r="I31" s="3">
        <v>634.14</v>
      </c>
      <c r="J31" s="3">
        <v>13.08</v>
      </c>
      <c r="K31" t="s">
        <v>131</v>
      </c>
      <c r="L31" s="11">
        <v>50</v>
      </c>
      <c r="M31" s="36">
        <f t="shared" si="0"/>
        <v>13.08</v>
      </c>
      <c r="N31" s="11">
        <f t="shared" si="3"/>
        <v>0</v>
      </c>
    </row>
    <row r="32" spans="1:14" s="11" customFormat="1">
      <c r="A32" t="s">
        <v>368</v>
      </c>
      <c r="B32" s="2">
        <v>1</v>
      </c>
      <c r="C32" t="s">
        <v>84</v>
      </c>
      <c r="D32" t="s">
        <v>13</v>
      </c>
      <c r="E32" s="1">
        <v>42369</v>
      </c>
      <c r="F32" s="3">
        <v>460.27</v>
      </c>
      <c r="G32" s="3">
        <v>460.27</v>
      </c>
      <c r="H32" s="3">
        <v>13.81</v>
      </c>
      <c r="I32" s="3">
        <v>446.46</v>
      </c>
      <c r="J32" s="3">
        <v>9.2100000000000009</v>
      </c>
      <c r="K32" t="s">
        <v>131</v>
      </c>
      <c r="L32" s="11">
        <v>50</v>
      </c>
      <c r="M32" s="36">
        <f t="shared" si="0"/>
        <v>9.2100000000000009</v>
      </c>
      <c r="N32" s="11">
        <f t="shared" si="3"/>
        <v>0</v>
      </c>
    </row>
    <row r="33" spans="1:14" s="11" customFormat="1">
      <c r="A33" t="s">
        <v>371</v>
      </c>
      <c r="B33" s="2">
        <v>1</v>
      </c>
      <c r="C33" t="s">
        <v>372</v>
      </c>
      <c r="D33" t="s">
        <v>13</v>
      </c>
      <c r="E33" s="1">
        <v>42369</v>
      </c>
      <c r="F33" s="3">
        <v>369.04</v>
      </c>
      <c r="G33" s="3">
        <v>369.04</v>
      </c>
      <c r="H33" s="3">
        <v>11.07</v>
      </c>
      <c r="I33" s="3">
        <v>357.97</v>
      </c>
      <c r="J33" s="3">
        <v>7.38</v>
      </c>
      <c r="K33" t="s">
        <v>131</v>
      </c>
      <c r="L33" s="11">
        <v>50</v>
      </c>
      <c r="M33" s="36">
        <f t="shared" si="0"/>
        <v>7.38</v>
      </c>
      <c r="N33" s="11">
        <f t="shared" si="3"/>
        <v>0</v>
      </c>
    </row>
    <row r="34" spans="1:14" s="11" customFormat="1">
      <c r="A34" t="s">
        <v>371</v>
      </c>
      <c r="B34" s="2">
        <v>2</v>
      </c>
      <c r="C34" t="s">
        <v>372</v>
      </c>
      <c r="D34" t="s">
        <v>13</v>
      </c>
      <c r="E34" s="1">
        <v>42369</v>
      </c>
      <c r="F34" s="3">
        <v>20.239999999999998</v>
      </c>
      <c r="G34" s="3">
        <v>20.239999999999998</v>
      </c>
      <c r="H34" s="3">
        <v>0.6</v>
      </c>
      <c r="I34" s="3">
        <v>19.64</v>
      </c>
      <c r="J34" s="3">
        <v>0.4</v>
      </c>
      <c r="K34" t="s">
        <v>131</v>
      </c>
      <c r="L34" s="11">
        <v>50</v>
      </c>
      <c r="M34" s="36">
        <f t="shared" si="0"/>
        <v>0.4</v>
      </c>
      <c r="N34" s="11">
        <f t="shared" si="3"/>
        <v>0</v>
      </c>
    </row>
    <row r="35" spans="1:14" s="11" customFormat="1">
      <c r="A35" t="s">
        <v>373</v>
      </c>
      <c r="B35" s="2">
        <v>1</v>
      </c>
      <c r="C35" t="s">
        <v>374</v>
      </c>
      <c r="D35" t="s">
        <v>13</v>
      </c>
      <c r="E35" s="1">
        <v>42369</v>
      </c>
      <c r="F35" s="3">
        <v>368.98</v>
      </c>
      <c r="G35" s="3">
        <v>368.98</v>
      </c>
      <c r="H35" s="3">
        <v>11.07</v>
      </c>
      <c r="I35" s="3">
        <v>357.91</v>
      </c>
      <c r="J35" s="3">
        <v>7.38</v>
      </c>
      <c r="K35" t="s">
        <v>131</v>
      </c>
      <c r="L35" s="11">
        <v>50</v>
      </c>
      <c r="M35" s="36">
        <f t="shared" si="0"/>
        <v>7.38</v>
      </c>
      <c r="N35" s="11">
        <f t="shared" si="3"/>
        <v>0</v>
      </c>
    </row>
    <row r="36" spans="1:14" s="11" customFormat="1">
      <c r="A36" t="s">
        <v>375</v>
      </c>
      <c r="B36" s="2">
        <v>1</v>
      </c>
      <c r="C36" t="s">
        <v>376</v>
      </c>
      <c r="D36" t="s">
        <v>13</v>
      </c>
      <c r="E36" s="1">
        <v>42369</v>
      </c>
      <c r="F36" s="3">
        <v>645.78</v>
      </c>
      <c r="G36" s="3">
        <v>645.78</v>
      </c>
      <c r="H36" s="3">
        <v>19.38</v>
      </c>
      <c r="I36" s="3">
        <v>626.4</v>
      </c>
      <c r="J36" s="3">
        <v>12.92</v>
      </c>
      <c r="K36" t="s">
        <v>131</v>
      </c>
      <c r="L36" s="11">
        <v>50</v>
      </c>
      <c r="M36" s="36">
        <f t="shared" si="0"/>
        <v>12.92</v>
      </c>
      <c r="N36" s="11">
        <f t="shared" si="3"/>
        <v>0</v>
      </c>
    </row>
    <row r="37" spans="1:14" s="11" customFormat="1">
      <c r="A37" t="s">
        <v>394</v>
      </c>
      <c r="B37" s="2">
        <v>1</v>
      </c>
      <c r="C37" t="s">
        <v>395</v>
      </c>
      <c r="D37" t="s">
        <v>13</v>
      </c>
      <c r="E37" s="1">
        <v>42369</v>
      </c>
      <c r="F37" s="3">
        <v>369.04</v>
      </c>
      <c r="G37" s="3">
        <v>369.04</v>
      </c>
      <c r="H37" s="3">
        <v>11.07</v>
      </c>
      <c r="I37" s="3">
        <v>357.97</v>
      </c>
      <c r="J37" s="3">
        <v>7.38</v>
      </c>
      <c r="K37" t="s">
        <v>131</v>
      </c>
      <c r="L37" s="11">
        <v>50</v>
      </c>
      <c r="M37" s="36">
        <f t="shared" si="0"/>
        <v>7.38</v>
      </c>
      <c r="N37" s="11">
        <f t="shared" si="3"/>
        <v>0</v>
      </c>
    </row>
    <row r="38" spans="1:14" s="11" customFormat="1">
      <c r="A38" t="s">
        <v>398</v>
      </c>
      <c r="B38" s="2">
        <v>1</v>
      </c>
      <c r="C38" t="s">
        <v>399</v>
      </c>
      <c r="D38" t="s">
        <v>13</v>
      </c>
      <c r="E38" s="1">
        <v>42369</v>
      </c>
      <c r="F38" s="3">
        <v>369.04</v>
      </c>
      <c r="G38" s="3">
        <v>369.04</v>
      </c>
      <c r="H38" s="3">
        <v>11.07</v>
      </c>
      <c r="I38" s="3">
        <v>357.97</v>
      </c>
      <c r="J38" s="3">
        <v>7.38</v>
      </c>
      <c r="K38" t="s">
        <v>131</v>
      </c>
      <c r="L38" s="11">
        <v>50</v>
      </c>
      <c r="M38" s="36">
        <f t="shared" si="0"/>
        <v>7.38</v>
      </c>
      <c r="N38" s="11">
        <f t="shared" si="3"/>
        <v>0</v>
      </c>
    </row>
    <row r="39" spans="1:14" s="11" customFormat="1">
      <c r="A39" t="s">
        <v>402</v>
      </c>
      <c r="B39" s="2">
        <v>1</v>
      </c>
      <c r="C39" t="s">
        <v>84</v>
      </c>
      <c r="D39" t="s">
        <v>13</v>
      </c>
      <c r="E39" s="1">
        <v>42369</v>
      </c>
      <c r="F39" s="3">
        <v>511.95</v>
      </c>
      <c r="G39" s="3">
        <v>511.95</v>
      </c>
      <c r="H39" s="3">
        <v>15.36</v>
      </c>
      <c r="I39" s="3">
        <v>496.59</v>
      </c>
      <c r="J39" s="3">
        <v>10.24</v>
      </c>
      <c r="K39" t="s">
        <v>131</v>
      </c>
      <c r="L39" s="11">
        <v>50</v>
      </c>
      <c r="M39" s="36">
        <f t="shared" si="0"/>
        <v>10.24</v>
      </c>
      <c r="N39" s="11">
        <f t="shared" si="3"/>
        <v>0</v>
      </c>
    </row>
    <row r="40" spans="1:14" s="11" customFormat="1">
      <c r="A40" t="s">
        <v>403</v>
      </c>
      <c r="B40" s="2">
        <v>1</v>
      </c>
      <c r="C40" t="s">
        <v>404</v>
      </c>
      <c r="D40" t="s">
        <v>13</v>
      </c>
      <c r="E40" s="1">
        <v>42369</v>
      </c>
      <c r="F40" s="3">
        <v>268.38</v>
      </c>
      <c r="G40" s="3">
        <v>268.38</v>
      </c>
      <c r="H40" s="3">
        <v>8.0500000000000007</v>
      </c>
      <c r="I40" s="3">
        <v>260.33</v>
      </c>
      <c r="J40" s="3">
        <v>5.37</v>
      </c>
      <c r="K40" t="s">
        <v>131</v>
      </c>
      <c r="L40" s="11">
        <v>50</v>
      </c>
      <c r="M40" s="36">
        <f t="shared" si="0"/>
        <v>5.37</v>
      </c>
      <c r="N40" s="11">
        <f t="shared" si="3"/>
        <v>0</v>
      </c>
    </row>
    <row r="41" spans="1:14" s="11" customFormat="1">
      <c r="A41" t="s">
        <v>405</v>
      </c>
      <c r="B41" s="2">
        <v>1</v>
      </c>
      <c r="C41" t="s">
        <v>84</v>
      </c>
      <c r="D41" t="s">
        <v>13</v>
      </c>
      <c r="E41" s="1">
        <v>42369</v>
      </c>
      <c r="F41" s="3">
        <v>489.39</v>
      </c>
      <c r="G41" s="3">
        <v>489.39</v>
      </c>
      <c r="H41" s="3">
        <v>14.68</v>
      </c>
      <c r="I41" s="3">
        <v>474.71</v>
      </c>
      <c r="J41" s="3">
        <v>9.7899999999999991</v>
      </c>
      <c r="K41" t="s">
        <v>131</v>
      </c>
      <c r="L41" s="11">
        <v>50</v>
      </c>
      <c r="M41" s="36">
        <f t="shared" si="0"/>
        <v>9.7899999999999991</v>
      </c>
      <c r="N41" s="11">
        <f t="shared" si="3"/>
        <v>0</v>
      </c>
    </row>
    <row r="42" spans="1:14" s="11" customFormat="1">
      <c r="A42" t="s">
        <v>443</v>
      </c>
      <c r="B42" s="2">
        <v>1</v>
      </c>
      <c r="C42" t="s">
        <v>444</v>
      </c>
      <c r="D42" t="s">
        <v>13</v>
      </c>
      <c r="E42" s="1">
        <v>42369</v>
      </c>
      <c r="F42" s="3">
        <v>369.04</v>
      </c>
      <c r="G42" s="3">
        <v>369.04</v>
      </c>
      <c r="H42" s="3">
        <v>11.07</v>
      </c>
      <c r="I42" s="3">
        <v>357.97</v>
      </c>
      <c r="J42" s="3">
        <v>7.38</v>
      </c>
      <c r="K42" t="s">
        <v>131</v>
      </c>
      <c r="L42" s="11">
        <v>50</v>
      </c>
      <c r="M42" s="36">
        <f t="shared" si="0"/>
        <v>7.38</v>
      </c>
      <c r="N42" s="11">
        <f t="shared" si="3"/>
        <v>0</v>
      </c>
    </row>
    <row r="43" spans="1:14" s="11" customFormat="1">
      <c r="A43" t="s">
        <v>453</v>
      </c>
      <c r="B43" s="2">
        <v>1</v>
      </c>
      <c r="C43" t="s">
        <v>85</v>
      </c>
      <c r="D43" t="s">
        <v>13</v>
      </c>
      <c r="E43" s="1">
        <v>42369</v>
      </c>
      <c r="F43" s="3">
        <v>1210.45</v>
      </c>
      <c r="G43" s="3">
        <v>1210.45</v>
      </c>
      <c r="H43" s="3">
        <v>36.31</v>
      </c>
      <c r="I43" s="3">
        <v>1174.1400000000001</v>
      </c>
      <c r="J43" s="3">
        <v>24.21</v>
      </c>
      <c r="K43" t="s">
        <v>131</v>
      </c>
      <c r="L43" s="11">
        <v>50</v>
      </c>
      <c r="M43" s="36">
        <f t="shared" si="0"/>
        <v>24.21</v>
      </c>
      <c r="N43" s="11">
        <f t="shared" si="3"/>
        <v>0</v>
      </c>
    </row>
    <row r="44" spans="1:14" s="11" customFormat="1">
      <c r="A44" t="s">
        <v>492</v>
      </c>
      <c r="B44" s="2">
        <v>1</v>
      </c>
      <c r="C44" t="s">
        <v>493</v>
      </c>
      <c r="D44" t="s">
        <v>13</v>
      </c>
      <c r="E44" s="1">
        <v>42369</v>
      </c>
      <c r="F44" s="3">
        <v>369.04</v>
      </c>
      <c r="G44" s="3">
        <v>369.04</v>
      </c>
      <c r="H44" s="3">
        <v>11.07</v>
      </c>
      <c r="I44" s="3">
        <v>357.97</v>
      </c>
      <c r="J44" s="3">
        <v>7.38</v>
      </c>
      <c r="K44" t="s">
        <v>131</v>
      </c>
      <c r="L44" s="11">
        <v>50</v>
      </c>
      <c r="M44" s="36">
        <f t="shared" si="0"/>
        <v>7.38</v>
      </c>
      <c r="N44" s="11">
        <f t="shared" si="3"/>
        <v>0</v>
      </c>
    </row>
    <row r="45" spans="1:14" s="11" customFormat="1">
      <c r="A45" t="s">
        <v>498</v>
      </c>
      <c r="B45" s="2">
        <v>1</v>
      </c>
      <c r="C45" t="s">
        <v>499</v>
      </c>
      <c r="D45" t="s">
        <v>13</v>
      </c>
      <c r="E45" s="1">
        <v>42369</v>
      </c>
      <c r="F45" s="3">
        <v>478.04</v>
      </c>
      <c r="G45" s="3">
        <v>478.04</v>
      </c>
      <c r="H45" s="3">
        <v>14.34</v>
      </c>
      <c r="I45" s="3">
        <v>463.7</v>
      </c>
      <c r="J45" s="3">
        <v>9.56</v>
      </c>
      <c r="K45" t="s">
        <v>131</v>
      </c>
      <c r="L45" s="11">
        <v>50</v>
      </c>
      <c r="M45" s="36">
        <f t="shared" si="0"/>
        <v>9.56</v>
      </c>
      <c r="N45" s="11">
        <f t="shared" si="3"/>
        <v>0</v>
      </c>
    </row>
    <row r="46" spans="1:14" s="11" customFormat="1">
      <c r="A46" t="s">
        <v>546</v>
      </c>
      <c r="B46" s="2">
        <v>1</v>
      </c>
      <c r="C46" t="s">
        <v>547</v>
      </c>
      <c r="D46" t="s">
        <v>13</v>
      </c>
      <c r="E46" s="1">
        <v>42369</v>
      </c>
      <c r="F46" s="3">
        <v>369.04</v>
      </c>
      <c r="G46" s="3">
        <v>369.04</v>
      </c>
      <c r="H46" s="3">
        <v>11.07</v>
      </c>
      <c r="I46" s="3">
        <v>357.97</v>
      </c>
      <c r="J46" s="3">
        <v>7.38</v>
      </c>
      <c r="K46" t="s">
        <v>131</v>
      </c>
      <c r="L46" s="11">
        <v>50</v>
      </c>
      <c r="M46" s="36">
        <f t="shared" si="0"/>
        <v>7.38</v>
      </c>
      <c r="N46" s="11">
        <f t="shared" si="3"/>
        <v>0</v>
      </c>
    </row>
    <row r="47" spans="1:14" s="11" customFormat="1">
      <c r="A47" t="s">
        <v>550</v>
      </c>
      <c r="B47" s="2">
        <v>1</v>
      </c>
      <c r="C47" t="s">
        <v>551</v>
      </c>
      <c r="D47" t="s">
        <v>13</v>
      </c>
      <c r="E47" s="1">
        <v>42369</v>
      </c>
      <c r="F47" s="3">
        <v>553.57000000000005</v>
      </c>
      <c r="G47" s="3">
        <v>553.57000000000005</v>
      </c>
      <c r="H47" s="3">
        <v>16.61</v>
      </c>
      <c r="I47" s="3">
        <v>536.96</v>
      </c>
      <c r="J47" s="3">
        <v>11.07</v>
      </c>
      <c r="K47" t="s">
        <v>131</v>
      </c>
      <c r="L47" s="11">
        <v>50</v>
      </c>
      <c r="M47" s="36">
        <f t="shared" si="0"/>
        <v>11.07</v>
      </c>
      <c r="N47" s="11">
        <f t="shared" si="3"/>
        <v>0</v>
      </c>
    </row>
    <row r="48" spans="1:14" s="11" customFormat="1">
      <c r="A48" t="s">
        <v>561</v>
      </c>
      <c r="B48" s="2">
        <v>1</v>
      </c>
      <c r="C48" t="s">
        <v>562</v>
      </c>
      <c r="D48" t="s">
        <v>13</v>
      </c>
      <c r="E48" s="1">
        <v>42369</v>
      </c>
      <c r="F48" s="3">
        <v>578.64</v>
      </c>
      <c r="G48" s="3">
        <v>578.64</v>
      </c>
      <c r="H48" s="3">
        <v>17.36</v>
      </c>
      <c r="I48" s="3">
        <v>561.28</v>
      </c>
      <c r="J48" s="3">
        <v>11.57</v>
      </c>
      <c r="K48" t="s">
        <v>131</v>
      </c>
      <c r="L48" s="11">
        <v>50</v>
      </c>
      <c r="M48" s="36">
        <f t="shared" si="0"/>
        <v>11.57</v>
      </c>
      <c r="N48" s="11">
        <f t="shared" si="3"/>
        <v>0</v>
      </c>
    </row>
    <row r="49" spans="1:14" s="11" customFormat="1">
      <c r="A49" t="s">
        <v>568</v>
      </c>
      <c r="B49" s="2">
        <v>1</v>
      </c>
      <c r="C49" t="s">
        <v>84</v>
      </c>
      <c r="D49" t="s">
        <v>13</v>
      </c>
      <c r="E49" s="1">
        <v>42369</v>
      </c>
      <c r="F49" s="3">
        <v>794.76</v>
      </c>
      <c r="G49" s="3">
        <v>794.76</v>
      </c>
      <c r="H49" s="3">
        <v>23.85</v>
      </c>
      <c r="I49" s="3">
        <v>770.91</v>
      </c>
      <c r="J49" s="3">
        <v>15.9</v>
      </c>
      <c r="K49" t="s">
        <v>131</v>
      </c>
      <c r="L49" s="11">
        <v>50</v>
      </c>
      <c r="M49" s="36">
        <f t="shared" si="0"/>
        <v>15.9</v>
      </c>
      <c r="N49" s="11">
        <f t="shared" si="3"/>
        <v>0</v>
      </c>
    </row>
    <row r="50" spans="1:14" s="11" customFormat="1">
      <c r="A50" t="s">
        <v>571</v>
      </c>
      <c r="B50" s="2">
        <v>1</v>
      </c>
      <c r="C50" t="s">
        <v>85</v>
      </c>
      <c r="D50" t="s">
        <v>13</v>
      </c>
      <c r="E50" s="1">
        <v>42369</v>
      </c>
      <c r="F50" s="3">
        <v>541.80999999999995</v>
      </c>
      <c r="G50" s="3">
        <v>541.80999999999995</v>
      </c>
      <c r="H50" s="3">
        <v>16.260000000000002</v>
      </c>
      <c r="I50" s="3">
        <v>525.54999999999995</v>
      </c>
      <c r="J50" s="3">
        <v>10.84</v>
      </c>
      <c r="K50" t="s">
        <v>131</v>
      </c>
      <c r="L50" s="11">
        <v>50</v>
      </c>
      <c r="M50" s="36">
        <f t="shared" si="0"/>
        <v>10.84</v>
      </c>
      <c r="N50" s="11">
        <f t="shared" si="3"/>
        <v>0</v>
      </c>
    </row>
    <row r="51" spans="1:14" s="11" customFormat="1">
      <c r="A51" t="s">
        <v>580</v>
      </c>
      <c r="B51" s="2">
        <v>1</v>
      </c>
      <c r="C51" t="s">
        <v>581</v>
      </c>
      <c r="D51" t="s">
        <v>13</v>
      </c>
      <c r="E51" s="1">
        <v>42369</v>
      </c>
      <c r="F51" s="3">
        <v>369.04</v>
      </c>
      <c r="G51" s="3">
        <v>369.04</v>
      </c>
      <c r="H51" s="3">
        <v>11.07</v>
      </c>
      <c r="I51" s="3">
        <v>357.97</v>
      </c>
      <c r="J51" s="3">
        <v>7.38</v>
      </c>
      <c r="K51" t="s">
        <v>131</v>
      </c>
      <c r="L51" s="11">
        <v>50</v>
      </c>
      <c r="M51" s="36">
        <f t="shared" si="0"/>
        <v>7.38</v>
      </c>
      <c r="N51" s="11">
        <f t="shared" si="3"/>
        <v>0</v>
      </c>
    </row>
    <row r="52" spans="1:14" s="11" customFormat="1">
      <c r="A52" t="s">
        <v>584</v>
      </c>
      <c r="B52" s="2">
        <v>1</v>
      </c>
      <c r="C52" t="s">
        <v>585</v>
      </c>
      <c r="D52" t="s">
        <v>13</v>
      </c>
      <c r="E52" s="1">
        <v>42369</v>
      </c>
      <c r="F52" s="3">
        <v>369.04</v>
      </c>
      <c r="G52" s="3">
        <v>369.04</v>
      </c>
      <c r="H52" s="3">
        <v>11.07</v>
      </c>
      <c r="I52" s="3">
        <v>357.97</v>
      </c>
      <c r="J52" s="3">
        <v>7.38</v>
      </c>
      <c r="K52" t="s">
        <v>131</v>
      </c>
      <c r="L52" s="11">
        <v>50</v>
      </c>
      <c r="M52" s="36">
        <f t="shared" si="0"/>
        <v>7.38</v>
      </c>
      <c r="N52" s="11">
        <f t="shared" si="3"/>
        <v>0</v>
      </c>
    </row>
    <row r="53" spans="1:14" s="11" customFormat="1">
      <c r="A53" t="s">
        <v>586</v>
      </c>
      <c r="B53" s="2">
        <v>1</v>
      </c>
      <c r="C53" t="s">
        <v>587</v>
      </c>
      <c r="D53" t="s">
        <v>13</v>
      </c>
      <c r="E53" s="1">
        <v>42369</v>
      </c>
      <c r="F53" s="3">
        <v>369.04</v>
      </c>
      <c r="G53" s="3">
        <v>369.04</v>
      </c>
      <c r="H53" s="3">
        <v>11.07</v>
      </c>
      <c r="I53" s="3">
        <v>357.97</v>
      </c>
      <c r="J53" s="3">
        <v>7.38</v>
      </c>
      <c r="K53" t="s">
        <v>131</v>
      </c>
      <c r="L53" s="11">
        <v>50</v>
      </c>
      <c r="M53" s="36">
        <f t="shared" si="0"/>
        <v>7.38</v>
      </c>
      <c r="N53" s="11">
        <f t="shared" si="3"/>
        <v>0</v>
      </c>
    </row>
    <row r="54" spans="1:14" s="11" customFormat="1">
      <c r="A54" t="s">
        <v>590</v>
      </c>
      <c r="B54" s="2">
        <v>1</v>
      </c>
      <c r="C54" t="s">
        <v>85</v>
      </c>
      <c r="D54" t="s">
        <v>13</v>
      </c>
      <c r="E54" s="1">
        <v>42369</v>
      </c>
      <c r="F54" s="3">
        <v>473.87</v>
      </c>
      <c r="G54" s="3">
        <v>473.87</v>
      </c>
      <c r="H54" s="3">
        <v>14.22</v>
      </c>
      <c r="I54" s="3">
        <v>459.65</v>
      </c>
      <c r="J54" s="3">
        <v>9.48</v>
      </c>
      <c r="K54" t="s">
        <v>131</v>
      </c>
      <c r="L54" s="11">
        <v>50</v>
      </c>
      <c r="M54" s="36">
        <f t="shared" si="0"/>
        <v>9.48</v>
      </c>
      <c r="N54" s="11">
        <f t="shared" si="3"/>
        <v>0</v>
      </c>
    </row>
    <row r="55" spans="1:14" s="11" customFormat="1">
      <c r="A55" t="s">
        <v>595</v>
      </c>
      <c r="B55" s="2">
        <v>1</v>
      </c>
      <c r="C55" t="s">
        <v>84</v>
      </c>
      <c r="D55" t="s">
        <v>13</v>
      </c>
      <c r="E55" s="1">
        <v>42369</v>
      </c>
      <c r="F55" s="3">
        <v>395.41</v>
      </c>
      <c r="G55" s="3">
        <v>395.41</v>
      </c>
      <c r="H55" s="3">
        <v>11.86</v>
      </c>
      <c r="I55" s="3">
        <v>383.55</v>
      </c>
      <c r="J55" s="3">
        <v>7.91</v>
      </c>
      <c r="K55" t="s">
        <v>131</v>
      </c>
      <c r="L55" s="11">
        <v>50</v>
      </c>
      <c r="M55" s="36">
        <f t="shared" si="0"/>
        <v>7.91</v>
      </c>
      <c r="N55" s="11">
        <f t="shared" si="3"/>
        <v>0</v>
      </c>
    </row>
    <row r="56" spans="1:14" s="11" customFormat="1">
      <c r="A56" t="s">
        <v>600</v>
      </c>
      <c r="B56" s="2">
        <v>1</v>
      </c>
      <c r="C56" t="s">
        <v>84</v>
      </c>
      <c r="D56" t="s">
        <v>13</v>
      </c>
      <c r="E56" s="1">
        <v>42369</v>
      </c>
      <c r="F56" s="3">
        <v>3282.5</v>
      </c>
      <c r="G56" s="3">
        <v>3282.5</v>
      </c>
      <c r="H56" s="3">
        <v>98.48</v>
      </c>
      <c r="I56" s="3">
        <v>3184.02</v>
      </c>
      <c r="J56" s="3">
        <v>65.650000000000006</v>
      </c>
      <c r="K56" t="s">
        <v>131</v>
      </c>
      <c r="L56" s="11">
        <v>50</v>
      </c>
      <c r="M56" s="36">
        <f t="shared" si="0"/>
        <v>65.650000000000006</v>
      </c>
      <c r="N56" s="11">
        <f t="shared" si="3"/>
        <v>0</v>
      </c>
    </row>
    <row r="57" spans="1:14" s="11" customFormat="1">
      <c r="A57" t="s">
        <v>600</v>
      </c>
      <c r="B57" s="2">
        <v>2</v>
      </c>
      <c r="C57" t="s">
        <v>83</v>
      </c>
      <c r="D57" t="s">
        <v>13</v>
      </c>
      <c r="E57" s="1">
        <v>42369</v>
      </c>
      <c r="F57" s="3">
        <v>1880.97</v>
      </c>
      <c r="G57" s="3">
        <v>1880.97</v>
      </c>
      <c r="H57" s="3">
        <v>56.43</v>
      </c>
      <c r="I57" s="3">
        <v>1824.54</v>
      </c>
      <c r="J57" s="3">
        <v>37.619999999999997</v>
      </c>
      <c r="K57" t="s">
        <v>131</v>
      </c>
      <c r="L57" s="11">
        <v>50</v>
      </c>
      <c r="M57" s="36">
        <f t="shared" si="0"/>
        <v>37.619999999999997</v>
      </c>
      <c r="N57" s="11">
        <f t="shared" si="3"/>
        <v>0</v>
      </c>
    </row>
    <row r="58" spans="1:14" s="11" customFormat="1">
      <c r="A58" t="s">
        <v>603</v>
      </c>
      <c r="B58" s="2">
        <v>1</v>
      </c>
      <c r="C58" t="s">
        <v>85</v>
      </c>
      <c r="D58" t="s">
        <v>13</v>
      </c>
      <c r="E58" s="1">
        <v>42369</v>
      </c>
      <c r="F58" s="3">
        <v>452.82</v>
      </c>
      <c r="G58" s="3">
        <v>452.82</v>
      </c>
      <c r="H58" s="3">
        <v>13.59</v>
      </c>
      <c r="I58" s="3">
        <v>439.23</v>
      </c>
      <c r="J58" s="3">
        <v>9.06</v>
      </c>
      <c r="K58" t="s">
        <v>131</v>
      </c>
      <c r="L58" s="11">
        <v>50</v>
      </c>
      <c r="M58" s="36">
        <f t="shared" si="0"/>
        <v>9.06</v>
      </c>
      <c r="N58" s="11">
        <f t="shared" si="3"/>
        <v>0</v>
      </c>
    </row>
    <row r="59" spans="1:14" s="11" customFormat="1">
      <c r="A59" s="16"/>
      <c r="B59" s="28"/>
      <c r="C59" s="16"/>
      <c r="D59" s="16"/>
      <c r="E59" s="17"/>
      <c r="F59" s="9"/>
      <c r="G59" s="9"/>
      <c r="H59" s="9"/>
      <c r="I59" s="9"/>
      <c r="J59" s="93"/>
      <c r="K59" s="16"/>
      <c r="L59" s="27"/>
      <c r="M59" s="108"/>
      <c r="N59" s="102"/>
    </row>
    <row r="60" spans="1:14" s="11" customFormat="1">
      <c r="A60" s="16"/>
      <c r="B60" s="28"/>
      <c r="C60" s="96" t="s">
        <v>1354</v>
      </c>
      <c r="D60" s="16"/>
      <c r="E60" s="17"/>
      <c r="F60" s="9"/>
      <c r="G60" s="114">
        <f>'[3]2016 Jobs by Asset Class'!$C$19</f>
        <v>379639.02198800002</v>
      </c>
      <c r="H60" s="9"/>
      <c r="I60" s="9"/>
      <c r="J60" s="93"/>
      <c r="K60" s="16"/>
      <c r="L60" s="102">
        <v>50</v>
      </c>
      <c r="M60" s="108">
        <f t="shared" ref="M60" si="4">(G60/L60)/2</f>
        <v>3796.3902198800001</v>
      </c>
      <c r="N60" s="102"/>
    </row>
    <row r="61" spans="1:14" s="11" customFormat="1">
      <c r="A61" s="16"/>
      <c r="B61" s="28"/>
      <c r="C61" s="16"/>
      <c r="D61" s="16"/>
      <c r="E61" s="17"/>
      <c r="F61" s="9"/>
      <c r="G61" s="9"/>
      <c r="H61" s="9"/>
      <c r="I61" s="9"/>
      <c r="J61" s="14"/>
      <c r="K61" s="31"/>
      <c r="L61" s="30"/>
      <c r="M61" s="38"/>
      <c r="N61" s="30"/>
    </row>
    <row r="62" spans="1:14" s="11" customFormat="1">
      <c r="A62"/>
      <c r="B62" s="2"/>
      <c r="C62"/>
      <c r="D62"/>
      <c r="E62" s="1"/>
      <c r="F62" s="3"/>
      <c r="G62" s="3"/>
      <c r="H62" s="3"/>
      <c r="I62" s="3"/>
      <c r="J62" s="8">
        <f>SUM(J3:J61)</f>
        <v>739.15</v>
      </c>
      <c r="K62"/>
      <c r="M62" s="8">
        <f>SUM(M3:M61)</f>
        <v>4535.5402198800002</v>
      </c>
      <c r="N62" s="8">
        <f>SUM(N3:N58)</f>
        <v>0</v>
      </c>
    </row>
    <row r="63" spans="1:14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4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3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3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3" s="11" customFormat="1">
      <c r="A147"/>
      <c r="B147" s="2"/>
      <c r="C147"/>
      <c r="D147"/>
      <c r="E147" s="1"/>
      <c r="F147" s="3"/>
      <c r="G147" s="3"/>
      <c r="H147" s="3"/>
      <c r="I147" s="3"/>
      <c r="J147" s="3"/>
      <c r="K147"/>
      <c r="M147" s="20"/>
    </row>
    <row r="148" spans="1:13" s="11" customFormat="1">
      <c r="A148"/>
      <c r="B148" s="2"/>
      <c r="C148"/>
      <c r="D148"/>
      <c r="E148" s="1"/>
      <c r="F148" s="3"/>
      <c r="G148" s="3"/>
      <c r="H148" s="3"/>
      <c r="I148" s="3"/>
      <c r="J148" s="3"/>
      <c r="K148"/>
      <c r="M148" s="20"/>
    </row>
    <row r="149" spans="1:13" s="11" customFormat="1">
      <c r="A149"/>
      <c r="B149" s="2"/>
      <c r="C149"/>
      <c r="D149"/>
      <c r="E149" s="1"/>
      <c r="F149" s="3"/>
      <c r="G149" s="3"/>
      <c r="H149" s="3"/>
      <c r="I149" s="3"/>
      <c r="J149" s="3"/>
      <c r="K149"/>
      <c r="M149" s="20"/>
    </row>
    <row r="150" spans="1:13" s="11" customFormat="1">
      <c r="A150"/>
      <c r="B150" s="2"/>
      <c r="C150"/>
      <c r="D150"/>
      <c r="E150" s="1"/>
      <c r="F150" s="3"/>
      <c r="G150" s="3"/>
      <c r="H150" s="3"/>
      <c r="I150" s="3"/>
      <c r="J150" s="3"/>
      <c r="K150"/>
      <c r="M150" s="20"/>
    </row>
    <row r="151" spans="1:13" s="11" customFormat="1">
      <c r="A151"/>
      <c r="B151" s="2"/>
      <c r="C151"/>
      <c r="D151"/>
      <c r="E151" s="1"/>
      <c r="F151" s="3"/>
      <c r="G151" s="3"/>
      <c r="H151" s="3"/>
      <c r="I151" s="3"/>
      <c r="J151" s="3"/>
      <c r="K151"/>
      <c r="M151" s="20"/>
    </row>
    <row r="152" spans="1:13" s="11" customFormat="1">
      <c r="A152"/>
      <c r="B152" s="2"/>
      <c r="C152"/>
      <c r="D152"/>
      <c r="E152" s="1"/>
      <c r="F152" s="3"/>
      <c r="G152" s="3"/>
      <c r="H152" s="3"/>
      <c r="I152" s="3"/>
      <c r="J152" s="3"/>
      <c r="K152"/>
      <c r="M152" s="20"/>
    </row>
    <row r="153" spans="1:13" s="11" customFormat="1">
      <c r="A153"/>
      <c r="B153" s="2"/>
      <c r="C153"/>
      <c r="D153"/>
      <c r="E153" s="1"/>
      <c r="F153" s="3"/>
      <c r="G153" s="3"/>
      <c r="H153" s="3"/>
      <c r="I153" s="3"/>
      <c r="J153" s="3"/>
      <c r="K153"/>
      <c r="M153" s="20"/>
    </row>
    <row r="154" spans="1:13" s="11" customFormat="1">
      <c r="A154"/>
      <c r="B154" s="2"/>
      <c r="C154"/>
      <c r="D154"/>
      <c r="E154" s="1"/>
      <c r="F154" s="3"/>
      <c r="G154" s="3"/>
      <c r="H154" s="3"/>
      <c r="I154" s="3"/>
      <c r="J154" s="3"/>
      <c r="K154"/>
      <c r="M154" s="20"/>
    </row>
    <row r="155" spans="1:13" s="11" customFormat="1">
      <c r="A155"/>
      <c r="B155" s="2"/>
      <c r="C155"/>
      <c r="D155"/>
      <c r="E155" s="1"/>
      <c r="F155" s="3"/>
      <c r="G155" s="3"/>
      <c r="H155" s="3"/>
      <c r="I155" s="3"/>
      <c r="J155" s="3"/>
      <c r="K155"/>
      <c r="M155" s="20"/>
    </row>
    <row r="156" spans="1:13" s="11" customFormat="1">
      <c r="A156"/>
      <c r="B156" s="2"/>
      <c r="C156"/>
      <c r="D156"/>
      <c r="E156" s="1"/>
      <c r="F156" s="3"/>
      <c r="G156" s="3"/>
      <c r="H156" s="3"/>
      <c r="I156" s="3"/>
      <c r="J156" s="3"/>
      <c r="K156"/>
      <c r="M156" s="20"/>
    </row>
    <row r="157" spans="1:13" s="11" customFormat="1">
      <c r="A157"/>
      <c r="B157" s="2"/>
      <c r="C157"/>
      <c r="D157"/>
      <c r="E157" s="1"/>
      <c r="F157" s="3"/>
      <c r="G157" s="3"/>
      <c r="H157" s="3"/>
      <c r="I157" s="3"/>
      <c r="J157" s="3"/>
      <c r="K157"/>
      <c r="M157" s="20"/>
    </row>
    <row r="158" spans="1:13" s="11" customFormat="1">
      <c r="A158"/>
      <c r="B158" s="2"/>
      <c r="C158"/>
      <c r="D158"/>
      <c r="E158" s="1"/>
      <c r="F158" s="3"/>
      <c r="G158" s="3"/>
      <c r="H158" s="3"/>
      <c r="I158" s="3"/>
      <c r="J158" s="3"/>
      <c r="K158"/>
      <c r="M158" s="20"/>
    </row>
    <row r="159" spans="1:13" s="11" customFormat="1">
      <c r="A159"/>
      <c r="B159" s="2"/>
      <c r="C159"/>
      <c r="D159"/>
      <c r="E159" s="1"/>
      <c r="F159" s="3"/>
      <c r="G159" s="3"/>
      <c r="H159" s="3"/>
      <c r="I159" s="3"/>
      <c r="J159" s="3"/>
      <c r="K159"/>
      <c r="M159" s="20"/>
    </row>
    <row r="160" spans="1:13" s="11" customFormat="1">
      <c r="A160"/>
      <c r="B160" s="2"/>
      <c r="C160"/>
      <c r="D160"/>
      <c r="E160" s="1"/>
      <c r="F160" s="3"/>
      <c r="G160" s="3"/>
      <c r="H160" s="3"/>
      <c r="I160" s="3"/>
      <c r="J160" s="3"/>
      <c r="K160"/>
      <c r="M160" s="20"/>
    </row>
    <row r="161" spans="1:13" s="11" customFormat="1">
      <c r="A161"/>
      <c r="B161" s="2"/>
      <c r="C161"/>
      <c r="D161"/>
      <c r="E161" s="1"/>
      <c r="F161" s="3"/>
      <c r="G161" s="3"/>
      <c r="H161" s="3"/>
      <c r="I161" s="3"/>
      <c r="J161" s="3"/>
      <c r="K161"/>
      <c r="M161" s="20"/>
    </row>
    <row r="162" spans="1:13" s="11" customFormat="1">
      <c r="A162"/>
      <c r="B162" s="2"/>
      <c r="C162"/>
      <c r="D162"/>
      <c r="E162" s="1"/>
      <c r="F162" s="3"/>
      <c r="G162" s="3"/>
      <c r="H162" s="3"/>
      <c r="I162" s="3"/>
      <c r="J162" s="3"/>
      <c r="K162"/>
      <c r="M162" s="20"/>
    </row>
    <row r="163" spans="1:13" s="11" customFormat="1">
      <c r="A163"/>
      <c r="B163" s="2"/>
      <c r="C163"/>
      <c r="D163"/>
      <c r="E163" s="1"/>
      <c r="F163" s="3"/>
      <c r="G163" s="3"/>
      <c r="H163" s="3"/>
      <c r="I163" s="3"/>
      <c r="J163" s="3"/>
      <c r="K163"/>
      <c r="M163" s="20"/>
    </row>
    <row r="164" spans="1:13" s="11" customFormat="1">
      <c r="A164"/>
      <c r="B164" s="2"/>
      <c r="C164"/>
      <c r="D164"/>
      <c r="E164" s="1"/>
      <c r="F164" s="3"/>
      <c r="G164" s="3"/>
      <c r="H164" s="3"/>
      <c r="I164" s="3"/>
      <c r="J164" s="3"/>
      <c r="K164"/>
      <c r="M164" s="20"/>
    </row>
    <row r="165" spans="1:13" s="11" customFormat="1">
      <c r="A165"/>
      <c r="B165" s="2"/>
      <c r="C165"/>
      <c r="D165"/>
      <c r="E165" s="1"/>
      <c r="F165" s="3"/>
      <c r="G165" s="3"/>
      <c r="H165" s="3"/>
      <c r="I165" s="3"/>
      <c r="J165" s="3"/>
      <c r="K165"/>
      <c r="M165" s="20"/>
    </row>
    <row r="166" spans="1:13" s="11" customFormat="1">
      <c r="A166"/>
      <c r="B166" s="2"/>
      <c r="C166"/>
      <c r="D166"/>
      <c r="E166" s="1"/>
      <c r="F166" s="3"/>
      <c r="G166" s="3"/>
      <c r="H166" s="3"/>
      <c r="I166" s="3"/>
      <c r="J166" s="3"/>
      <c r="K166"/>
      <c r="M166" s="20"/>
    </row>
    <row r="167" spans="1:13" s="11" customFormat="1">
      <c r="A167"/>
      <c r="B167" s="2"/>
      <c r="C167"/>
      <c r="D167"/>
      <c r="E167" s="1"/>
      <c r="F167" s="3"/>
      <c r="G167" s="3"/>
      <c r="H167" s="3"/>
      <c r="I167" s="3"/>
      <c r="J167" s="3"/>
      <c r="K167"/>
      <c r="M167" s="20"/>
    </row>
    <row r="168" spans="1:13" s="11" customFormat="1">
      <c r="A168"/>
      <c r="B168" s="2"/>
      <c r="C168"/>
      <c r="D168"/>
      <c r="E168" s="1"/>
      <c r="F168" s="3"/>
      <c r="G168" s="3"/>
      <c r="H168" s="3"/>
      <c r="I168" s="3"/>
      <c r="J168" s="3"/>
      <c r="K168"/>
      <c r="M168" s="20"/>
    </row>
    <row r="169" spans="1:13" s="11" customFormat="1">
      <c r="A169"/>
      <c r="B169" s="2"/>
      <c r="C169"/>
      <c r="D169"/>
      <c r="E169" s="1"/>
      <c r="F169" s="3"/>
      <c r="G169" s="3"/>
      <c r="H169" s="3"/>
      <c r="I169" s="3"/>
      <c r="J169" s="3"/>
      <c r="K169"/>
      <c r="M169" s="20"/>
    </row>
    <row r="170" spans="1:13" s="11" customFormat="1">
      <c r="A170"/>
      <c r="B170" s="2"/>
      <c r="C170"/>
      <c r="D170"/>
      <c r="E170" s="1"/>
      <c r="F170" s="3"/>
      <c r="G170" s="3"/>
      <c r="H170" s="3"/>
      <c r="I170" s="3"/>
      <c r="J170" s="3"/>
      <c r="K170"/>
      <c r="M170" s="20"/>
    </row>
    <row r="171" spans="1:13" s="11" customFormat="1">
      <c r="A171"/>
      <c r="B171" s="2"/>
      <c r="C171"/>
      <c r="D171"/>
      <c r="E171" s="1"/>
      <c r="F171" s="3"/>
      <c r="G171" s="3"/>
      <c r="H171" s="3"/>
      <c r="I171" s="3"/>
      <c r="J171" s="3"/>
      <c r="K171"/>
      <c r="M171" s="20"/>
    </row>
    <row r="172" spans="1:13" s="11" customFormat="1">
      <c r="A172"/>
      <c r="B172" s="2"/>
      <c r="C172"/>
      <c r="D172"/>
      <c r="E172" s="1"/>
      <c r="F172" s="3"/>
      <c r="G172" s="3"/>
      <c r="H172" s="3"/>
      <c r="I172" s="3"/>
      <c r="J172" s="3"/>
      <c r="K172"/>
      <c r="M172" s="20"/>
    </row>
    <row r="173" spans="1:13" s="11" customFormat="1">
      <c r="A173"/>
      <c r="B173" s="2"/>
      <c r="C173"/>
      <c r="D173"/>
      <c r="E173" s="1"/>
      <c r="F173" s="3"/>
      <c r="G173" s="3"/>
      <c r="H173" s="3"/>
      <c r="I173" s="3"/>
      <c r="J173" s="3"/>
      <c r="K173"/>
      <c r="M173" s="20"/>
    </row>
    <row r="174" spans="1:13" s="11" customFormat="1">
      <c r="A174"/>
      <c r="B174" s="2"/>
      <c r="C174"/>
      <c r="D174"/>
      <c r="E174" s="1"/>
      <c r="F174" s="3"/>
      <c r="G174" s="3"/>
      <c r="H174" s="3"/>
      <c r="I174" s="3"/>
      <c r="J174" s="3"/>
      <c r="K174"/>
      <c r="M174" s="20"/>
    </row>
    <row r="175" spans="1:13" s="11" customFormat="1">
      <c r="A175"/>
      <c r="B175" s="2"/>
      <c r="C175"/>
      <c r="D175"/>
      <c r="E175" s="1"/>
      <c r="F175" s="3"/>
      <c r="G175" s="3"/>
      <c r="H175" s="3"/>
      <c r="I175" s="3"/>
      <c r="J175" s="3"/>
      <c r="K175"/>
      <c r="M175" s="20"/>
    </row>
    <row r="176" spans="1:13" s="11" customFormat="1">
      <c r="A176"/>
      <c r="B176" s="2"/>
      <c r="C176"/>
      <c r="D176"/>
      <c r="E176" s="1"/>
      <c r="F176" s="3"/>
      <c r="G176" s="3"/>
      <c r="H176" s="3"/>
      <c r="I176" s="3"/>
      <c r="J176" s="3"/>
      <c r="K176"/>
      <c r="M176" s="20"/>
    </row>
    <row r="177" spans="1:14" s="11" customFormat="1">
      <c r="A177"/>
      <c r="B177" s="2"/>
      <c r="C177"/>
      <c r="D177"/>
      <c r="E177" s="1"/>
      <c r="F177" s="3"/>
      <c r="G177" s="3"/>
      <c r="H177" s="3"/>
      <c r="I177" s="3"/>
      <c r="J177" s="3"/>
      <c r="K177"/>
      <c r="M177" s="20"/>
    </row>
    <row r="178" spans="1:14" s="11" customFormat="1">
      <c r="A178"/>
      <c r="B178" s="2"/>
      <c r="C178"/>
      <c r="D178"/>
      <c r="E178" s="1"/>
      <c r="F178" s="3"/>
      <c r="G178" s="3"/>
      <c r="H178" s="3"/>
      <c r="I178" s="3"/>
      <c r="J178" s="3"/>
      <c r="K178"/>
      <c r="M178" s="20"/>
    </row>
    <row r="179" spans="1:14" s="11" customFormat="1">
      <c r="A179"/>
      <c r="B179" s="2"/>
      <c r="C179"/>
      <c r="D179"/>
      <c r="E179" s="1"/>
      <c r="F179" s="3"/>
      <c r="G179" s="3"/>
      <c r="H179" s="3"/>
      <c r="I179" s="3"/>
      <c r="J179" s="3"/>
      <c r="K179"/>
      <c r="M179" s="20"/>
    </row>
    <row r="180" spans="1:14" s="11" customFormat="1">
      <c r="A180"/>
      <c r="B180" s="2"/>
      <c r="C180"/>
      <c r="D180"/>
      <c r="E180" s="1"/>
      <c r="F180" s="3"/>
      <c r="G180" s="3"/>
      <c r="H180" s="3"/>
      <c r="I180" s="3"/>
      <c r="J180" s="3"/>
      <c r="K180"/>
      <c r="M180" s="20"/>
    </row>
    <row r="181" spans="1:14" s="11" customFormat="1">
      <c r="A181"/>
      <c r="B181" s="2"/>
      <c r="C181"/>
      <c r="D181"/>
      <c r="E181" s="1"/>
      <c r="F181" s="3"/>
      <c r="G181" s="3"/>
      <c r="H181" s="3"/>
      <c r="I181" s="3"/>
      <c r="J181" s="3"/>
      <c r="K181"/>
      <c r="M181" s="20"/>
    </row>
    <row r="182" spans="1:14" s="11" customFormat="1">
      <c r="A182"/>
      <c r="B182" s="2"/>
      <c r="C182"/>
      <c r="D182"/>
      <c r="E182" s="1"/>
      <c r="F182" s="3"/>
      <c r="G182" s="3"/>
      <c r="H182" s="3"/>
      <c r="I182" s="3"/>
      <c r="J182" s="3"/>
      <c r="K182"/>
      <c r="M182" s="20"/>
    </row>
    <row r="183" spans="1:14" s="11" customFormat="1">
      <c r="A183"/>
      <c r="B183" s="2"/>
      <c r="C183"/>
      <c r="D183"/>
      <c r="E183" s="1"/>
      <c r="F183" s="3"/>
      <c r="G183" s="3"/>
      <c r="H183" s="3"/>
      <c r="I183" s="3"/>
      <c r="J183" s="3"/>
      <c r="K183"/>
      <c r="M183" s="20"/>
    </row>
    <row r="184" spans="1:14" s="11" customFormat="1">
      <c r="A184"/>
      <c r="B184" s="2"/>
      <c r="C184"/>
      <c r="D184"/>
      <c r="E184" s="1"/>
      <c r="F184" s="3"/>
      <c r="G184" s="3"/>
      <c r="H184" s="3"/>
      <c r="I184" s="3"/>
      <c r="J184" s="3"/>
      <c r="K184"/>
      <c r="M184" s="20"/>
    </row>
    <row r="185" spans="1:14">
      <c r="B185" s="2"/>
      <c r="E185" s="1"/>
      <c r="F185" s="3"/>
      <c r="G185" s="3"/>
      <c r="H185" s="3"/>
      <c r="I185" s="3"/>
      <c r="J185" s="3"/>
      <c r="L185" s="11"/>
      <c r="M185" s="20"/>
    </row>
    <row r="186" spans="1:14">
      <c r="B186" s="2"/>
      <c r="E186" s="1"/>
      <c r="F186" s="3"/>
      <c r="G186" s="3"/>
      <c r="H186" s="3"/>
      <c r="I186" s="3"/>
      <c r="J186" s="3"/>
      <c r="L186" s="11"/>
      <c r="M186" s="20"/>
    </row>
    <row r="187" spans="1:14">
      <c r="B187" s="2"/>
      <c r="E187" s="1"/>
      <c r="F187" s="3"/>
      <c r="G187" s="3"/>
      <c r="H187" s="3"/>
      <c r="I187" s="3"/>
      <c r="J187" s="3"/>
      <c r="L187" s="11"/>
      <c r="M187" s="20"/>
    </row>
    <row r="188" spans="1:14">
      <c r="B188" s="2"/>
      <c r="E188" s="1"/>
      <c r="F188" s="3"/>
      <c r="G188" s="3"/>
      <c r="H188" s="3"/>
      <c r="I188" s="3"/>
      <c r="J188" s="3"/>
      <c r="L188" s="11"/>
      <c r="M188" s="20"/>
    </row>
    <row r="189" spans="1:14">
      <c r="B189" s="2"/>
      <c r="E189" s="1"/>
      <c r="F189" s="3"/>
      <c r="G189" s="3"/>
      <c r="H189" s="3"/>
      <c r="I189" s="3"/>
      <c r="J189" s="3"/>
      <c r="L189" s="11"/>
      <c r="M189" s="20"/>
    </row>
    <row r="190" spans="1:14">
      <c r="B190" s="2"/>
      <c r="E190" s="1"/>
      <c r="F190" s="3"/>
      <c r="G190" s="3"/>
      <c r="H190" s="3"/>
      <c r="I190" s="3"/>
      <c r="J190" s="3"/>
      <c r="L190" s="11"/>
      <c r="M190" s="20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14"/>
      <c r="K630" s="16"/>
      <c r="L630" s="27"/>
      <c r="M630" s="24"/>
      <c r="N630" s="30"/>
    </row>
    <row r="631" spans="1:14">
      <c r="J631" s="4">
        <f>SUM(J3:J630)</f>
        <v>1478.3</v>
      </c>
      <c r="M631" s="4">
        <f>SUM(M3:M630)</f>
        <v>9071.0804397600004</v>
      </c>
      <c r="N631" s="4">
        <f>SUM(N3:N630)</f>
        <v>0</v>
      </c>
    </row>
  </sheetData>
  <sortState ref="A2:K107">
    <sortCondition ref="E2:E10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1"/>
  <sheetViews>
    <sheetView topLeftCell="A41" workbookViewId="0">
      <selection activeCell="M55" sqref="M55"/>
    </sheetView>
  </sheetViews>
  <sheetFormatPr defaultRowHeight="13.2"/>
  <cols>
    <col min="1" max="1" width="13.375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12.5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703</v>
      </c>
      <c r="B3" s="2">
        <v>1</v>
      </c>
      <c r="C3" t="s">
        <v>704</v>
      </c>
      <c r="D3" t="s">
        <v>13</v>
      </c>
      <c r="E3" s="1">
        <v>41639</v>
      </c>
      <c r="F3" s="3">
        <v>5736.16</v>
      </c>
      <c r="G3" s="3">
        <v>5736.16</v>
      </c>
      <c r="H3" s="3">
        <v>2768.08</v>
      </c>
      <c r="I3" s="3">
        <v>2968.08</v>
      </c>
      <c r="J3" s="3">
        <v>541.27</v>
      </c>
      <c r="K3" t="s">
        <v>705</v>
      </c>
      <c r="L3" s="11">
        <v>20</v>
      </c>
      <c r="M3" s="36">
        <f>J3</f>
        <v>541.27</v>
      </c>
      <c r="N3" s="11">
        <f>M3-J3</f>
        <v>0</v>
      </c>
    </row>
    <row r="4" spans="1:14">
      <c r="A4" t="s">
        <v>706</v>
      </c>
      <c r="B4" s="2">
        <v>1</v>
      </c>
      <c r="C4" t="s">
        <v>707</v>
      </c>
      <c r="D4" t="s">
        <v>13</v>
      </c>
      <c r="E4" s="1">
        <v>41639</v>
      </c>
      <c r="F4" s="3">
        <v>24809.72</v>
      </c>
      <c r="G4" s="3">
        <v>24809.72</v>
      </c>
      <c r="H4" s="3">
        <v>10925.95</v>
      </c>
      <c r="I4" s="3">
        <v>13883.77</v>
      </c>
      <c r="J4" s="3">
        <v>2142.27</v>
      </c>
      <c r="K4" t="s">
        <v>705</v>
      </c>
      <c r="L4" s="11">
        <v>20</v>
      </c>
      <c r="M4" s="36">
        <f t="shared" ref="M4:M16" si="0">J4</f>
        <v>2142.27</v>
      </c>
      <c r="N4" s="11">
        <f t="shared" ref="N4:N35" si="1">M4-J4</f>
        <v>0</v>
      </c>
    </row>
    <row r="5" spans="1:14">
      <c r="A5" t="s">
        <v>708</v>
      </c>
      <c r="B5" s="2">
        <v>1</v>
      </c>
      <c r="C5" t="s">
        <v>709</v>
      </c>
      <c r="D5" t="s">
        <v>13</v>
      </c>
      <c r="E5" s="1">
        <v>41639</v>
      </c>
      <c r="F5" s="3">
        <v>74628.100000000006</v>
      </c>
      <c r="G5" s="3">
        <v>74628.100000000006</v>
      </c>
      <c r="H5" s="3">
        <v>30215.89</v>
      </c>
      <c r="I5" s="3">
        <v>44412.21</v>
      </c>
      <c r="J5" s="3">
        <v>5936.77</v>
      </c>
      <c r="K5" t="s">
        <v>705</v>
      </c>
      <c r="L5" s="11">
        <v>20</v>
      </c>
      <c r="M5" s="36">
        <f t="shared" si="0"/>
        <v>5936.77</v>
      </c>
      <c r="N5" s="11">
        <f t="shared" si="1"/>
        <v>0</v>
      </c>
    </row>
    <row r="6" spans="1:14">
      <c r="A6" t="s">
        <v>710</v>
      </c>
      <c r="B6" s="2">
        <v>1</v>
      </c>
      <c r="C6" t="s">
        <v>711</v>
      </c>
      <c r="D6" t="s">
        <v>13</v>
      </c>
      <c r="E6" s="1">
        <v>41639</v>
      </c>
      <c r="F6" s="3">
        <v>245453.17</v>
      </c>
      <c r="G6" s="3">
        <v>245453.17</v>
      </c>
      <c r="H6" s="3">
        <v>86238.97</v>
      </c>
      <c r="I6" s="3">
        <v>159214.20000000001</v>
      </c>
      <c r="J6" s="3">
        <v>18779.37</v>
      </c>
      <c r="K6" t="s">
        <v>705</v>
      </c>
      <c r="L6" s="11">
        <v>20</v>
      </c>
      <c r="M6" s="36">
        <f t="shared" si="0"/>
        <v>18779.37</v>
      </c>
      <c r="N6" s="11">
        <f t="shared" si="1"/>
        <v>0</v>
      </c>
    </row>
    <row r="7" spans="1:14">
      <c r="A7" t="s">
        <v>712</v>
      </c>
      <c r="B7" s="2">
        <v>1</v>
      </c>
      <c r="C7" t="s">
        <v>713</v>
      </c>
      <c r="D7" t="s">
        <v>13</v>
      </c>
      <c r="E7" s="1">
        <v>41639</v>
      </c>
      <c r="F7" s="3">
        <v>71930.03</v>
      </c>
      <c r="G7" s="3">
        <v>71930.03</v>
      </c>
      <c r="H7" s="3">
        <v>25081.39</v>
      </c>
      <c r="I7" s="3">
        <v>46848.639999999999</v>
      </c>
      <c r="J7" s="3">
        <v>4944.2299999999996</v>
      </c>
      <c r="K7" t="s">
        <v>705</v>
      </c>
      <c r="L7" s="11">
        <v>20</v>
      </c>
      <c r="M7" s="36">
        <f t="shared" si="0"/>
        <v>4944.2299999999996</v>
      </c>
      <c r="N7" s="11">
        <f t="shared" si="1"/>
        <v>0</v>
      </c>
    </row>
    <row r="8" spans="1:14">
      <c r="A8" t="s">
        <v>714</v>
      </c>
      <c r="B8" s="2">
        <v>1</v>
      </c>
      <c r="C8" t="s">
        <v>715</v>
      </c>
      <c r="D8" t="s">
        <v>13</v>
      </c>
      <c r="E8" s="1">
        <v>41639</v>
      </c>
      <c r="F8" s="3">
        <v>26162.5</v>
      </c>
      <c r="G8" s="3">
        <v>26162.5</v>
      </c>
      <c r="H8" s="3">
        <v>8530.11</v>
      </c>
      <c r="I8" s="3">
        <v>17632.39</v>
      </c>
      <c r="J8" s="3">
        <v>1683.66</v>
      </c>
      <c r="K8" t="s">
        <v>705</v>
      </c>
      <c r="L8" s="11">
        <v>20</v>
      </c>
      <c r="M8" s="36">
        <f t="shared" si="0"/>
        <v>1683.66</v>
      </c>
      <c r="N8" s="11">
        <f t="shared" si="1"/>
        <v>0</v>
      </c>
    </row>
    <row r="9" spans="1:14">
      <c r="A9" t="s">
        <v>716</v>
      </c>
      <c r="B9" s="2">
        <v>1</v>
      </c>
      <c r="C9" t="s">
        <v>717</v>
      </c>
      <c r="D9" t="s">
        <v>13</v>
      </c>
      <c r="E9" s="1">
        <v>41639</v>
      </c>
      <c r="F9" s="3">
        <v>44760.94</v>
      </c>
      <c r="G9" s="3">
        <v>44760.94</v>
      </c>
      <c r="H9" s="3">
        <v>13701.97</v>
      </c>
      <c r="I9" s="3">
        <v>31058.97</v>
      </c>
      <c r="J9" s="3">
        <v>2707.21</v>
      </c>
      <c r="K9" t="s">
        <v>705</v>
      </c>
      <c r="L9" s="11">
        <v>20</v>
      </c>
      <c r="M9" s="36">
        <f t="shared" si="0"/>
        <v>2707.21</v>
      </c>
      <c r="N9" s="11">
        <f t="shared" si="1"/>
        <v>0</v>
      </c>
    </row>
    <row r="10" spans="1:14">
      <c r="A10" t="s">
        <v>718</v>
      </c>
      <c r="B10" s="2">
        <v>1</v>
      </c>
      <c r="C10" t="s">
        <v>719</v>
      </c>
      <c r="D10" t="s">
        <v>13</v>
      </c>
      <c r="E10" s="1">
        <v>41639</v>
      </c>
      <c r="F10" s="3">
        <v>245230.35</v>
      </c>
      <c r="G10" s="3">
        <v>245230.35</v>
      </c>
      <c r="H10" s="3">
        <v>45912.12</v>
      </c>
      <c r="I10" s="3">
        <v>199318.23</v>
      </c>
      <c r="J10" s="3">
        <v>13779.84</v>
      </c>
      <c r="K10" t="s">
        <v>705</v>
      </c>
      <c r="L10" s="11">
        <v>20</v>
      </c>
      <c r="M10" s="36">
        <f t="shared" si="0"/>
        <v>13779.84</v>
      </c>
      <c r="N10" s="11">
        <f t="shared" si="1"/>
        <v>0</v>
      </c>
    </row>
    <row r="11" spans="1:14">
      <c r="A11" t="s">
        <v>720</v>
      </c>
      <c r="B11" s="2">
        <v>1</v>
      </c>
      <c r="C11" t="s">
        <v>721</v>
      </c>
      <c r="D11" t="s">
        <v>13</v>
      </c>
      <c r="E11" s="1">
        <v>41639</v>
      </c>
      <c r="F11" s="3">
        <v>962683.11</v>
      </c>
      <c r="G11" s="3">
        <v>962683.11</v>
      </c>
      <c r="H11" s="3">
        <v>238891.67</v>
      </c>
      <c r="I11" s="3">
        <v>723791.44</v>
      </c>
      <c r="J11" s="3">
        <v>46803.47</v>
      </c>
      <c r="K11" t="s">
        <v>705</v>
      </c>
      <c r="L11" s="11">
        <v>20</v>
      </c>
      <c r="M11" s="36">
        <f t="shared" si="0"/>
        <v>46803.47</v>
      </c>
      <c r="N11" s="11">
        <f t="shared" si="1"/>
        <v>0</v>
      </c>
    </row>
    <row r="12" spans="1:14">
      <c r="A12" t="s">
        <v>722</v>
      </c>
      <c r="B12" s="2">
        <v>1</v>
      </c>
      <c r="C12" t="s">
        <v>723</v>
      </c>
      <c r="D12" t="s">
        <v>13</v>
      </c>
      <c r="E12" s="1">
        <v>41639</v>
      </c>
      <c r="F12" s="3">
        <v>187796.77</v>
      </c>
      <c r="G12" s="3">
        <v>187796.77</v>
      </c>
      <c r="H12" s="3">
        <v>36188.050000000003</v>
      </c>
      <c r="I12" s="3">
        <v>151608.72</v>
      </c>
      <c r="J12" s="3">
        <v>9209.76</v>
      </c>
      <c r="K12" t="s">
        <v>705</v>
      </c>
      <c r="L12" s="11">
        <v>20</v>
      </c>
      <c r="M12" s="36">
        <f t="shared" si="0"/>
        <v>9209.76</v>
      </c>
      <c r="N12" s="11">
        <f t="shared" si="1"/>
        <v>0</v>
      </c>
    </row>
    <row r="13" spans="1:14">
      <c r="A13" t="s">
        <v>724</v>
      </c>
      <c r="B13" s="2">
        <v>1</v>
      </c>
      <c r="C13" t="s">
        <v>725</v>
      </c>
      <c r="D13" t="s">
        <v>13</v>
      </c>
      <c r="E13" s="1">
        <v>42004</v>
      </c>
      <c r="F13" s="3">
        <v>25073.58</v>
      </c>
      <c r="G13" s="3">
        <v>25073.58</v>
      </c>
      <c r="H13" s="3">
        <v>3140.63</v>
      </c>
      <c r="I13" s="3">
        <v>21932.95</v>
      </c>
      <c r="J13" s="3">
        <v>1256.25</v>
      </c>
      <c r="K13" t="s">
        <v>705</v>
      </c>
      <c r="L13" s="11">
        <v>20</v>
      </c>
      <c r="M13" s="36">
        <f t="shared" si="0"/>
        <v>1256.25</v>
      </c>
      <c r="N13" s="11">
        <f t="shared" si="1"/>
        <v>0</v>
      </c>
    </row>
    <row r="14" spans="1:14">
      <c r="A14" t="s">
        <v>726</v>
      </c>
      <c r="B14" s="2">
        <v>1</v>
      </c>
      <c r="C14" t="s">
        <v>727</v>
      </c>
      <c r="D14" t="s">
        <v>13</v>
      </c>
      <c r="E14" s="1">
        <v>42004</v>
      </c>
      <c r="F14" s="3">
        <v>3718.93</v>
      </c>
      <c r="G14" s="3">
        <v>3718.93</v>
      </c>
      <c r="H14" s="3">
        <v>465.82</v>
      </c>
      <c r="I14" s="3">
        <v>3253.11</v>
      </c>
      <c r="J14" s="3">
        <v>186.33</v>
      </c>
      <c r="K14" t="s">
        <v>705</v>
      </c>
      <c r="L14" s="11">
        <v>20</v>
      </c>
      <c r="M14" s="36">
        <f t="shared" si="0"/>
        <v>186.33</v>
      </c>
      <c r="N14" s="11">
        <f t="shared" si="1"/>
        <v>0</v>
      </c>
    </row>
    <row r="15" spans="1:14">
      <c r="A15" t="s">
        <v>992</v>
      </c>
      <c r="B15" s="2">
        <v>1</v>
      </c>
      <c r="C15" t="s">
        <v>123</v>
      </c>
      <c r="D15" t="s">
        <v>13</v>
      </c>
      <c r="E15" s="1">
        <v>42004</v>
      </c>
      <c r="F15" s="3">
        <v>296.18</v>
      </c>
      <c r="G15" s="3">
        <v>296.18</v>
      </c>
      <c r="H15" s="3">
        <v>37.020000000000003</v>
      </c>
      <c r="I15" s="3">
        <v>259.16000000000003</v>
      </c>
      <c r="J15" s="3">
        <v>14.81</v>
      </c>
      <c r="K15" t="s">
        <v>705</v>
      </c>
      <c r="L15" s="11">
        <v>20</v>
      </c>
      <c r="M15" s="36">
        <f t="shared" si="0"/>
        <v>14.81</v>
      </c>
      <c r="N15" s="11">
        <f t="shared" si="1"/>
        <v>0</v>
      </c>
    </row>
    <row r="16" spans="1:14">
      <c r="A16" t="s">
        <v>993</v>
      </c>
      <c r="B16" s="2">
        <v>1</v>
      </c>
      <c r="C16" t="s">
        <v>123</v>
      </c>
      <c r="D16" t="s">
        <v>13</v>
      </c>
      <c r="E16" s="1">
        <v>42004</v>
      </c>
      <c r="F16" s="3">
        <v>362</v>
      </c>
      <c r="G16" s="3">
        <v>362</v>
      </c>
      <c r="H16" s="3">
        <v>45.25</v>
      </c>
      <c r="I16" s="3">
        <v>316.75</v>
      </c>
      <c r="J16" s="95">
        <v>18.100000000000001</v>
      </c>
      <c r="K16" s="104" t="s">
        <v>705</v>
      </c>
      <c r="L16" s="105">
        <v>20</v>
      </c>
      <c r="M16" s="92">
        <f t="shared" si="0"/>
        <v>18.100000000000001</v>
      </c>
      <c r="N16" s="105">
        <f t="shared" si="1"/>
        <v>0</v>
      </c>
    </row>
    <row r="17" spans="1:14">
      <c r="B17" s="2"/>
      <c r="E17" s="1"/>
      <c r="F17" s="3"/>
      <c r="G17" s="3"/>
      <c r="H17" s="3"/>
      <c r="I17" s="3"/>
      <c r="J17" s="95"/>
      <c r="L17" s="11"/>
      <c r="M17" s="92"/>
      <c r="N17" s="105"/>
    </row>
    <row r="18" spans="1:14">
      <c r="B18" s="2"/>
      <c r="C18" s="96" t="s">
        <v>1354</v>
      </c>
      <c r="E18" s="1"/>
      <c r="F18" s="3"/>
      <c r="G18" s="116">
        <f>'[3]2016 Jobs by Asset Class'!$C$20</f>
        <v>153645</v>
      </c>
      <c r="H18" s="3"/>
      <c r="I18" s="3"/>
      <c r="J18" s="95"/>
      <c r="L18" s="105">
        <v>20</v>
      </c>
      <c r="M18" s="108">
        <f t="shared" ref="M18" si="2">(G18/L18)/2</f>
        <v>3841.125</v>
      </c>
      <c r="N18" s="105"/>
    </row>
    <row r="19" spans="1:14">
      <c r="B19" s="2"/>
      <c r="E19" s="1"/>
      <c r="F19" s="3"/>
      <c r="G19" s="3"/>
      <c r="H19" s="3"/>
      <c r="I19" s="3"/>
      <c r="J19" s="7"/>
      <c r="K19" s="10"/>
      <c r="L19" s="12"/>
      <c r="M19" s="45"/>
      <c r="N19" s="105"/>
    </row>
    <row r="20" spans="1:14">
      <c r="B20" s="2"/>
      <c r="E20" s="1"/>
      <c r="F20" s="3"/>
      <c r="G20" s="3"/>
      <c r="H20" s="3"/>
      <c r="I20" s="3"/>
      <c r="J20" s="8">
        <f>SUM(J3:J19)</f>
        <v>108003.34</v>
      </c>
      <c r="L20" s="11"/>
      <c r="M20" s="8">
        <f>SUM(M3:M19)</f>
        <v>111844.465</v>
      </c>
      <c r="N20" s="8">
        <f>SUM(N3:N16)</f>
        <v>0</v>
      </c>
    </row>
    <row r="21" spans="1:14">
      <c r="B21" s="2"/>
      <c r="E21" s="1"/>
      <c r="F21" s="3"/>
      <c r="G21" s="3"/>
      <c r="H21" s="3"/>
      <c r="I21" s="3"/>
      <c r="J21" s="3"/>
      <c r="L21" s="11"/>
      <c r="M21" s="36"/>
    </row>
    <row r="22" spans="1:14">
      <c r="A22" t="s">
        <v>865</v>
      </c>
      <c r="B22" s="2">
        <v>1</v>
      </c>
      <c r="C22" t="s">
        <v>866</v>
      </c>
      <c r="D22" t="s">
        <v>13</v>
      </c>
      <c r="E22" s="1">
        <v>41639</v>
      </c>
      <c r="F22" s="3">
        <v>11108.91</v>
      </c>
      <c r="G22" s="3">
        <v>11108.91</v>
      </c>
      <c r="H22" s="3">
        <v>1573.12</v>
      </c>
      <c r="I22" s="3">
        <v>9535.7900000000009</v>
      </c>
      <c r="J22" s="3">
        <v>313.35000000000002</v>
      </c>
      <c r="K22" t="s">
        <v>867</v>
      </c>
      <c r="L22" s="127">
        <v>45</v>
      </c>
      <c r="M22" s="36">
        <f>J22</f>
        <v>313.35000000000002</v>
      </c>
      <c r="N22" s="11">
        <f t="shared" si="1"/>
        <v>0</v>
      </c>
    </row>
    <row r="23" spans="1:14">
      <c r="A23" t="s">
        <v>868</v>
      </c>
      <c r="B23" s="2">
        <v>1</v>
      </c>
      <c r="C23" t="s">
        <v>869</v>
      </c>
      <c r="D23" t="s">
        <v>13</v>
      </c>
      <c r="E23" s="1">
        <v>41639</v>
      </c>
      <c r="F23" s="3">
        <v>47687.35</v>
      </c>
      <c r="G23" s="3">
        <v>47687.35</v>
      </c>
      <c r="H23" s="3">
        <v>6566.89</v>
      </c>
      <c r="I23" s="3">
        <v>41120.46</v>
      </c>
      <c r="J23" s="3">
        <v>1308.25</v>
      </c>
      <c r="K23" t="s">
        <v>867</v>
      </c>
      <c r="L23" s="127">
        <v>45</v>
      </c>
      <c r="M23" s="36">
        <f t="shared" ref="M23:M35" si="3">J23</f>
        <v>1308.25</v>
      </c>
      <c r="N23" s="11">
        <f t="shared" si="1"/>
        <v>0</v>
      </c>
    </row>
    <row r="24" spans="1:14">
      <c r="A24" t="s">
        <v>870</v>
      </c>
      <c r="B24" s="2">
        <v>1</v>
      </c>
      <c r="C24" t="s">
        <v>871</v>
      </c>
      <c r="D24" t="s">
        <v>13</v>
      </c>
      <c r="E24" s="1">
        <v>41639</v>
      </c>
      <c r="F24" s="3">
        <v>142552.43</v>
      </c>
      <c r="G24" s="3">
        <v>142552.43</v>
      </c>
      <c r="H24" s="3">
        <v>19104.87</v>
      </c>
      <c r="I24" s="3">
        <v>123447.56</v>
      </c>
      <c r="J24" s="3">
        <v>3806.71</v>
      </c>
      <c r="K24" t="s">
        <v>867</v>
      </c>
      <c r="L24" s="127">
        <v>45</v>
      </c>
      <c r="M24" s="36">
        <f t="shared" si="3"/>
        <v>3806.71</v>
      </c>
      <c r="N24" s="11">
        <f t="shared" si="1"/>
        <v>0</v>
      </c>
    </row>
    <row r="25" spans="1:14">
      <c r="A25" t="s">
        <v>872</v>
      </c>
      <c r="B25" s="2">
        <v>1</v>
      </c>
      <c r="C25" t="s">
        <v>873</v>
      </c>
      <c r="D25" t="s">
        <v>13</v>
      </c>
      <c r="E25" s="1">
        <v>41639</v>
      </c>
      <c r="F25" s="3">
        <v>458552.48</v>
      </c>
      <c r="G25" s="3">
        <v>458552.48</v>
      </c>
      <c r="H25" s="3">
        <v>55863.360000000001</v>
      </c>
      <c r="I25" s="3">
        <v>402689.12</v>
      </c>
      <c r="J25" s="3">
        <v>12047.1</v>
      </c>
      <c r="K25" t="s">
        <v>867</v>
      </c>
      <c r="L25" s="127">
        <v>45</v>
      </c>
      <c r="M25" s="36">
        <f t="shared" si="3"/>
        <v>12047.1</v>
      </c>
      <c r="N25" s="11">
        <f t="shared" si="1"/>
        <v>0</v>
      </c>
    </row>
    <row r="26" spans="1:14">
      <c r="A26" t="s">
        <v>874</v>
      </c>
      <c r="B26" s="2">
        <v>1</v>
      </c>
      <c r="C26" t="s">
        <v>875</v>
      </c>
      <c r="D26" t="s">
        <v>13</v>
      </c>
      <c r="E26" s="1">
        <v>41639</v>
      </c>
      <c r="F26" s="3">
        <v>136072.41</v>
      </c>
      <c r="G26" s="3">
        <v>136072.41</v>
      </c>
      <c r="H26" s="3">
        <v>17309.39</v>
      </c>
      <c r="I26" s="3">
        <v>118763.02</v>
      </c>
      <c r="J26" s="3">
        <v>3450.06</v>
      </c>
      <c r="K26" t="s">
        <v>867</v>
      </c>
      <c r="L26" s="127">
        <v>45</v>
      </c>
      <c r="M26" s="36">
        <f t="shared" si="3"/>
        <v>3450.06</v>
      </c>
      <c r="N26" s="11">
        <f t="shared" si="1"/>
        <v>0</v>
      </c>
    </row>
    <row r="27" spans="1:14">
      <c r="A27" t="s">
        <v>876</v>
      </c>
      <c r="B27" s="2">
        <v>1</v>
      </c>
      <c r="C27" t="s">
        <v>877</v>
      </c>
      <c r="D27" t="s">
        <v>13</v>
      </c>
      <c r="E27" s="1">
        <v>41639</v>
      </c>
      <c r="F27" s="3">
        <v>49303.31</v>
      </c>
      <c r="G27" s="3">
        <v>49303.31</v>
      </c>
      <c r="H27" s="3">
        <v>6116.02</v>
      </c>
      <c r="I27" s="3">
        <v>43187.29</v>
      </c>
      <c r="J27" s="3">
        <v>1219.17</v>
      </c>
      <c r="K27" t="s">
        <v>867</v>
      </c>
      <c r="L27" s="127">
        <v>45</v>
      </c>
      <c r="M27" s="36">
        <f t="shared" si="3"/>
        <v>1219.17</v>
      </c>
      <c r="N27" s="11">
        <f t="shared" si="1"/>
        <v>0</v>
      </c>
    </row>
    <row r="28" spans="1:14">
      <c r="A28" t="s">
        <v>878</v>
      </c>
      <c r="B28" s="2">
        <v>1</v>
      </c>
      <c r="C28" t="s">
        <v>879</v>
      </c>
      <c r="D28" t="s">
        <v>13</v>
      </c>
      <c r="E28" s="1">
        <v>41639</v>
      </c>
      <c r="F28" s="3">
        <v>84072.63</v>
      </c>
      <c r="G28" s="3">
        <v>84072.63</v>
      </c>
      <c r="H28" s="3">
        <v>10176.85</v>
      </c>
      <c r="I28" s="3">
        <v>73895.78</v>
      </c>
      <c r="J28" s="3">
        <v>2028.95</v>
      </c>
      <c r="K28" t="s">
        <v>867</v>
      </c>
      <c r="L28" s="127">
        <v>45</v>
      </c>
      <c r="M28" s="36">
        <f t="shared" si="3"/>
        <v>2028.95</v>
      </c>
      <c r="N28" s="11">
        <f t="shared" si="1"/>
        <v>0</v>
      </c>
    </row>
    <row r="29" spans="1:14">
      <c r="A29" t="s">
        <v>880</v>
      </c>
      <c r="B29" s="2">
        <v>1</v>
      </c>
      <c r="C29" t="s">
        <v>881</v>
      </c>
      <c r="D29" t="s">
        <v>13</v>
      </c>
      <c r="E29" s="1">
        <v>41639</v>
      </c>
      <c r="F29" s="3">
        <v>1530094.7</v>
      </c>
      <c r="G29" s="3">
        <v>1530094.7</v>
      </c>
      <c r="H29" s="3">
        <v>404226.27</v>
      </c>
      <c r="I29" s="3">
        <v>1125868.43</v>
      </c>
      <c r="J29" s="3">
        <v>27859.360000000001</v>
      </c>
      <c r="K29" t="s">
        <v>867</v>
      </c>
      <c r="L29" s="127">
        <v>45</v>
      </c>
      <c r="M29" s="36">
        <f t="shared" si="3"/>
        <v>27859.360000000001</v>
      </c>
      <c r="N29" s="11">
        <f t="shared" si="1"/>
        <v>0</v>
      </c>
    </row>
    <row r="30" spans="1:14">
      <c r="A30" t="s">
        <v>882</v>
      </c>
      <c r="B30" s="2">
        <v>1</v>
      </c>
      <c r="C30" t="s">
        <v>883</v>
      </c>
      <c r="D30" t="s">
        <v>13</v>
      </c>
      <c r="E30" s="1">
        <v>41639</v>
      </c>
      <c r="F30" s="3">
        <v>353061.18</v>
      </c>
      <c r="G30" s="3">
        <v>353061.18</v>
      </c>
      <c r="H30" s="3">
        <v>29464.25</v>
      </c>
      <c r="I30" s="3">
        <v>323596.93</v>
      </c>
      <c r="J30" s="3">
        <v>7814.49</v>
      </c>
      <c r="K30" t="s">
        <v>867</v>
      </c>
      <c r="L30" s="127">
        <v>45</v>
      </c>
      <c r="M30" s="36">
        <f t="shared" si="3"/>
        <v>7814.49</v>
      </c>
      <c r="N30" s="11">
        <f t="shared" si="1"/>
        <v>0</v>
      </c>
    </row>
    <row r="31" spans="1:14">
      <c r="A31" t="s">
        <v>884</v>
      </c>
      <c r="B31" s="2">
        <v>1</v>
      </c>
      <c r="C31" t="s">
        <v>885</v>
      </c>
      <c r="D31" t="s">
        <v>13</v>
      </c>
      <c r="E31" s="1">
        <v>42004</v>
      </c>
      <c r="F31" s="3">
        <v>45405.5</v>
      </c>
      <c r="G31" s="3">
        <v>45405.5</v>
      </c>
      <c r="H31" s="3">
        <v>2527.75</v>
      </c>
      <c r="I31" s="3">
        <v>42877.75</v>
      </c>
      <c r="J31" s="3">
        <v>1011.1</v>
      </c>
      <c r="K31" t="s">
        <v>867</v>
      </c>
      <c r="L31" s="127">
        <v>45</v>
      </c>
      <c r="M31" s="36">
        <f t="shared" si="3"/>
        <v>1011.1</v>
      </c>
      <c r="N31" s="11">
        <f t="shared" si="1"/>
        <v>0</v>
      </c>
    </row>
    <row r="32" spans="1:14">
      <c r="A32" t="s">
        <v>886</v>
      </c>
      <c r="B32" s="2">
        <v>1</v>
      </c>
      <c r="C32" t="s">
        <v>887</v>
      </c>
      <c r="D32" t="s">
        <v>13</v>
      </c>
      <c r="E32" s="1">
        <v>42004</v>
      </c>
      <c r="F32" s="3">
        <v>6562.32</v>
      </c>
      <c r="G32" s="3">
        <v>6562.32</v>
      </c>
      <c r="H32" s="3">
        <v>365.33</v>
      </c>
      <c r="I32" s="3">
        <v>6196.99</v>
      </c>
      <c r="J32" s="3">
        <v>146.13</v>
      </c>
      <c r="K32" t="s">
        <v>867</v>
      </c>
      <c r="L32" s="127">
        <v>45</v>
      </c>
      <c r="M32" s="36">
        <f t="shared" si="3"/>
        <v>146.13</v>
      </c>
      <c r="N32" s="11">
        <f t="shared" si="1"/>
        <v>0</v>
      </c>
    </row>
    <row r="33" spans="1:14">
      <c r="A33" t="s">
        <v>888</v>
      </c>
      <c r="B33" s="2">
        <v>1</v>
      </c>
      <c r="C33" t="s">
        <v>889</v>
      </c>
      <c r="D33" t="s">
        <v>13</v>
      </c>
      <c r="E33" s="1">
        <v>42369</v>
      </c>
      <c r="F33" s="3">
        <v>1564</v>
      </c>
      <c r="G33" s="3">
        <v>1564</v>
      </c>
      <c r="H33" s="3">
        <v>52.14</v>
      </c>
      <c r="I33" s="3">
        <v>1511.86</v>
      </c>
      <c r="J33" s="3">
        <v>34.76</v>
      </c>
      <c r="K33" t="s">
        <v>867</v>
      </c>
      <c r="L33" s="127">
        <v>45</v>
      </c>
      <c r="M33" s="36">
        <f t="shared" si="3"/>
        <v>34.76</v>
      </c>
      <c r="N33" s="11">
        <f t="shared" si="1"/>
        <v>0</v>
      </c>
    </row>
    <row r="34" spans="1:14">
      <c r="A34" t="s">
        <v>916</v>
      </c>
      <c r="B34" s="2">
        <v>1</v>
      </c>
      <c r="C34" t="s">
        <v>917</v>
      </c>
      <c r="D34" t="s">
        <v>13</v>
      </c>
      <c r="E34" s="1">
        <v>42369</v>
      </c>
      <c r="F34" s="3">
        <v>653.76</v>
      </c>
      <c r="G34" s="3">
        <v>653.76</v>
      </c>
      <c r="H34" s="3">
        <v>21.79</v>
      </c>
      <c r="I34" s="3">
        <v>631.97</v>
      </c>
      <c r="J34" s="3">
        <v>14.53</v>
      </c>
      <c r="K34" t="s">
        <v>867</v>
      </c>
      <c r="L34" s="127">
        <v>45</v>
      </c>
      <c r="M34" s="36">
        <f t="shared" si="3"/>
        <v>14.53</v>
      </c>
      <c r="N34" s="11">
        <f t="shared" si="1"/>
        <v>0</v>
      </c>
    </row>
    <row r="35" spans="1:14">
      <c r="A35" t="s">
        <v>918</v>
      </c>
      <c r="B35" s="2">
        <v>1</v>
      </c>
      <c r="C35" t="s">
        <v>639</v>
      </c>
      <c r="D35" t="s">
        <v>13</v>
      </c>
      <c r="E35" s="1">
        <v>42369</v>
      </c>
      <c r="F35" s="3">
        <v>242.96</v>
      </c>
      <c r="G35" s="3">
        <v>242.96</v>
      </c>
      <c r="H35" s="3">
        <v>8.1</v>
      </c>
      <c r="I35" s="3">
        <v>234.86</v>
      </c>
      <c r="J35" s="95">
        <v>5.4</v>
      </c>
      <c r="K35" s="104" t="s">
        <v>867</v>
      </c>
      <c r="L35" s="127">
        <v>45</v>
      </c>
      <c r="M35" s="92">
        <f t="shared" si="3"/>
        <v>5.4</v>
      </c>
      <c r="N35" s="105">
        <f t="shared" si="1"/>
        <v>0</v>
      </c>
    </row>
    <row r="36" spans="1:14">
      <c r="B36" s="2"/>
      <c r="E36" s="1"/>
      <c r="F36" s="3"/>
      <c r="G36" s="3"/>
      <c r="H36" s="3"/>
      <c r="I36" s="3"/>
      <c r="J36" s="95"/>
      <c r="L36" s="127"/>
      <c r="M36" s="92"/>
      <c r="N36" s="105"/>
    </row>
    <row r="37" spans="1:14">
      <c r="B37" s="2"/>
      <c r="C37" s="96" t="s">
        <v>1354</v>
      </c>
      <c r="E37" s="1"/>
      <c r="F37" s="3"/>
      <c r="G37" s="116">
        <f>'[3]2016 Jobs by Asset Class'!$C$21</f>
        <v>17494</v>
      </c>
      <c r="H37" s="3"/>
      <c r="I37" s="3"/>
      <c r="J37" s="95"/>
      <c r="L37" s="128">
        <v>45</v>
      </c>
      <c r="M37" s="108">
        <f t="shared" ref="M37" si="4">(G37/L37)/2</f>
        <v>194.37777777777777</v>
      </c>
      <c r="N37" s="105"/>
    </row>
    <row r="38" spans="1:14">
      <c r="B38" s="2"/>
      <c r="E38" s="1"/>
      <c r="F38" s="3"/>
      <c r="G38" s="3"/>
      <c r="H38" s="3"/>
      <c r="I38" s="3"/>
      <c r="J38" s="7"/>
      <c r="K38" s="10"/>
      <c r="L38" s="12"/>
      <c r="M38" s="45"/>
      <c r="N38" s="105"/>
    </row>
    <row r="39" spans="1:14">
      <c r="B39" s="2"/>
      <c r="E39" s="1"/>
      <c r="F39" s="3"/>
      <c r="G39" s="3"/>
      <c r="H39" s="3"/>
      <c r="I39" s="3"/>
      <c r="J39" s="8">
        <f>SUM(J22:J38)</f>
        <v>61059.359999999993</v>
      </c>
      <c r="L39" s="11"/>
      <c r="M39" s="8">
        <f>SUM(M22:M38)</f>
        <v>61253.737777777773</v>
      </c>
      <c r="N39" s="8">
        <f>SUM(N22:N35)</f>
        <v>0</v>
      </c>
    </row>
    <row r="40" spans="1:14">
      <c r="B40" s="2"/>
      <c r="E40" s="1"/>
      <c r="F40" s="3"/>
      <c r="G40" s="3"/>
      <c r="H40" s="3"/>
      <c r="I40" s="3"/>
      <c r="J40" s="3"/>
      <c r="L40" s="11"/>
      <c r="M40" s="36"/>
    </row>
    <row r="41" spans="1:14" s="11" customFormat="1">
      <c r="A41" s="16"/>
      <c r="B41" s="28"/>
      <c r="C41" s="16"/>
      <c r="D41" s="16"/>
      <c r="E41" s="17"/>
      <c r="F41" s="9"/>
      <c r="G41" s="9"/>
      <c r="H41" s="9"/>
      <c r="I41" s="9"/>
      <c r="J41" s="93"/>
      <c r="K41" s="16"/>
      <c r="L41" s="27"/>
      <c r="M41" s="108"/>
      <c r="N41" s="102"/>
    </row>
    <row r="42" spans="1:14" s="11" customFormat="1">
      <c r="A42" s="16"/>
      <c r="B42" s="28"/>
      <c r="C42" s="96" t="s">
        <v>1354</v>
      </c>
      <c r="D42" s="16"/>
      <c r="E42" s="17"/>
      <c r="F42" s="9"/>
      <c r="G42" s="114">
        <f>'[3]2016 Jobs by Asset Class'!$C$22</f>
        <v>123571</v>
      </c>
      <c r="H42" s="9"/>
      <c r="I42" s="9"/>
      <c r="J42" s="93"/>
      <c r="K42" s="16"/>
      <c r="L42" s="102">
        <v>15</v>
      </c>
      <c r="M42" s="108">
        <f t="shared" ref="M42" si="5">(G42/L42)/2</f>
        <v>4119.0333333333338</v>
      </c>
      <c r="N42" s="102"/>
    </row>
    <row r="43" spans="1:14" s="11" customFormat="1">
      <c r="A43" s="16"/>
      <c r="B43" s="28"/>
      <c r="C43" s="16"/>
      <c r="D43" s="16"/>
      <c r="E43" s="17"/>
      <c r="F43" s="9"/>
      <c r="G43" s="9"/>
      <c r="H43" s="9"/>
      <c r="I43" s="9"/>
      <c r="J43" s="14"/>
      <c r="K43" s="31"/>
      <c r="L43" s="30"/>
      <c r="M43" s="38"/>
      <c r="N43" s="30"/>
    </row>
    <row r="44" spans="1:14" s="11" customFormat="1">
      <c r="A44" s="16"/>
      <c r="B44" s="28"/>
      <c r="C44" s="16"/>
      <c r="D44" s="16"/>
      <c r="E44" s="17"/>
      <c r="F44" s="9"/>
      <c r="G44" s="9"/>
      <c r="H44" s="9"/>
      <c r="I44" s="9"/>
      <c r="J44" s="37">
        <f>SUM(J41:J43)</f>
        <v>0</v>
      </c>
      <c r="K44" s="16"/>
      <c r="L44" s="27"/>
      <c r="M44" s="37">
        <f>SUM(M41:M43)</f>
        <v>4119.0333333333338</v>
      </c>
      <c r="N44" s="37"/>
    </row>
    <row r="45" spans="1:14" s="11" customFormat="1">
      <c r="A45" s="16"/>
      <c r="B45" s="28"/>
      <c r="C45" s="16"/>
      <c r="D45" s="16"/>
      <c r="E45" s="17"/>
      <c r="F45" s="9"/>
      <c r="G45" s="9"/>
      <c r="H45" s="9"/>
      <c r="I45" s="9"/>
      <c r="J45" s="9"/>
      <c r="K45" s="16"/>
      <c r="L45" s="27"/>
      <c r="M45" s="37"/>
      <c r="N45" s="27"/>
    </row>
    <row r="46" spans="1:14" s="11" customFormat="1">
      <c r="A46" t="s">
        <v>345</v>
      </c>
      <c r="B46" s="2">
        <v>1</v>
      </c>
      <c r="C46" t="s">
        <v>346</v>
      </c>
      <c r="D46" t="s">
        <v>13</v>
      </c>
      <c r="E46" s="1">
        <v>42369</v>
      </c>
      <c r="F46" s="3">
        <v>9706.49</v>
      </c>
      <c r="G46" s="3">
        <v>9706.49</v>
      </c>
      <c r="H46" s="3">
        <v>970.65</v>
      </c>
      <c r="I46" s="3">
        <v>8735.84</v>
      </c>
      <c r="J46" s="3">
        <v>647.1</v>
      </c>
      <c r="K46" t="s">
        <v>347</v>
      </c>
      <c r="L46" s="11">
        <v>15</v>
      </c>
      <c r="M46" s="36">
        <f>J46</f>
        <v>647.1</v>
      </c>
      <c r="N46" s="11">
        <f t="shared" ref="N46:N49" si="6">M46-J46</f>
        <v>0</v>
      </c>
    </row>
    <row r="47" spans="1:14" s="11" customFormat="1">
      <c r="A47" t="s">
        <v>408</v>
      </c>
      <c r="B47" s="2">
        <v>1</v>
      </c>
      <c r="C47" t="s">
        <v>409</v>
      </c>
      <c r="D47" t="s">
        <v>13</v>
      </c>
      <c r="E47" s="1">
        <v>42369</v>
      </c>
      <c r="F47" s="3">
        <v>367.87</v>
      </c>
      <c r="G47" s="3">
        <v>367.87</v>
      </c>
      <c r="H47" s="3">
        <v>36.78</v>
      </c>
      <c r="I47" s="3">
        <v>331.09</v>
      </c>
      <c r="J47" s="3">
        <v>24.52</v>
      </c>
      <c r="K47" t="s">
        <v>347</v>
      </c>
      <c r="L47" s="11">
        <v>15</v>
      </c>
      <c r="M47" s="36">
        <f t="shared" ref="M47:M49" si="7">J47</f>
        <v>24.52</v>
      </c>
      <c r="N47" s="11">
        <f t="shared" si="6"/>
        <v>0</v>
      </c>
    </row>
    <row r="48" spans="1:14" s="11" customFormat="1">
      <c r="A48" t="s">
        <v>553</v>
      </c>
      <c r="B48" s="2">
        <v>1</v>
      </c>
      <c r="C48" t="s">
        <v>554</v>
      </c>
      <c r="D48" t="s">
        <v>13</v>
      </c>
      <c r="E48" s="1">
        <v>42369</v>
      </c>
      <c r="F48" s="3">
        <v>366.66</v>
      </c>
      <c r="G48" s="3">
        <v>366.66</v>
      </c>
      <c r="H48" s="3">
        <v>36.659999999999997</v>
      </c>
      <c r="I48" s="3">
        <v>330</v>
      </c>
      <c r="J48" s="95">
        <v>24.44</v>
      </c>
      <c r="K48" s="104" t="s">
        <v>347</v>
      </c>
      <c r="L48" s="105">
        <v>15</v>
      </c>
      <c r="M48" s="92">
        <f t="shared" si="7"/>
        <v>24.44</v>
      </c>
      <c r="N48" s="105">
        <f t="shared" si="6"/>
        <v>0</v>
      </c>
    </row>
    <row r="49" spans="1:14" s="11" customFormat="1">
      <c r="A49" t="s">
        <v>593</v>
      </c>
      <c r="B49" s="2">
        <v>1</v>
      </c>
      <c r="C49" t="s">
        <v>594</v>
      </c>
      <c r="D49" t="s">
        <v>13</v>
      </c>
      <c r="E49" s="1">
        <v>42369</v>
      </c>
      <c r="F49" s="3">
        <v>184.53</v>
      </c>
      <c r="G49" s="3">
        <v>184.53</v>
      </c>
      <c r="H49" s="3">
        <v>18.45</v>
      </c>
      <c r="I49" s="3">
        <v>166.08</v>
      </c>
      <c r="J49" s="95">
        <v>12.3</v>
      </c>
      <c r="K49" s="104" t="s">
        <v>347</v>
      </c>
      <c r="L49" s="105">
        <v>15</v>
      </c>
      <c r="M49" s="92">
        <f t="shared" si="7"/>
        <v>12.3</v>
      </c>
      <c r="N49" s="105">
        <f t="shared" si="6"/>
        <v>0</v>
      </c>
    </row>
    <row r="50" spans="1:14" s="11" customFormat="1">
      <c r="A50"/>
      <c r="B50" s="2"/>
      <c r="C50"/>
      <c r="D50"/>
      <c r="E50" s="1"/>
      <c r="F50" s="3"/>
      <c r="G50" s="3"/>
      <c r="H50" s="3"/>
      <c r="I50" s="3"/>
      <c r="J50" s="95"/>
      <c r="K50"/>
      <c r="M50" s="92"/>
      <c r="N50" s="105"/>
    </row>
    <row r="51" spans="1:14" s="11" customFormat="1">
      <c r="A51"/>
      <c r="B51" s="2"/>
      <c r="C51" s="96" t="s">
        <v>1354</v>
      </c>
      <c r="D51"/>
      <c r="E51" s="1"/>
      <c r="F51" s="3"/>
      <c r="G51" s="3"/>
      <c r="H51" s="3"/>
      <c r="I51" s="3"/>
      <c r="J51" s="95"/>
      <c r="K51"/>
      <c r="M51" s="92"/>
      <c r="N51" s="105"/>
    </row>
    <row r="52" spans="1:14" s="11" customFormat="1">
      <c r="A52"/>
      <c r="B52" s="2"/>
      <c r="C52"/>
      <c r="D52"/>
      <c r="E52" s="1"/>
      <c r="F52" s="3"/>
      <c r="G52" s="3"/>
      <c r="H52" s="3"/>
      <c r="I52" s="3"/>
      <c r="J52" s="7"/>
      <c r="K52" s="10"/>
      <c r="L52" s="12"/>
      <c r="M52" s="45"/>
      <c r="N52" s="12"/>
    </row>
    <row r="53" spans="1:14" s="11" customFormat="1">
      <c r="A53"/>
      <c r="B53" s="2"/>
      <c r="C53"/>
      <c r="D53"/>
      <c r="E53" s="1"/>
      <c r="F53" s="3"/>
      <c r="G53" s="3"/>
      <c r="H53" s="3"/>
      <c r="I53" s="3"/>
      <c r="J53" s="8">
        <f>SUM(J46:J52)</f>
        <v>708.36</v>
      </c>
      <c r="K53"/>
      <c r="M53" s="8">
        <f>SUM(M46:M52)</f>
        <v>708.36</v>
      </c>
      <c r="N53" s="8">
        <f>SUM(N41:N49)</f>
        <v>0</v>
      </c>
    </row>
    <row r="54" spans="1:14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4" s="11" customFormat="1">
      <c r="A55" s="34" t="s">
        <v>1310</v>
      </c>
      <c r="B55" s="32"/>
      <c r="C55" s="23"/>
      <c r="D55" s="23"/>
      <c r="E55" s="33"/>
      <c r="F55" s="8"/>
      <c r="G55" s="8"/>
      <c r="H55" s="8"/>
      <c r="I55" s="8"/>
      <c r="J55" s="8">
        <f>J20+J39+J44+J53</f>
        <v>169771.05999999997</v>
      </c>
      <c r="K55" s="23"/>
      <c r="L55" s="13"/>
      <c r="M55" s="8">
        <f>M20+M39+M44+M53</f>
        <v>177925.59611111108</v>
      </c>
      <c r="N55" s="8">
        <f>N20+N39+N44+N53</f>
        <v>0</v>
      </c>
    </row>
    <row r="56" spans="1:14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4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4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4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4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4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4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4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4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3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3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3" s="11" customFormat="1">
      <c r="A147"/>
      <c r="B147" s="2"/>
      <c r="C147"/>
      <c r="D147"/>
      <c r="E147" s="1"/>
      <c r="F147" s="3"/>
      <c r="G147" s="3"/>
      <c r="H147" s="3"/>
      <c r="I147" s="3"/>
      <c r="J147" s="3"/>
      <c r="K147"/>
      <c r="M147" s="20"/>
    </row>
    <row r="148" spans="1:13" s="11" customFormat="1">
      <c r="A148"/>
      <c r="B148" s="2"/>
      <c r="C148"/>
      <c r="D148"/>
      <c r="E148" s="1"/>
      <c r="F148" s="3"/>
      <c r="G148" s="3"/>
      <c r="H148" s="3"/>
      <c r="I148" s="3"/>
      <c r="J148" s="3"/>
      <c r="K148"/>
      <c r="M148" s="20"/>
    </row>
    <row r="149" spans="1:13" s="11" customFormat="1">
      <c r="A149"/>
      <c r="B149" s="2"/>
      <c r="C149"/>
      <c r="D149"/>
      <c r="E149" s="1"/>
      <c r="F149" s="3"/>
      <c r="G149" s="3"/>
      <c r="H149" s="3"/>
      <c r="I149" s="3"/>
      <c r="J149" s="3"/>
      <c r="K149"/>
      <c r="M149" s="20"/>
    </row>
    <row r="150" spans="1:13" s="11" customFormat="1">
      <c r="A150"/>
      <c r="B150" s="2"/>
      <c r="C150"/>
      <c r="D150"/>
      <c r="E150" s="1"/>
      <c r="F150" s="3"/>
      <c r="G150" s="3"/>
      <c r="H150" s="3"/>
      <c r="I150" s="3"/>
      <c r="J150" s="3"/>
      <c r="K150"/>
      <c r="M150" s="20"/>
    </row>
    <row r="151" spans="1:13" s="11" customFormat="1">
      <c r="A151"/>
      <c r="B151" s="2"/>
      <c r="C151"/>
      <c r="D151"/>
      <c r="E151" s="1"/>
      <c r="F151" s="3"/>
      <c r="G151" s="3"/>
      <c r="H151" s="3"/>
      <c r="I151" s="3"/>
      <c r="J151" s="3"/>
      <c r="K151"/>
      <c r="M151" s="20"/>
    </row>
    <row r="152" spans="1:13" s="11" customFormat="1">
      <c r="A152"/>
      <c r="B152" s="2"/>
      <c r="C152"/>
      <c r="D152"/>
      <c r="E152" s="1"/>
      <c r="F152" s="3"/>
      <c r="G152" s="3"/>
      <c r="H152" s="3"/>
      <c r="I152" s="3"/>
      <c r="J152" s="3"/>
      <c r="K152"/>
      <c r="M152" s="20"/>
    </row>
    <row r="153" spans="1:13" s="11" customFormat="1">
      <c r="A153"/>
      <c r="B153" s="2"/>
      <c r="C153"/>
      <c r="D153"/>
      <c r="E153" s="1"/>
      <c r="F153" s="3"/>
      <c r="G153" s="3"/>
      <c r="H153" s="3"/>
      <c r="I153" s="3"/>
      <c r="J153" s="3"/>
      <c r="K153"/>
      <c r="M153" s="20"/>
    </row>
    <row r="154" spans="1:13" s="11" customFormat="1">
      <c r="A154"/>
      <c r="B154" s="2"/>
      <c r="C154"/>
      <c r="D154"/>
      <c r="E154" s="1"/>
      <c r="F154" s="3"/>
      <c r="G154" s="3"/>
      <c r="H154" s="3"/>
      <c r="I154" s="3"/>
      <c r="J154" s="3"/>
      <c r="K154"/>
      <c r="M154" s="20"/>
    </row>
    <row r="155" spans="1:13" s="11" customFormat="1">
      <c r="A155"/>
      <c r="B155" s="2"/>
      <c r="C155"/>
      <c r="D155"/>
      <c r="E155" s="1"/>
      <c r="F155" s="3"/>
      <c r="G155" s="3"/>
      <c r="H155" s="3"/>
      <c r="I155" s="3"/>
      <c r="J155" s="3"/>
      <c r="K155"/>
      <c r="M155" s="20"/>
    </row>
    <row r="156" spans="1:13" s="11" customFormat="1">
      <c r="A156"/>
      <c r="B156" s="2"/>
      <c r="C156"/>
      <c r="D156"/>
      <c r="E156" s="1"/>
      <c r="F156" s="3"/>
      <c r="G156" s="3"/>
      <c r="H156" s="3"/>
      <c r="I156" s="3"/>
      <c r="J156" s="3"/>
      <c r="K156"/>
      <c r="M156" s="20"/>
    </row>
    <row r="157" spans="1:13" s="11" customFormat="1">
      <c r="A157"/>
      <c r="B157" s="2"/>
      <c r="C157"/>
      <c r="D157"/>
      <c r="E157" s="1"/>
      <c r="F157" s="3"/>
      <c r="G157" s="3"/>
      <c r="H157" s="3"/>
      <c r="I157" s="3"/>
      <c r="J157" s="3"/>
      <c r="K157"/>
      <c r="M157" s="20"/>
    </row>
    <row r="158" spans="1:13" s="11" customFormat="1">
      <c r="A158"/>
      <c r="B158" s="2"/>
      <c r="C158"/>
      <c r="D158"/>
      <c r="E158" s="1"/>
      <c r="F158" s="3"/>
      <c r="G158" s="3"/>
      <c r="H158" s="3"/>
      <c r="I158" s="3"/>
      <c r="J158" s="3"/>
      <c r="K158"/>
      <c r="M158" s="20"/>
    </row>
    <row r="159" spans="1:13" s="11" customFormat="1">
      <c r="A159"/>
      <c r="B159" s="2"/>
      <c r="C159"/>
      <c r="D159"/>
      <c r="E159" s="1"/>
      <c r="F159" s="3"/>
      <c r="G159" s="3"/>
      <c r="H159" s="3"/>
      <c r="I159" s="3"/>
      <c r="J159" s="3"/>
      <c r="K159"/>
      <c r="M159" s="20"/>
    </row>
    <row r="160" spans="1:13" s="11" customFormat="1">
      <c r="A160"/>
      <c r="B160" s="2"/>
      <c r="C160"/>
      <c r="D160"/>
      <c r="E160" s="1"/>
      <c r="F160" s="3"/>
      <c r="G160" s="3"/>
      <c r="H160" s="3"/>
      <c r="I160" s="3"/>
      <c r="J160" s="3"/>
      <c r="K160"/>
      <c r="M160" s="20"/>
    </row>
    <row r="161" spans="1:13" s="11" customFormat="1">
      <c r="A161"/>
      <c r="B161" s="2"/>
      <c r="C161"/>
      <c r="D161"/>
      <c r="E161" s="1"/>
      <c r="F161" s="3"/>
      <c r="G161" s="3"/>
      <c r="H161" s="3"/>
      <c r="I161" s="3"/>
      <c r="J161" s="3"/>
      <c r="K161"/>
      <c r="M161" s="20"/>
    </row>
    <row r="162" spans="1:13" s="11" customFormat="1">
      <c r="A162"/>
      <c r="B162" s="2"/>
      <c r="C162"/>
      <c r="D162"/>
      <c r="E162" s="1"/>
      <c r="F162" s="3"/>
      <c r="G162" s="3"/>
      <c r="H162" s="3"/>
      <c r="I162" s="3"/>
      <c r="J162" s="3"/>
      <c r="K162"/>
      <c r="M162" s="20"/>
    </row>
    <row r="163" spans="1:13" s="11" customFormat="1">
      <c r="A163"/>
      <c r="B163" s="2"/>
      <c r="C163"/>
      <c r="D163"/>
      <c r="E163" s="1"/>
      <c r="F163" s="3"/>
      <c r="G163" s="3"/>
      <c r="H163" s="3"/>
      <c r="I163" s="3"/>
      <c r="J163" s="3"/>
      <c r="K163"/>
      <c r="M163" s="20"/>
    </row>
    <row r="164" spans="1:13" s="11" customFormat="1">
      <c r="A164"/>
      <c r="B164" s="2"/>
      <c r="C164"/>
      <c r="D164"/>
      <c r="E164" s="1"/>
      <c r="F164" s="3"/>
      <c r="G164" s="3"/>
      <c r="H164" s="3"/>
      <c r="I164" s="3"/>
      <c r="J164" s="3"/>
      <c r="K164"/>
      <c r="M164" s="20"/>
    </row>
    <row r="165" spans="1:13" s="11" customFormat="1">
      <c r="A165"/>
      <c r="B165" s="2"/>
      <c r="C165"/>
      <c r="D165"/>
      <c r="E165" s="1"/>
      <c r="F165" s="3"/>
      <c r="G165" s="3"/>
      <c r="H165" s="3"/>
      <c r="I165" s="3"/>
      <c r="J165" s="3"/>
      <c r="K165"/>
      <c r="M165" s="20"/>
    </row>
    <row r="166" spans="1:13" s="11" customFormat="1">
      <c r="A166"/>
      <c r="B166" s="2"/>
      <c r="C166"/>
      <c r="D166"/>
      <c r="E166" s="1"/>
      <c r="F166" s="3"/>
      <c r="G166" s="3"/>
      <c r="H166" s="3"/>
      <c r="I166" s="3"/>
      <c r="J166" s="3"/>
      <c r="K166"/>
      <c r="M166" s="20"/>
    </row>
    <row r="167" spans="1:13" s="11" customFormat="1">
      <c r="A167"/>
      <c r="B167" s="2"/>
      <c r="C167"/>
      <c r="D167"/>
      <c r="E167" s="1"/>
      <c r="F167" s="3"/>
      <c r="G167" s="3"/>
      <c r="H167" s="3"/>
      <c r="I167" s="3"/>
      <c r="J167" s="3"/>
      <c r="K167"/>
      <c r="M167" s="20"/>
    </row>
    <row r="168" spans="1:13" s="11" customFormat="1">
      <c r="A168"/>
      <c r="B168" s="2"/>
      <c r="C168"/>
      <c r="D168"/>
      <c r="E168" s="1"/>
      <c r="F168" s="3"/>
      <c r="G168" s="3"/>
      <c r="H168" s="3"/>
      <c r="I168" s="3"/>
      <c r="J168" s="3"/>
      <c r="K168"/>
      <c r="M168" s="20"/>
    </row>
    <row r="169" spans="1:13" s="11" customFormat="1">
      <c r="A169"/>
      <c r="B169" s="2"/>
      <c r="C169"/>
      <c r="D169"/>
      <c r="E169" s="1"/>
      <c r="F169" s="3"/>
      <c r="G169" s="3"/>
      <c r="H169" s="3"/>
      <c r="I169" s="3"/>
      <c r="J169" s="3"/>
      <c r="K169"/>
      <c r="M169" s="20"/>
    </row>
    <row r="170" spans="1:13" s="11" customFormat="1">
      <c r="A170"/>
      <c r="B170" s="2"/>
      <c r="C170"/>
      <c r="D170"/>
      <c r="E170" s="1"/>
      <c r="F170" s="3"/>
      <c r="G170" s="3"/>
      <c r="H170" s="3"/>
      <c r="I170" s="3"/>
      <c r="J170" s="3"/>
      <c r="K170"/>
      <c r="M170" s="20"/>
    </row>
    <row r="171" spans="1:13" s="11" customFormat="1">
      <c r="A171"/>
      <c r="B171" s="2"/>
      <c r="C171"/>
      <c r="D171"/>
      <c r="E171" s="1"/>
      <c r="F171" s="3"/>
      <c r="G171" s="3"/>
      <c r="H171" s="3"/>
      <c r="I171" s="3"/>
      <c r="J171" s="3"/>
      <c r="K171"/>
      <c r="M171" s="20"/>
    </row>
    <row r="172" spans="1:13" s="11" customFormat="1">
      <c r="A172"/>
      <c r="B172" s="2"/>
      <c r="C172"/>
      <c r="D172"/>
      <c r="E172" s="1"/>
      <c r="F172" s="3"/>
      <c r="G172" s="3"/>
      <c r="H172" s="3"/>
      <c r="I172" s="3"/>
      <c r="J172" s="3"/>
      <c r="K172"/>
      <c r="M172" s="20"/>
    </row>
    <row r="173" spans="1:13" s="11" customFormat="1">
      <c r="A173"/>
      <c r="B173" s="2"/>
      <c r="C173"/>
      <c r="D173"/>
      <c r="E173" s="1"/>
      <c r="F173" s="3"/>
      <c r="G173" s="3"/>
      <c r="H173" s="3"/>
      <c r="I173" s="3"/>
      <c r="J173" s="3"/>
      <c r="K173"/>
      <c r="M173" s="20"/>
    </row>
    <row r="174" spans="1:13" s="11" customFormat="1">
      <c r="A174"/>
      <c r="B174" s="2"/>
      <c r="C174"/>
      <c r="D174"/>
      <c r="E174" s="1"/>
      <c r="F174" s="3"/>
      <c r="G174" s="3"/>
      <c r="H174" s="3"/>
      <c r="I174" s="3"/>
      <c r="J174" s="3"/>
      <c r="K174"/>
      <c r="M174" s="20"/>
    </row>
    <row r="175" spans="1:13" s="11" customFormat="1">
      <c r="A175"/>
      <c r="B175" s="2"/>
      <c r="C175"/>
      <c r="D175"/>
      <c r="E175" s="1"/>
      <c r="F175" s="3"/>
      <c r="G175" s="3"/>
      <c r="H175" s="3"/>
      <c r="I175" s="3"/>
      <c r="J175" s="3"/>
      <c r="K175"/>
      <c r="M175" s="20"/>
    </row>
    <row r="176" spans="1:13" s="11" customFormat="1">
      <c r="A176"/>
      <c r="B176" s="2"/>
      <c r="C176"/>
      <c r="D176"/>
      <c r="E176" s="1"/>
      <c r="F176" s="3"/>
      <c r="G176" s="3"/>
      <c r="H176" s="3"/>
      <c r="I176" s="3"/>
      <c r="J176" s="3"/>
      <c r="K176"/>
      <c r="M176" s="20"/>
    </row>
    <row r="177" spans="1:13" s="11" customFormat="1">
      <c r="A177"/>
      <c r="B177" s="2"/>
      <c r="C177"/>
      <c r="D177"/>
      <c r="E177" s="1"/>
      <c r="F177" s="3"/>
      <c r="G177" s="3"/>
      <c r="H177" s="3"/>
      <c r="I177" s="3"/>
      <c r="J177" s="3"/>
      <c r="K177"/>
      <c r="M177" s="20"/>
    </row>
    <row r="178" spans="1:13" s="11" customFormat="1">
      <c r="A178"/>
      <c r="B178" s="2"/>
      <c r="C178"/>
      <c r="D178"/>
      <c r="E178" s="1"/>
      <c r="F178" s="3"/>
      <c r="G178" s="3"/>
      <c r="H178" s="3"/>
      <c r="I178" s="3"/>
      <c r="J178" s="3"/>
      <c r="K178"/>
      <c r="M178" s="20"/>
    </row>
    <row r="179" spans="1:13" s="11" customFormat="1">
      <c r="A179"/>
      <c r="B179" s="2"/>
      <c r="C179"/>
      <c r="D179"/>
      <c r="E179" s="1"/>
      <c r="F179" s="3"/>
      <c r="G179" s="3"/>
      <c r="H179" s="3"/>
      <c r="I179" s="3"/>
      <c r="J179" s="3"/>
      <c r="K179"/>
      <c r="M179" s="20"/>
    </row>
    <row r="180" spans="1:13" s="11" customFormat="1">
      <c r="A180"/>
      <c r="B180" s="2"/>
      <c r="C180"/>
      <c r="D180"/>
      <c r="E180" s="1"/>
      <c r="F180" s="3"/>
      <c r="G180" s="3"/>
      <c r="H180" s="3"/>
      <c r="I180" s="3"/>
      <c r="J180" s="3"/>
      <c r="K180"/>
      <c r="M180" s="20"/>
    </row>
    <row r="181" spans="1:13" s="11" customFormat="1">
      <c r="A181"/>
      <c r="B181" s="2"/>
      <c r="C181"/>
      <c r="D181"/>
      <c r="E181" s="1"/>
      <c r="F181" s="3"/>
      <c r="G181" s="3"/>
      <c r="H181" s="3"/>
      <c r="I181" s="3"/>
      <c r="J181" s="3"/>
      <c r="K181"/>
      <c r="M181" s="20"/>
    </row>
    <row r="182" spans="1:13" s="11" customFormat="1">
      <c r="A182"/>
      <c r="B182" s="2"/>
      <c r="C182"/>
      <c r="D182"/>
      <c r="E182" s="1"/>
      <c r="F182" s="3"/>
      <c r="G182" s="3"/>
      <c r="H182" s="3"/>
      <c r="I182" s="3"/>
      <c r="J182" s="3"/>
      <c r="K182"/>
      <c r="M182" s="20"/>
    </row>
    <row r="183" spans="1:13" s="11" customFormat="1">
      <c r="A183"/>
      <c r="B183" s="2"/>
      <c r="C183"/>
      <c r="D183"/>
      <c r="E183" s="1"/>
      <c r="F183" s="3"/>
      <c r="G183" s="3"/>
      <c r="H183" s="3"/>
      <c r="I183" s="3"/>
      <c r="J183" s="3"/>
      <c r="K183"/>
      <c r="M183" s="20"/>
    </row>
    <row r="184" spans="1:13" s="11" customFormat="1">
      <c r="A184"/>
      <c r="B184" s="2"/>
      <c r="C184"/>
      <c r="D184"/>
      <c r="E184" s="1"/>
      <c r="F184" s="3"/>
      <c r="G184" s="3"/>
      <c r="H184" s="3"/>
      <c r="I184" s="3"/>
      <c r="J184" s="3"/>
      <c r="K184"/>
      <c r="M184" s="20"/>
    </row>
    <row r="185" spans="1:13" s="11" customFormat="1">
      <c r="A185"/>
      <c r="B185" s="2"/>
      <c r="C185"/>
      <c r="D185"/>
      <c r="E185" s="1"/>
      <c r="F185" s="3"/>
      <c r="G185" s="3"/>
      <c r="H185" s="3"/>
      <c r="I185" s="3"/>
      <c r="J185" s="3"/>
      <c r="K185"/>
      <c r="M185" s="20"/>
    </row>
    <row r="186" spans="1:13" s="11" customFormat="1">
      <c r="A186"/>
      <c r="B186" s="2"/>
      <c r="C186"/>
      <c r="D186"/>
      <c r="E186" s="1"/>
      <c r="F186" s="3"/>
      <c r="G186" s="3"/>
      <c r="H186" s="3"/>
      <c r="I186" s="3"/>
      <c r="J186" s="3"/>
      <c r="K186"/>
      <c r="M186" s="20"/>
    </row>
    <row r="187" spans="1:13" s="11" customFormat="1">
      <c r="A187"/>
      <c r="B187" s="2"/>
      <c r="C187"/>
      <c r="D187"/>
      <c r="E187" s="1"/>
      <c r="F187" s="3"/>
      <c r="G187" s="3"/>
      <c r="H187" s="3"/>
      <c r="I187" s="3"/>
      <c r="J187" s="3"/>
      <c r="K187"/>
      <c r="M187" s="20"/>
    </row>
    <row r="188" spans="1:13" s="11" customFormat="1">
      <c r="A188"/>
      <c r="B188" s="2"/>
      <c r="C188"/>
      <c r="D188"/>
      <c r="E188" s="1"/>
      <c r="F188" s="3"/>
      <c r="G188" s="3"/>
      <c r="H188" s="3"/>
      <c r="I188" s="3"/>
      <c r="J188" s="3"/>
      <c r="K188"/>
      <c r="M188" s="20"/>
    </row>
    <row r="189" spans="1:13" s="11" customFormat="1">
      <c r="A189"/>
      <c r="B189" s="2"/>
      <c r="C189"/>
      <c r="D189"/>
      <c r="E189" s="1"/>
      <c r="F189" s="3"/>
      <c r="G189" s="3"/>
      <c r="H189" s="3"/>
      <c r="I189" s="3"/>
      <c r="J189" s="3"/>
      <c r="K189"/>
      <c r="M189" s="20"/>
    </row>
    <row r="190" spans="1:13" s="11" customFormat="1">
      <c r="A190"/>
      <c r="B190" s="2"/>
      <c r="C190"/>
      <c r="D190"/>
      <c r="E190" s="1"/>
      <c r="F190" s="3"/>
      <c r="G190" s="3"/>
      <c r="H190" s="3"/>
      <c r="I190" s="3"/>
      <c r="J190" s="3"/>
      <c r="K190"/>
      <c r="M190" s="20"/>
    </row>
    <row r="191" spans="1:13" s="11" customFormat="1">
      <c r="A191"/>
      <c r="B191" s="2"/>
      <c r="C191"/>
      <c r="D191"/>
      <c r="E191" s="1"/>
      <c r="F191" s="3"/>
      <c r="G191" s="3"/>
      <c r="H191" s="3"/>
      <c r="I191" s="3"/>
      <c r="J191" s="3"/>
      <c r="K191"/>
      <c r="M191" s="20"/>
    </row>
    <row r="192" spans="1:13" s="11" customFormat="1">
      <c r="A192"/>
      <c r="B192" s="2"/>
      <c r="C192"/>
      <c r="D192"/>
      <c r="E192" s="1"/>
      <c r="F192" s="3"/>
      <c r="G192" s="3"/>
      <c r="H192" s="3"/>
      <c r="I192" s="3"/>
      <c r="J192" s="3"/>
      <c r="K192"/>
      <c r="M192" s="20"/>
    </row>
    <row r="193" spans="1:13" s="11" customFormat="1">
      <c r="A193"/>
      <c r="B193" s="2"/>
      <c r="C193"/>
      <c r="D193"/>
      <c r="E193" s="1"/>
      <c r="F193" s="3"/>
      <c r="G193" s="3"/>
      <c r="H193" s="3"/>
      <c r="I193" s="3"/>
      <c r="J193" s="3"/>
      <c r="K193"/>
      <c r="M193" s="20"/>
    </row>
    <row r="194" spans="1:13" s="11" customFormat="1">
      <c r="A194"/>
      <c r="B194" s="2"/>
      <c r="C194"/>
      <c r="D194"/>
      <c r="E194" s="1"/>
      <c r="F194" s="3"/>
      <c r="G194" s="3"/>
      <c r="H194" s="3"/>
      <c r="I194" s="3"/>
      <c r="J194" s="3"/>
      <c r="K194"/>
      <c r="M194" s="20"/>
    </row>
    <row r="195" spans="1:13" s="11" customFormat="1">
      <c r="A195"/>
      <c r="B195" s="2"/>
      <c r="C195"/>
      <c r="D195"/>
      <c r="E195" s="1"/>
      <c r="F195" s="3"/>
      <c r="G195" s="3"/>
      <c r="H195" s="3"/>
      <c r="I195" s="3"/>
      <c r="J195" s="3"/>
      <c r="K195"/>
      <c r="M195" s="20"/>
    </row>
    <row r="196" spans="1:13" s="11" customFormat="1">
      <c r="A196"/>
      <c r="B196" s="2"/>
      <c r="C196"/>
      <c r="D196"/>
      <c r="E196" s="1"/>
      <c r="F196" s="3"/>
      <c r="G196" s="3"/>
      <c r="H196" s="3"/>
      <c r="I196" s="3"/>
      <c r="J196" s="3"/>
      <c r="K196"/>
      <c r="M196" s="20"/>
    </row>
    <row r="197" spans="1:13" s="11" customFormat="1">
      <c r="A197"/>
      <c r="B197" s="2"/>
      <c r="C197"/>
      <c r="D197"/>
      <c r="E197" s="1"/>
      <c r="F197" s="3"/>
      <c r="G197" s="3"/>
      <c r="H197" s="3"/>
      <c r="I197" s="3"/>
      <c r="J197" s="3"/>
      <c r="K197"/>
      <c r="M197" s="20"/>
    </row>
    <row r="198" spans="1:13" s="11" customFormat="1">
      <c r="A198"/>
      <c r="B198" s="2"/>
      <c r="C198"/>
      <c r="D198"/>
      <c r="E198" s="1"/>
      <c r="F198" s="3"/>
      <c r="G198" s="3"/>
      <c r="H198" s="3"/>
      <c r="I198" s="3"/>
      <c r="J198" s="3"/>
      <c r="K198"/>
      <c r="M198" s="20"/>
    </row>
    <row r="199" spans="1:13" s="11" customFormat="1">
      <c r="A199"/>
      <c r="B199" s="2"/>
      <c r="C199"/>
      <c r="D199"/>
      <c r="E199" s="1"/>
      <c r="F199" s="3"/>
      <c r="G199" s="3"/>
      <c r="H199" s="3"/>
      <c r="I199" s="3"/>
      <c r="J199" s="3"/>
      <c r="K199"/>
      <c r="M199" s="20"/>
    </row>
    <row r="200" spans="1:13" s="11" customFormat="1">
      <c r="A200"/>
      <c r="B200" s="2"/>
      <c r="C200"/>
      <c r="D200"/>
      <c r="E200" s="1"/>
      <c r="F200" s="3"/>
      <c r="G200" s="3"/>
      <c r="H200" s="3"/>
      <c r="I200" s="3"/>
      <c r="J200" s="3"/>
      <c r="K200"/>
      <c r="M200" s="20"/>
    </row>
    <row r="201" spans="1:13" s="11" customFormat="1">
      <c r="A201"/>
      <c r="B201" s="2"/>
      <c r="C201"/>
      <c r="D201"/>
      <c r="E201" s="1"/>
      <c r="F201" s="3"/>
      <c r="G201" s="3"/>
      <c r="H201" s="3"/>
      <c r="I201" s="3"/>
      <c r="J201" s="3"/>
      <c r="K201"/>
      <c r="M201" s="20"/>
    </row>
    <row r="202" spans="1:13" s="11" customFormat="1">
      <c r="A202"/>
      <c r="B202" s="2"/>
      <c r="C202"/>
      <c r="D202"/>
      <c r="E202" s="1"/>
      <c r="F202" s="3"/>
      <c r="G202" s="3"/>
      <c r="H202" s="3"/>
      <c r="I202" s="3"/>
      <c r="J202" s="3"/>
      <c r="K202"/>
      <c r="M202" s="20"/>
    </row>
    <row r="203" spans="1:13" s="11" customFormat="1">
      <c r="A203"/>
      <c r="B203" s="2"/>
      <c r="C203"/>
      <c r="D203"/>
      <c r="E203" s="1"/>
      <c r="F203" s="3"/>
      <c r="G203" s="3"/>
      <c r="H203" s="3"/>
      <c r="I203" s="3"/>
      <c r="J203" s="3"/>
      <c r="K203"/>
      <c r="M203" s="20"/>
    </row>
    <row r="204" spans="1:13" s="11" customFormat="1">
      <c r="A204"/>
      <c r="B204" s="2"/>
      <c r="C204"/>
      <c r="D204"/>
      <c r="E204" s="1"/>
      <c r="F204" s="3"/>
      <c r="G204" s="3"/>
      <c r="H204" s="3"/>
      <c r="I204" s="3"/>
      <c r="J204" s="3"/>
      <c r="K204"/>
      <c r="M204" s="20"/>
    </row>
    <row r="205" spans="1:13" s="11" customFormat="1">
      <c r="A205"/>
      <c r="B205" s="2"/>
      <c r="C205"/>
      <c r="D205"/>
      <c r="E205" s="1"/>
      <c r="F205" s="3"/>
      <c r="G205" s="3"/>
      <c r="H205" s="3"/>
      <c r="I205" s="3"/>
      <c r="J205" s="3"/>
      <c r="K205"/>
      <c r="M205" s="20"/>
    </row>
    <row r="206" spans="1:13" s="11" customFormat="1">
      <c r="A206"/>
      <c r="B206" s="2"/>
      <c r="C206"/>
      <c r="D206"/>
      <c r="E206" s="1"/>
      <c r="F206" s="3"/>
      <c r="G206" s="3"/>
      <c r="H206" s="3"/>
      <c r="I206" s="3"/>
      <c r="J206" s="3"/>
      <c r="K206"/>
      <c r="M206" s="20"/>
    </row>
    <row r="207" spans="1:13" s="11" customFormat="1">
      <c r="A207"/>
      <c r="B207" s="2"/>
      <c r="C207"/>
      <c r="D207"/>
      <c r="E207" s="1"/>
      <c r="F207" s="3"/>
      <c r="G207" s="3"/>
      <c r="H207" s="3"/>
      <c r="I207" s="3"/>
      <c r="J207" s="3"/>
      <c r="K207"/>
      <c r="M207" s="20"/>
    </row>
    <row r="208" spans="1:13" s="11" customFormat="1">
      <c r="A208"/>
      <c r="B208" s="2"/>
      <c r="C208"/>
      <c r="D208"/>
      <c r="E208" s="1"/>
      <c r="F208" s="3"/>
      <c r="G208" s="3"/>
      <c r="H208" s="3"/>
      <c r="I208" s="3"/>
      <c r="J208" s="3"/>
      <c r="K208"/>
      <c r="M208" s="20"/>
    </row>
    <row r="209" spans="1:13" s="11" customFormat="1">
      <c r="A209"/>
      <c r="B209" s="2"/>
      <c r="C209"/>
      <c r="D209"/>
      <c r="E209" s="1"/>
      <c r="F209" s="3"/>
      <c r="G209" s="3"/>
      <c r="H209" s="3"/>
      <c r="I209" s="3"/>
      <c r="J209" s="3"/>
      <c r="K209"/>
      <c r="M209" s="20"/>
    </row>
    <row r="210" spans="1:13" s="11" customFormat="1">
      <c r="A210"/>
      <c r="B210" s="2"/>
      <c r="C210"/>
      <c r="D210"/>
      <c r="E210" s="1"/>
      <c r="F210" s="3"/>
      <c r="G210" s="3"/>
      <c r="H210" s="3"/>
      <c r="I210" s="3"/>
      <c r="J210" s="3"/>
      <c r="K210"/>
      <c r="M210" s="20"/>
    </row>
    <row r="211" spans="1:13" s="11" customFormat="1">
      <c r="A211"/>
      <c r="B211" s="2"/>
      <c r="C211"/>
      <c r="D211"/>
      <c r="E211" s="1"/>
      <c r="F211" s="3"/>
      <c r="G211" s="3"/>
      <c r="H211" s="3"/>
      <c r="I211" s="3"/>
      <c r="J211" s="3"/>
      <c r="K211"/>
      <c r="M211" s="20"/>
    </row>
    <row r="212" spans="1:13" s="11" customFormat="1">
      <c r="A212"/>
      <c r="B212" s="2"/>
      <c r="C212"/>
      <c r="D212"/>
      <c r="E212" s="1"/>
      <c r="F212" s="3"/>
      <c r="G212" s="3"/>
      <c r="H212" s="3"/>
      <c r="I212" s="3"/>
      <c r="J212" s="3"/>
      <c r="K212"/>
      <c r="M212" s="20"/>
    </row>
    <row r="213" spans="1:13" s="11" customFormat="1">
      <c r="A213"/>
      <c r="B213" s="2"/>
      <c r="C213"/>
      <c r="D213"/>
      <c r="E213" s="1"/>
      <c r="F213" s="3"/>
      <c r="G213" s="3"/>
      <c r="H213" s="3"/>
      <c r="I213" s="3"/>
      <c r="J213" s="3"/>
      <c r="K213"/>
      <c r="M213" s="20"/>
    </row>
    <row r="214" spans="1:13" s="11" customFormat="1">
      <c r="A214"/>
      <c r="B214" s="2"/>
      <c r="C214"/>
      <c r="D214"/>
      <c r="E214" s="1"/>
      <c r="F214" s="3"/>
      <c r="G214" s="3"/>
      <c r="H214" s="3"/>
      <c r="I214" s="3"/>
      <c r="J214" s="3"/>
      <c r="K214"/>
      <c r="M214" s="20"/>
    </row>
    <row r="215" spans="1:13" s="11" customFormat="1">
      <c r="A215"/>
      <c r="B215" s="2"/>
      <c r="C215"/>
      <c r="D215"/>
      <c r="E215" s="1"/>
      <c r="F215" s="3"/>
      <c r="G215" s="3"/>
      <c r="H215" s="3"/>
      <c r="I215" s="3"/>
      <c r="J215" s="3"/>
      <c r="K215"/>
      <c r="M215" s="20"/>
    </row>
    <row r="216" spans="1:13" s="11" customFormat="1">
      <c r="A216"/>
      <c r="B216" s="2"/>
      <c r="C216"/>
      <c r="D216"/>
      <c r="E216" s="1"/>
      <c r="F216" s="3"/>
      <c r="G216" s="3"/>
      <c r="H216" s="3"/>
      <c r="I216" s="3"/>
      <c r="J216" s="3"/>
      <c r="K216"/>
      <c r="M216" s="20"/>
    </row>
    <row r="217" spans="1:13" s="11" customFormat="1">
      <c r="A217"/>
      <c r="B217" s="2"/>
      <c r="C217"/>
      <c r="D217"/>
      <c r="E217" s="1"/>
      <c r="F217" s="3"/>
      <c r="G217" s="3"/>
      <c r="H217" s="3"/>
      <c r="I217" s="3"/>
      <c r="J217" s="3"/>
      <c r="K217"/>
      <c r="M217" s="20"/>
    </row>
    <row r="218" spans="1:13" s="11" customFormat="1">
      <c r="A218"/>
      <c r="B218" s="2"/>
      <c r="C218"/>
      <c r="D218"/>
      <c r="E218" s="1"/>
      <c r="F218" s="3"/>
      <c r="G218" s="3"/>
      <c r="H218" s="3"/>
      <c r="I218" s="3"/>
      <c r="J218" s="3"/>
      <c r="K218"/>
      <c r="M218" s="20"/>
    </row>
    <row r="219" spans="1:13" s="11" customFormat="1">
      <c r="A219"/>
      <c r="B219" s="2"/>
      <c r="C219"/>
      <c r="D219"/>
      <c r="E219" s="1"/>
      <c r="F219" s="3"/>
      <c r="G219" s="3"/>
      <c r="H219" s="3"/>
      <c r="I219" s="3"/>
      <c r="J219" s="3"/>
      <c r="K219"/>
      <c r="M219" s="20"/>
    </row>
    <row r="220" spans="1:13" s="11" customFormat="1">
      <c r="A220"/>
      <c r="B220" s="2"/>
      <c r="C220"/>
      <c r="D220"/>
      <c r="E220" s="1"/>
      <c r="F220" s="3"/>
      <c r="G220" s="3"/>
      <c r="H220" s="3"/>
      <c r="I220" s="3"/>
      <c r="J220" s="3"/>
      <c r="K220"/>
      <c r="M220" s="20"/>
    </row>
    <row r="221" spans="1:13" s="11" customFormat="1">
      <c r="A221"/>
      <c r="B221" s="2"/>
      <c r="C221"/>
      <c r="D221"/>
      <c r="E221" s="1"/>
      <c r="F221" s="3"/>
      <c r="G221" s="3"/>
      <c r="H221" s="3"/>
      <c r="I221" s="3"/>
      <c r="J221" s="3"/>
      <c r="K221"/>
      <c r="M221" s="20"/>
    </row>
    <row r="222" spans="1:13" s="11" customFormat="1">
      <c r="A222"/>
      <c r="B222" s="2"/>
      <c r="C222"/>
      <c r="D222"/>
      <c r="E222" s="1"/>
      <c r="F222" s="3"/>
      <c r="G222" s="3"/>
      <c r="H222" s="3"/>
      <c r="I222" s="3"/>
      <c r="J222" s="3"/>
      <c r="K222"/>
      <c r="M222" s="20"/>
    </row>
    <row r="223" spans="1:13" s="11" customFormat="1">
      <c r="A223"/>
      <c r="B223" s="2"/>
      <c r="C223"/>
      <c r="D223"/>
      <c r="E223" s="1"/>
      <c r="F223" s="3"/>
      <c r="G223" s="3"/>
      <c r="H223" s="3"/>
      <c r="I223" s="3"/>
      <c r="J223" s="3"/>
      <c r="K223"/>
      <c r="M223" s="20"/>
    </row>
    <row r="224" spans="1:13" s="11" customFormat="1">
      <c r="A224"/>
      <c r="B224" s="2"/>
      <c r="C224"/>
      <c r="D224"/>
      <c r="E224" s="1"/>
      <c r="F224" s="3"/>
      <c r="G224" s="3"/>
      <c r="H224" s="3"/>
      <c r="I224" s="3"/>
      <c r="J224" s="3"/>
      <c r="K224"/>
      <c r="M224" s="20"/>
    </row>
    <row r="225" spans="1:13" s="11" customFormat="1">
      <c r="A225"/>
      <c r="B225" s="2"/>
      <c r="C225"/>
      <c r="D225"/>
      <c r="E225" s="1"/>
      <c r="F225" s="3"/>
      <c r="G225" s="3"/>
      <c r="H225" s="3"/>
      <c r="I225" s="3"/>
      <c r="J225" s="3"/>
      <c r="K225"/>
      <c r="M225" s="20"/>
    </row>
    <row r="226" spans="1:13" s="11" customFormat="1">
      <c r="A226"/>
      <c r="B226" s="2"/>
      <c r="C226"/>
      <c r="D226"/>
      <c r="E226" s="1"/>
      <c r="F226" s="3"/>
      <c r="G226" s="3"/>
      <c r="H226" s="3"/>
      <c r="I226" s="3"/>
      <c r="J226" s="3"/>
      <c r="K226"/>
      <c r="M226" s="20"/>
    </row>
    <row r="227" spans="1:13" s="11" customFormat="1">
      <c r="A227"/>
      <c r="B227" s="2"/>
      <c r="C227"/>
      <c r="D227"/>
      <c r="E227" s="1"/>
      <c r="F227" s="3"/>
      <c r="G227" s="3"/>
      <c r="H227" s="3"/>
      <c r="I227" s="3"/>
      <c r="J227" s="3"/>
      <c r="K227"/>
      <c r="M227" s="20"/>
    </row>
    <row r="228" spans="1:13" s="11" customFormat="1">
      <c r="A228"/>
      <c r="B228" s="2"/>
      <c r="C228"/>
      <c r="D228"/>
      <c r="E228" s="1"/>
      <c r="F228" s="3"/>
      <c r="G228" s="3"/>
      <c r="H228" s="3"/>
      <c r="I228" s="3"/>
      <c r="J228" s="3"/>
      <c r="K228"/>
      <c r="M228" s="20"/>
    </row>
    <row r="229" spans="1:13" s="11" customFormat="1">
      <c r="A229"/>
      <c r="B229" s="2"/>
      <c r="C229"/>
      <c r="D229"/>
      <c r="E229" s="1"/>
      <c r="F229" s="3"/>
      <c r="G229" s="3"/>
      <c r="H229" s="3"/>
      <c r="I229" s="3"/>
      <c r="J229" s="3"/>
      <c r="K229"/>
      <c r="M229" s="20"/>
    </row>
    <row r="230" spans="1:13" s="11" customFormat="1">
      <c r="A230"/>
      <c r="B230" s="2"/>
      <c r="C230"/>
      <c r="D230"/>
      <c r="E230" s="1"/>
      <c r="F230" s="3"/>
      <c r="G230" s="3"/>
      <c r="H230" s="3"/>
      <c r="I230" s="3"/>
      <c r="J230" s="3"/>
      <c r="K230"/>
      <c r="M230" s="20"/>
    </row>
    <row r="231" spans="1:13" s="11" customFormat="1">
      <c r="A231"/>
      <c r="B231" s="2"/>
      <c r="C231"/>
      <c r="D231"/>
      <c r="E231" s="1"/>
      <c r="F231" s="3"/>
      <c r="G231" s="3"/>
      <c r="H231" s="3"/>
      <c r="I231" s="3"/>
      <c r="J231" s="3"/>
      <c r="K231"/>
      <c r="M231" s="20"/>
    </row>
    <row r="232" spans="1:13" s="11" customFormat="1">
      <c r="A232"/>
      <c r="B232" s="2"/>
      <c r="C232"/>
      <c r="D232"/>
      <c r="E232" s="1"/>
      <c r="F232" s="3"/>
      <c r="G232" s="3"/>
      <c r="H232" s="3"/>
      <c r="I232" s="3"/>
      <c r="J232" s="3"/>
      <c r="K232"/>
      <c r="M232" s="20"/>
    </row>
    <row r="233" spans="1:13" s="11" customFormat="1">
      <c r="A233"/>
      <c r="B233" s="2"/>
      <c r="C233"/>
      <c r="D233"/>
      <c r="E233" s="1"/>
      <c r="F233" s="3"/>
      <c r="G233" s="3"/>
      <c r="H233" s="3"/>
      <c r="I233" s="3"/>
      <c r="J233" s="3"/>
      <c r="K233"/>
      <c r="M233" s="20"/>
    </row>
    <row r="234" spans="1:13" s="11" customFormat="1">
      <c r="A234"/>
      <c r="B234" s="2"/>
      <c r="C234"/>
      <c r="D234"/>
      <c r="E234" s="1"/>
      <c r="F234" s="3"/>
      <c r="G234" s="3"/>
      <c r="H234" s="3"/>
      <c r="I234" s="3"/>
      <c r="J234" s="3"/>
      <c r="K234"/>
      <c r="M234" s="20"/>
    </row>
    <row r="235" spans="1:13" s="11" customFormat="1">
      <c r="A235"/>
      <c r="B235" s="2"/>
      <c r="C235"/>
      <c r="D235"/>
      <c r="E235" s="1"/>
      <c r="F235" s="3"/>
      <c r="G235" s="3"/>
      <c r="H235" s="3"/>
      <c r="I235" s="3"/>
      <c r="J235" s="3"/>
      <c r="K235"/>
      <c r="M235" s="20"/>
    </row>
    <row r="236" spans="1:13" s="11" customFormat="1">
      <c r="A236"/>
      <c r="B236" s="2"/>
      <c r="C236"/>
      <c r="D236"/>
      <c r="E236" s="1"/>
      <c r="F236" s="3"/>
      <c r="G236" s="3"/>
      <c r="H236" s="3"/>
      <c r="I236" s="3"/>
      <c r="J236" s="3"/>
      <c r="K236"/>
      <c r="M236" s="20"/>
    </row>
    <row r="237" spans="1:13" s="11" customFormat="1">
      <c r="A237"/>
      <c r="B237" s="2"/>
      <c r="C237"/>
      <c r="D237"/>
      <c r="E237" s="1"/>
      <c r="F237" s="3"/>
      <c r="G237" s="3"/>
      <c r="H237" s="3"/>
      <c r="I237" s="3"/>
      <c r="J237" s="3"/>
      <c r="K237"/>
      <c r="M237" s="20"/>
    </row>
    <row r="238" spans="1:13" s="11" customFormat="1">
      <c r="A238"/>
      <c r="B238" s="2"/>
      <c r="C238"/>
      <c r="D238"/>
      <c r="E238" s="1"/>
      <c r="F238" s="3"/>
      <c r="G238" s="3"/>
      <c r="H238" s="3"/>
      <c r="I238" s="3"/>
      <c r="J238" s="3"/>
      <c r="K238"/>
      <c r="M238" s="20"/>
    </row>
    <row r="239" spans="1:13" s="11" customFormat="1">
      <c r="A239"/>
      <c r="B239" s="2"/>
      <c r="C239"/>
      <c r="D239"/>
      <c r="E239" s="1"/>
      <c r="F239" s="3"/>
      <c r="G239" s="3"/>
      <c r="H239" s="3"/>
      <c r="I239" s="3"/>
      <c r="J239" s="3"/>
      <c r="K239"/>
      <c r="M239" s="20"/>
    </row>
    <row r="240" spans="1:13" s="11" customFormat="1">
      <c r="A240"/>
      <c r="B240" s="2"/>
      <c r="C240"/>
      <c r="D240"/>
      <c r="E240" s="1"/>
      <c r="F240" s="3"/>
      <c r="G240" s="3"/>
      <c r="H240" s="3"/>
      <c r="I240" s="3"/>
      <c r="J240" s="3"/>
      <c r="K240"/>
      <c r="M240" s="20"/>
    </row>
    <row r="241" spans="1:13" s="11" customFormat="1">
      <c r="A241"/>
      <c r="B241" s="2"/>
      <c r="C241"/>
      <c r="D241"/>
      <c r="E241" s="1"/>
      <c r="F241" s="3"/>
      <c r="G241" s="3"/>
      <c r="H241" s="3"/>
      <c r="I241" s="3"/>
      <c r="J241" s="3"/>
      <c r="K241"/>
      <c r="M241" s="20"/>
    </row>
    <row r="242" spans="1:13" s="11" customFormat="1">
      <c r="A242"/>
      <c r="B242" s="2"/>
      <c r="C242"/>
      <c r="D242"/>
      <c r="E242" s="1"/>
      <c r="F242" s="3"/>
      <c r="G242" s="3"/>
      <c r="H242" s="3"/>
      <c r="I242" s="3"/>
      <c r="J242" s="3"/>
      <c r="K242"/>
      <c r="M242" s="20"/>
    </row>
    <row r="243" spans="1:13" s="11" customFormat="1">
      <c r="A243"/>
      <c r="B243" s="2"/>
      <c r="C243"/>
      <c r="D243"/>
      <c r="E243" s="1"/>
      <c r="F243" s="3"/>
      <c r="G243" s="3"/>
      <c r="H243" s="3"/>
      <c r="I243" s="3"/>
      <c r="J243" s="3"/>
      <c r="K243"/>
      <c r="M243" s="20"/>
    </row>
    <row r="244" spans="1:13" s="11" customFormat="1">
      <c r="A244"/>
      <c r="B244" s="2"/>
      <c r="C244"/>
      <c r="D244"/>
      <c r="E244" s="1"/>
      <c r="F244" s="3"/>
      <c r="G244" s="3"/>
      <c r="H244" s="3"/>
      <c r="I244" s="3"/>
      <c r="J244" s="3"/>
      <c r="K244"/>
      <c r="M244" s="20"/>
    </row>
    <row r="245" spans="1:13" s="11" customFormat="1">
      <c r="A245"/>
      <c r="B245" s="2"/>
      <c r="C245"/>
      <c r="D245"/>
      <c r="E245" s="1"/>
      <c r="F245" s="3"/>
      <c r="G245" s="3"/>
      <c r="H245" s="3"/>
      <c r="I245" s="3"/>
      <c r="J245" s="3"/>
      <c r="K245"/>
      <c r="M245" s="20"/>
    </row>
    <row r="246" spans="1:13" s="11" customFormat="1">
      <c r="A246"/>
      <c r="B246" s="2"/>
      <c r="C246"/>
      <c r="D246"/>
      <c r="E246" s="1"/>
      <c r="F246" s="3"/>
      <c r="G246" s="3"/>
      <c r="H246" s="3"/>
      <c r="I246" s="3"/>
      <c r="J246" s="3"/>
      <c r="K246"/>
      <c r="M246" s="20"/>
    </row>
    <row r="247" spans="1:13" s="11" customFormat="1">
      <c r="A247"/>
      <c r="B247" s="2"/>
      <c r="C247"/>
      <c r="D247"/>
      <c r="E247" s="1"/>
      <c r="F247" s="3"/>
      <c r="G247" s="3"/>
      <c r="H247" s="3"/>
      <c r="I247" s="3"/>
      <c r="J247" s="3"/>
      <c r="K247"/>
      <c r="M247" s="20"/>
    </row>
    <row r="248" spans="1:13" s="11" customFormat="1">
      <c r="A248"/>
      <c r="B248" s="2"/>
      <c r="C248"/>
      <c r="D248"/>
      <c r="E248" s="1"/>
      <c r="F248" s="3"/>
      <c r="G248" s="3"/>
      <c r="H248" s="3"/>
      <c r="I248" s="3"/>
      <c r="J248" s="3"/>
      <c r="K248"/>
      <c r="M248" s="20"/>
    </row>
    <row r="249" spans="1:13" s="11" customFormat="1">
      <c r="A249"/>
      <c r="B249" s="2"/>
      <c r="C249"/>
      <c r="D249"/>
      <c r="E249" s="1"/>
      <c r="F249" s="3"/>
      <c r="G249" s="3"/>
      <c r="H249" s="3"/>
      <c r="I249" s="3"/>
      <c r="J249" s="3"/>
      <c r="K249"/>
      <c r="M249" s="20"/>
    </row>
    <row r="250" spans="1:13" s="11" customFormat="1">
      <c r="A250"/>
      <c r="B250" s="2"/>
      <c r="C250"/>
      <c r="D250"/>
      <c r="E250" s="1"/>
      <c r="F250" s="3"/>
      <c r="G250" s="3"/>
      <c r="H250" s="3"/>
      <c r="I250" s="3"/>
      <c r="J250" s="3"/>
      <c r="K250"/>
      <c r="M250" s="20"/>
    </row>
    <row r="251" spans="1:13" s="11" customFormat="1">
      <c r="A251"/>
      <c r="B251" s="2"/>
      <c r="C251"/>
      <c r="D251"/>
      <c r="E251" s="1"/>
      <c r="F251" s="3"/>
      <c r="G251" s="3"/>
      <c r="H251" s="3"/>
      <c r="I251" s="3"/>
      <c r="J251" s="3"/>
      <c r="K251"/>
      <c r="M251" s="20"/>
    </row>
    <row r="252" spans="1:13" s="11" customFormat="1">
      <c r="A252"/>
      <c r="B252" s="2"/>
      <c r="C252"/>
      <c r="D252"/>
      <c r="E252" s="1"/>
      <c r="F252" s="3"/>
      <c r="G252" s="3"/>
      <c r="H252" s="3"/>
      <c r="I252" s="3"/>
      <c r="J252" s="3"/>
      <c r="K252"/>
      <c r="M252" s="20"/>
    </row>
    <row r="253" spans="1:13" s="11" customFormat="1">
      <c r="A253"/>
      <c r="B253" s="2"/>
      <c r="C253"/>
      <c r="D253"/>
      <c r="E253" s="1"/>
      <c r="F253" s="3"/>
      <c r="G253" s="3"/>
      <c r="H253" s="3"/>
      <c r="I253" s="3"/>
      <c r="J253" s="3"/>
      <c r="K253"/>
      <c r="M253" s="20"/>
    </row>
    <row r="254" spans="1:13" s="11" customFormat="1">
      <c r="A254"/>
      <c r="B254" s="2"/>
      <c r="C254"/>
      <c r="D254"/>
      <c r="E254" s="1"/>
      <c r="F254" s="3"/>
      <c r="G254" s="3"/>
      <c r="H254" s="3"/>
      <c r="I254" s="3"/>
      <c r="J254" s="3"/>
      <c r="K254"/>
      <c r="M254" s="20"/>
    </row>
    <row r="255" spans="1:13">
      <c r="B255" s="2"/>
      <c r="E255" s="1"/>
      <c r="F255" s="3"/>
      <c r="G255" s="3"/>
      <c r="H255" s="3"/>
      <c r="I255" s="3"/>
      <c r="J255" s="3"/>
      <c r="L255" s="11"/>
      <c r="M255" s="20"/>
    </row>
    <row r="256" spans="1:13">
      <c r="B256" s="2"/>
      <c r="E256" s="1"/>
      <c r="F256" s="3"/>
      <c r="G256" s="3"/>
      <c r="H256" s="3"/>
      <c r="I256" s="3"/>
      <c r="J256" s="3"/>
      <c r="L256" s="11"/>
      <c r="M256" s="20"/>
    </row>
    <row r="257" spans="1:14">
      <c r="B257" s="2"/>
      <c r="E257" s="1"/>
      <c r="F257" s="3"/>
      <c r="G257" s="3"/>
      <c r="H257" s="3"/>
      <c r="I257" s="3"/>
      <c r="J257" s="3"/>
      <c r="L257" s="11"/>
      <c r="M257" s="20"/>
    </row>
    <row r="258" spans="1:14">
      <c r="B258" s="2"/>
      <c r="E258" s="1"/>
      <c r="F258" s="3"/>
      <c r="G258" s="3"/>
      <c r="H258" s="3"/>
      <c r="I258" s="3"/>
      <c r="J258" s="3"/>
      <c r="L258" s="11"/>
      <c r="M258" s="20"/>
    </row>
    <row r="259" spans="1:14">
      <c r="B259" s="2"/>
      <c r="E259" s="1"/>
      <c r="F259" s="3"/>
      <c r="G259" s="3"/>
      <c r="H259" s="3"/>
      <c r="I259" s="3"/>
      <c r="J259" s="3"/>
      <c r="L259" s="11"/>
      <c r="M259" s="20"/>
    </row>
    <row r="260" spans="1:14">
      <c r="B260" s="2"/>
      <c r="E260" s="1"/>
      <c r="F260" s="3"/>
      <c r="G260" s="3"/>
      <c r="H260" s="3"/>
      <c r="I260" s="3"/>
      <c r="J260" s="3"/>
      <c r="L260" s="11"/>
      <c r="M260" s="20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9"/>
      <c r="K630" s="16"/>
      <c r="L630" s="27"/>
      <c r="M630" s="22"/>
      <c r="N630" s="27"/>
    </row>
    <row r="631" spans="1:14">
      <c r="A631" s="16"/>
      <c r="B631" s="28"/>
      <c r="C631" s="16"/>
      <c r="D631" s="16"/>
      <c r="E631" s="17"/>
      <c r="F631" s="9"/>
      <c r="G631" s="9"/>
      <c r="H631" s="9"/>
      <c r="I631" s="9"/>
      <c r="J631" s="9"/>
      <c r="K631" s="16"/>
      <c r="L631" s="27"/>
      <c r="M631" s="22"/>
      <c r="N631" s="27"/>
    </row>
    <row r="632" spans="1:14">
      <c r="A632" s="16"/>
      <c r="B632" s="28"/>
      <c r="C632" s="16"/>
      <c r="D632" s="16"/>
      <c r="E632" s="17"/>
      <c r="F632" s="9"/>
      <c r="G632" s="9"/>
      <c r="H632" s="9"/>
      <c r="I632" s="9"/>
      <c r="J632" s="9"/>
      <c r="K632" s="16"/>
      <c r="L632" s="27"/>
      <c r="M632" s="22"/>
      <c r="N632" s="27"/>
    </row>
    <row r="633" spans="1:14">
      <c r="A633" s="16"/>
      <c r="B633" s="28"/>
      <c r="C633" s="16"/>
      <c r="D633" s="16"/>
      <c r="E633" s="17"/>
      <c r="F633" s="9"/>
      <c r="G633" s="9"/>
      <c r="H633" s="9"/>
      <c r="I633" s="9"/>
      <c r="J633" s="9"/>
      <c r="K633" s="16"/>
      <c r="L633" s="27"/>
      <c r="M633" s="22"/>
      <c r="N633" s="27"/>
    </row>
    <row r="634" spans="1:14">
      <c r="A634" s="16"/>
      <c r="B634" s="28"/>
      <c r="C634" s="16"/>
      <c r="D634" s="16"/>
      <c r="E634" s="17"/>
      <c r="F634" s="9"/>
      <c r="G634" s="9"/>
      <c r="H634" s="9"/>
      <c r="I634" s="9"/>
      <c r="J634" s="9"/>
      <c r="K634" s="16"/>
      <c r="L634" s="27"/>
      <c r="M634" s="22"/>
      <c r="N634" s="27"/>
    </row>
    <row r="635" spans="1:14">
      <c r="A635" s="16"/>
      <c r="B635" s="28"/>
      <c r="C635" s="16"/>
      <c r="D635" s="16"/>
      <c r="E635" s="17"/>
      <c r="F635" s="9"/>
      <c r="G635" s="9"/>
      <c r="H635" s="9"/>
      <c r="I635" s="9"/>
      <c r="J635" s="9"/>
      <c r="K635" s="16"/>
      <c r="L635" s="27"/>
      <c r="M635" s="22"/>
      <c r="N635" s="27"/>
    </row>
    <row r="636" spans="1:14">
      <c r="A636" s="16"/>
      <c r="B636" s="28"/>
      <c r="C636" s="16"/>
      <c r="D636" s="16"/>
      <c r="E636" s="17"/>
      <c r="F636" s="9"/>
      <c r="G636" s="9"/>
      <c r="H636" s="9"/>
      <c r="I636" s="9"/>
      <c r="J636" s="9"/>
      <c r="K636" s="16"/>
      <c r="L636" s="27"/>
      <c r="M636" s="22"/>
      <c r="N636" s="27"/>
    </row>
    <row r="637" spans="1:14">
      <c r="A637" s="16"/>
      <c r="B637" s="28"/>
      <c r="C637" s="16"/>
      <c r="D637" s="16"/>
      <c r="E637" s="17"/>
      <c r="F637" s="9"/>
      <c r="G637" s="9"/>
      <c r="H637" s="9"/>
      <c r="I637" s="9"/>
      <c r="J637" s="9"/>
      <c r="K637" s="16"/>
      <c r="L637" s="27"/>
      <c r="M637" s="22"/>
      <c r="N637" s="27"/>
    </row>
    <row r="638" spans="1:14">
      <c r="A638" s="16"/>
      <c r="B638" s="28"/>
      <c r="C638" s="16"/>
      <c r="D638" s="16"/>
      <c r="E638" s="17"/>
      <c r="F638" s="9"/>
      <c r="G638" s="9"/>
      <c r="H638" s="9"/>
      <c r="I638" s="9"/>
      <c r="J638" s="9"/>
      <c r="K638" s="16"/>
      <c r="L638" s="27"/>
      <c r="M638" s="22"/>
      <c r="N638" s="27"/>
    </row>
    <row r="639" spans="1:14">
      <c r="A639" s="16"/>
      <c r="B639" s="28"/>
      <c r="C639" s="16"/>
      <c r="D639" s="16"/>
      <c r="E639" s="17"/>
      <c r="F639" s="9"/>
      <c r="G639" s="9"/>
      <c r="H639" s="9"/>
      <c r="I639" s="9"/>
      <c r="J639" s="9"/>
      <c r="K639" s="16"/>
      <c r="L639" s="27"/>
      <c r="M639" s="22"/>
      <c r="N639" s="27"/>
    </row>
    <row r="640" spans="1:14">
      <c r="A640" s="16"/>
      <c r="B640" s="28"/>
      <c r="C640" s="16"/>
      <c r="D640" s="16"/>
      <c r="E640" s="17"/>
      <c r="F640" s="9"/>
      <c r="G640" s="9"/>
      <c r="H640" s="9"/>
      <c r="I640" s="9"/>
      <c r="J640" s="9"/>
      <c r="K640" s="16"/>
      <c r="L640" s="27"/>
      <c r="M640" s="22"/>
      <c r="N640" s="27"/>
    </row>
    <row r="641" spans="1:14">
      <c r="A641" s="16"/>
      <c r="B641" s="28"/>
      <c r="C641" s="16"/>
      <c r="D641" s="16"/>
      <c r="E641" s="17"/>
      <c r="F641" s="9"/>
      <c r="G641" s="9"/>
      <c r="H641" s="9"/>
      <c r="I641" s="9"/>
      <c r="J641" s="9"/>
      <c r="K641" s="16"/>
      <c r="L641" s="27"/>
      <c r="M641" s="22"/>
      <c r="N641" s="27"/>
    </row>
    <row r="642" spans="1:14">
      <c r="A642" s="16"/>
      <c r="B642" s="28"/>
      <c r="C642" s="16"/>
      <c r="D642" s="16"/>
      <c r="E642" s="17"/>
      <c r="F642" s="9"/>
      <c r="G642" s="9"/>
      <c r="H642" s="9"/>
      <c r="I642" s="9"/>
      <c r="J642" s="9"/>
      <c r="K642" s="16"/>
      <c r="L642" s="27"/>
      <c r="M642" s="22"/>
      <c r="N642" s="27"/>
    </row>
    <row r="643" spans="1:14">
      <c r="A643" s="16"/>
      <c r="B643" s="28"/>
      <c r="C643" s="16"/>
      <c r="D643" s="16"/>
      <c r="E643" s="17"/>
      <c r="F643" s="9"/>
      <c r="G643" s="9"/>
      <c r="H643" s="9"/>
      <c r="I643" s="9"/>
      <c r="J643" s="9"/>
      <c r="K643" s="16"/>
      <c r="L643" s="27"/>
      <c r="M643" s="22"/>
      <c r="N643" s="27"/>
    </row>
    <row r="644" spans="1:14">
      <c r="A644" s="16"/>
      <c r="B644" s="28"/>
      <c r="C644" s="16"/>
      <c r="D644" s="16"/>
      <c r="E644" s="17"/>
      <c r="F644" s="9"/>
      <c r="G644" s="9"/>
      <c r="H644" s="9"/>
      <c r="I644" s="9"/>
      <c r="J644" s="9"/>
      <c r="K644" s="16"/>
      <c r="L644" s="27"/>
      <c r="M644" s="22"/>
      <c r="N644" s="27"/>
    </row>
    <row r="645" spans="1:14">
      <c r="A645" s="16"/>
      <c r="B645" s="28"/>
      <c r="C645" s="16"/>
      <c r="D645" s="16"/>
      <c r="E645" s="17"/>
      <c r="F645" s="9"/>
      <c r="G645" s="9"/>
      <c r="H645" s="9"/>
      <c r="I645" s="9"/>
      <c r="J645" s="9"/>
      <c r="K645" s="16"/>
      <c r="L645" s="27"/>
      <c r="M645" s="22"/>
      <c r="N645" s="27"/>
    </row>
    <row r="646" spans="1:14">
      <c r="A646" s="16"/>
      <c r="B646" s="28"/>
      <c r="C646" s="16"/>
      <c r="D646" s="16"/>
      <c r="E646" s="17"/>
      <c r="F646" s="9"/>
      <c r="G646" s="9"/>
      <c r="H646" s="9"/>
      <c r="I646" s="9"/>
      <c r="J646" s="9"/>
      <c r="K646" s="16"/>
      <c r="L646" s="27"/>
      <c r="M646" s="22"/>
      <c r="N646" s="27"/>
    </row>
    <row r="647" spans="1:14">
      <c r="A647" s="16"/>
      <c r="B647" s="28"/>
      <c r="C647" s="16"/>
      <c r="D647" s="16"/>
      <c r="E647" s="17"/>
      <c r="F647" s="9"/>
      <c r="G647" s="9"/>
      <c r="H647" s="9"/>
      <c r="I647" s="9"/>
      <c r="J647" s="9"/>
      <c r="K647" s="16"/>
      <c r="L647" s="27"/>
      <c r="M647" s="22"/>
      <c r="N647" s="27"/>
    </row>
    <row r="648" spans="1:14">
      <c r="A648" s="16"/>
      <c r="B648" s="28"/>
      <c r="C648" s="16"/>
      <c r="D648" s="16"/>
      <c r="E648" s="17"/>
      <c r="F648" s="9"/>
      <c r="G648" s="9"/>
      <c r="H648" s="9"/>
      <c r="I648" s="9"/>
      <c r="J648" s="9"/>
      <c r="K648" s="16"/>
      <c r="L648" s="27"/>
      <c r="M648" s="22"/>
      <c r="N648" s="27"/>
    </row>
    <row r="649" spans="1:14">
      <c r="A649" s="16"/>
      <c r="B649" s="28"/>
      <c r="C649" s="16"/>
      <c r="D649" s="16"/>
      <c r="E649" s="17"/>
      <c r="F649" s="9"/>
      <c r="G649" s="9"/>
      <c r="H649" s="9"/>
      <c r="I649" s="9"/>
      <c r="J649" s="9"/>
      <c r="K649" s="16"/>
      <c r="L649" s="27"/>
      <c r="M649" s="22"/>
      <c r="N649" s="27"/>
    </row>
    <row r="650" spans="1:14">
      <c r="A650" s="16"/>
      <c r="B650" s="28"/>
      <c r="C650" s="16"/>
      <c r="D650" s="16"/>
      <c r="E650" s="17"/>
      <c r="F650" s="9"/>
      <c r="G650" s="9"/>
      <c r="H650" s="9"/>
      <c r="I650" s="9"/>
      <c r="J650" s="9"/>
      <c r="K650" s="16"/>
      <c r="L650" s="27"/>
      <c r="M650" s="22"/>
      <c r="N650" s="27"/>
    </row>
    <row r="651" spans="1:14">
      <c r="A651" s="16"/>
      <c r="B651" s="28"/>
      <c r="C651" s="16"/>
      <c r="D651" s="16"/>
      <c r="E651" s="17"/>
      <c r="F651" s="9"/>
      <c r="G651" s="9"/>
      <c r="H651" s="9"/>
      <c r="I651" s="9"/>
      <c r="J651" s="9"/>
      <c r="K651" s="16"/>
      <c r="L651" s="27"/>
      <c r="M651" s="22"/>
      <c r="N651" s="27"/>
    </row>
    <row r="652" spans="1:14">
      <c r="A652" s="16"/>
      <c r="B652" s="28"/>
      <c r="C652" s="16"/>
      <c r="D652" s="16"/>
      <c r="E652" s="17"/>
      <c r="F652" s="9"/>
      <c r="G652" s="9"/>
      <c r="H652" s="9"/>
      <c r="I652" s="9"/>
      <c r="J652" s="9"/>
      <c r="K652" s="16"/>
      <c r="L652" s="27"/>
      <c r="M652" s="22"/>
      <c r="N652" s="27"/>
    </row>
    <row r="653" spans="1:14">
      <c r="A653" s="16"/>
      <c r="B653" s="28"/>
      <c r="C653" s="16"/>
      <c r="D653" s="16"/>
      <c r="E653" s="17"/>
      <c r="F653" s="9"/>
      <c r="G653" s="9"/>
      <c r="H653" s="9"/>
      <c r="I653" s="9"/>
      <c r="J653" s="9"/>
      <c r="K653" s="16"/>
      <c r="L653" s="27"/>
      <c r="M653" s="22"/>
      <c r="N653" s="27"/>
    </row>
    <row r="654" spans="1:14">
      <c r="A654" s="16"/>
      <c r="B654" s="28"/>
      <c r="C654" s="16"/>
      <c r="D654" s="16"/>
      <c r="E654" s="17"/>
      <c r="F654" s="9"/>
      <c r="G654" s="9"/>
      <c r="H654" s="9"/>
      <c r="I654" s="9"/>
      <c r="J654" s="9"/>
      <c r="K654" s="16"/>
      <c r="L654" s="27"/>
      <c r="M654" s="22"/>
      <c r="N654" s="27"/>
    </row>
    <row r="655" spans="1:14">
      <c r="A655" s="16"/>
      <c r="B655" s="28"/>
      <c r="C655" s="16"/>
      <c r="D655" s="16"/>
      <c r="E655" s="17"/>
      <c r="F655" s="9"/>
      <c r="G655" s="9"/>
      <c r="H655" s="9"/>
      <c r="I655" s="9"/>
      <c r="J655" s="9"/>
      <c r="K655" s="16"/>
      <c r="L655" s="27"/>
      <c r="M655" s="22"/>
      <c r="N655" s="27"/>
    </row>
    <row r="656" spans="1:14">
      <c r="A656" s="16"/>
      <c r="B656" s="28"/>
      <c r="C656" s="16"/>
      <c r="D656" s="16"/>
      <c r="E656" s="17"/>
      <c r="F656" s="9"/>
      <c r="G656" s="9"/>
      <c r="H656" s="9"/>
      <c r="I656" s="9"/>
      <c r="J656" s="9"/>
      <c r="K656" s="16"/>
      <c r="L656" s="27"/>
      <c r="M656" s="22"/>
      <c r="N656" s="27"/>
    </row>
    <row r="657" spans="1:14">
      <c r="A657" s="16"/>
      <c r="B657" s="28"/>
      <c r="C657" s="16"/>
      <c r="D657" s="16"/>
      <c r="E657" s="17"/>
      <c r="F657" s="9"/>
      <c r="G657" s="9"/>
      <c r="H657" s="9"/>
      <c r="I657" s="9"/>
      <c r="J657" s="9"/>
      <c r="K657" s="16"/>
      <c r="L657" s="27"/>
      <c r="M657" s="22"/>
      <c r="N657" s="27"/>
    </row>
    <row r="658" spans="1:14">
      <c r="A658" s="16"/>
      <c r="B658" s="28"/>
      <c r="C658" s="16"/>
      <c r="D658" s="16"/>
      <c r="E658" s="17"/>
      <c r="F658" s="9"/>
      <c r="G658" s="9"/>
      <c r="H658" s="9"/>
      <c r="I658" s="9"/>
      <c r="J658" s="9"/>
      <c r="K658" s="16"/>
      <c r="L658" s="27"/>
      <c r="M658" s="22"/>
      <c r="N658" s="27"/>
    </row>
    <row r="659" spans="1:14">
      <c r="A659" s="16"/>
      <c r="B659" s="28"/>
      <c r="C659" s="16"/>
      <c r="D659" s="16"/>
      <c r="E659" s="17"/>
      <c r="F659" s="9"/>
      <c r="G659" s="9"/>
      <c r="H659" s="9"/>
      <c r="I659" s="9"/>
      <c r="J659" s="9"/>
      <c r="K659" s="16"/>
      <c r="L659" s="27"/>
      <c r="M659" s="22"/>
      <c r="N659" s="27"/>
    </row>
    <row r="660" spans="1:14">
      <c r="A660" s="16"/>
      <c r="B660" s="28"/>
      <c r="C660" s="16"/>
      <c r="D660" s="16"/>
      <c r="E660" s="17"/>
      <c r="F660" s="9"/>
      <c r="G660" s="9"/>
      <c r="H660" s="9"/>
      <c r="I660" s="9"/>
      <c r="J660" s="9"/>
      <c r="K660" s="16"/>
      <c r="L660" s="27"/>
      <c r="M660" s="22"/>
      <c r="N660" s="27"/>
    </row>
    <row r="661" spans="1:14">
      <c r="A661" s="16"/>
      <c r="B661" s="28"/>
      <c r="C661" s="16"/>
      <c r="D661" s="16"/>
      <c r="E661" s="17"/>
      <c r="F661" s="9"/>
      <c r="G661" s="9"/>
      <c r="H661" s="9"/>
      <c r="I661" s="9"/>
      <c r="J661" s="9"/>
      <c r="K661" s="16"/>
      <c r="L661" s="27"/>
      <c r="M661" s="22"/>
      <c r="N661" s="27"/>
    </row>
    <row r="662" spans="1:14">
      <c r="A662" s="16"/>
      <c r="B662" s="28"/>
      <c r="C662" s="16"/>
      <c r="D662" s="16"/>
      <c r="E662" s="17"/>
      <c r="F662" s="9"/>
      <c r="G662" s="9"/>
      <c r="H662" s="9"/>
      <c r="I662" s="9"/>
      <c r="J662" s="9"/>
      <c r="K662" s="16"/>
      <c r="L662" s="27"/>
      <c r="M662" s="22"/>
      <c r="N662" s="27"/>
    </row>
    <row r="663" spans="1:14">
      <c r="A663" s="16"/>
      <c r="B663" s="28"/>
      <c r="C663" s="16"/>
      <c r="D663" s="16"/>
      <c r="E663" s="17"/>
      <c r="F663" s="9"/>
      <c r="G663" s="9"/>
      <c r="H663" s="9"/>
      <c r="I663" s="9"/>
      <c r="J663" s="9"/>
      <c r="K663" s="16"/>
      <c r="L663" s="27"/>
      <c r="M663" s="22"/>
      <c r="N663" s="27"/>
    </row>
    <row r="664" spans="1:14">
      <c r="A664" s="16"/>
      <c r="B664" s="28"/>
      <c r="C664" s="16"/>
      <c r="D664" s="16"/>
      <c r="E664" s="17"/>
      <c r="F664" s="9"/>
      <c r="G664" s="9"/>
      <c r="H664" s="9"/>
      <c r="I664" s="9"/>
      <c r="J664" s="9"/>
      <c r="K664" s="16"/>
      <c r="L664" s="27"/>
      <c r="M664" s="22"/>
      <c r="N664" s="27"/>
    </row>
    <row r="665" spans="1:14">
      <c r="A665" s="16"/>
      <c r="B665" s="28"/>
      <c r="C665" s="16"/>
      <c r="D665" s="16"/>
      <c r="E665" s="17"/>
      <c r="F665" s="9"/>
      <c r="G665" s="9"/>
      <c r="H665" s="9"/>
      <c r="I665" s="9"/>
      <c r="J665" s="9"/>
      <c r="K665" s="16"/>
      <c r="L665" s="27"/>
      <c r="M665" s="22"/>
      <c r="N665" s="27"/>
    </row>
    <row r="666" spans="1:14">
      <c r="A666" s="16"/>
      <c r="B666" s="28"/>
      <c r="C666" s="16"/>
      <c r="D666" s="16"/>
      <c r="E666" s="17"/>
      <c r="F666" s="9"/>
      <c r="G666" s="9"/>
      <c r="H666" s="9"/>
      <c r="I666" s="9"/>
      <c r="J666" s="9"/>
      <c r="K666" s="16"/>
      <c r="L666" s="27"/>
      <c r="M666" s="22"/>
      <c r="N666" s="27"/>
    </row>
    <row r="667" spans="1:14">
      <c r="A667" s="16"/>
      <c r="B667" s="28"/>
      <c r="C667" s="16"/>
      <c r="D667" s="16"/>
      <c r="E667" s="17"/>
      <c r="F667" s="9"/>
      <c r="G667" s="9"/>
      <c r="H667" s="9"/>
      <c r="I667" s="9"/>
      <c r="J667" s="9"/>
      <c r="K667" s="16"/>
      <c r="L667" s="27"/>
      <c r="M667" s="22"/>
      <c r="N667" s="27"/>
    </row>
    <row r="668" spans="1:14">
      <c r="A668" s="16"/>
      <c r="B668" s="28"/>
      <c r="C668" s="16"/>
      <c r="D668" s="16"/>
      <c r="E668" s="17"/>
      <c r="F668" s="9"/>
      <c r="G668" s="9"/>
      <c r="H668" s="9"/>
      <c r="I668" s="9"/>
      <c r="J668" s="9"/>
      <c r="K668" s="16"/>
      <c r="L668" s="27"/>
      <c r="M668" s="22"/>
      <c r="N668" s="27"/>
    </row>
    <row r="669" spans="1:14">
      <c r="A669" s="16"/>
      <c r="B669" s="28"/>
      <c r="C669" s="16"/>
      <c r="D669" s="16"/>
      <c r="E669" s="17"/>
      <c r="F669" s="9"/>
      <c r="G669" s="9"/>
      <c r="H669" s="9"/>
      <c r="I669" s="9"/>
      <c r="J669" s="9"/>
      <c r="K669" s="16"/>
      <c r="L669" s="27"/>
      <c r="M669" s="22"/>
      <c r="N669" s="27"/>
    </row>
    <row r="670" spans="1:14">
      <c r="A670" s="16"/>
      <c r="B670" s="28"/>
      <c r="C670" s="16"/>
      <c r="D670" s="16"/>
      <c r="E670" s="17"/>
      <c r="F670" s="9"/>
      <c r="G670" s="9"/>
      <c r="H670" s="9"/>
      <c r="I670" s="9"/>
      <c r="J670" s="9"/>
      <c r="K670" s="16"/>
      <c r="L670" s="27"/>
      <c r="M670" s="22"/>
      <c r="N670" s="27"/>
    </row>
    <row r="671" spans="1:14">
      <c r="A671" s="16"/>
      <c r="B671" s="28"/>
      <c r="C671" s="16"/>
      <c r="D671" s="16"/>
      <c r="E671" s="17"/>
      <c r="F671" s="9"/>
      <c r="G671" s="9"/>
      <c r="H671" s="9"/>
      <c r="I671" s="9"/>
      <c r="J671" s="9"/>
      <c r="K671" s="16"/>
      <c r="L671" s="27"/>
      <c r="M671" s="22"/>
      <c r="N671" s="27"/>
    </row>
    <row r="672" spans="1:14">
      <c r="A672" s="16"/>
      <c r="B672" s="28"/>
      <c r="C672" s="16"/>
      <c r="D672" s="16"/>
      <c r="E672" s="17"/>
      <c r="F672" s="9"/>
      <c r="G672" s="9"/>
      <c r="H672" s="9"/>
      <c r="I672" s="9"/>
      <c r="J672" s="9"/>
      <c r="K672" s="16"/>
      <c r="L672" s="27"/>
      <c r="M672" s="22"/>
      <c r="N672" s="27"/>
    </row>
    <row r="673" spans="1:14">
      <c r="A673" s="16"/>
      <c r="B673" s="28"/>
      <c r="C673" s="16"/>
      <c r="D673" s="16"/>
      <c r="E673" s="17"/>
      <c r="F673" s="9"/>
      <c r="G673" s="9"/>
      <c r="H673" s="9"/>
      <c r="I673" s="9"/>
      <c r="J673" s="9"/>
      <c r="K673" s="16"/>
      <c r="L673" s="27"/>
      <c r="M673" s="22"/>
      <c r="N673" s="27"/>
    </row>
    <row r="674" spans="1:14">
      <c r="A674" s="16"/>
      <c r="B674" s="28"/>
      <c r="C674" s="16"/>
      <c r="D674" s="16"/>
      <c r="E674" s="17"/>
      <c r="F674" s="9"/>
      <c r="G674" s="9"/>
      <c r="H674" s="9"/>
      <c r="I674" s="9"/>
      <c r="J674" s="9"/>
      <c r="K674" s="16"/>
      <c r="L674" s="27"/>
      <c r="M674" s="22"/>
      <c r="N674" s="27"/>
    </row>
    <row r="675" spans="1:14">
      <c r="A675" s="16"/>
      <c r="B675" s="28"/>
      <c r="C675" s="16"/>
      <c r="D675" s="16"/>
      <c r="E675" s="17"/>
      <c r="F675" s="9"/>
      <c r="G675" s="9"/>
      <c r="H675" s="9"/>
      <c r="I675" s="9"/>
      <c r="J675" s="9"/>
      <c r="K675" s="16"/>
      <c r="L675" s="27"/>
      <c r="M675" s="22"/>
      <c r="N675" s="27"/>
    </row>
    <row r="676" spans="1:14">
      <c r="A676" s="16"/>
      <c r="B676" s="28"/>
      <c r="C676" s="16"/>
      <c r="D676" s="16"/>
      <c r="E676" s="17"/>
      <c r="F676" s="9"/>
      <c r="G676" s="9"/>
      <c r="H676" s="9"/>
      <c r="I676" s="9"/>
      <c r="J676" s="9"/>
      <c r="K676" s="16"/>
      <c r="L676" s="27"/>
      <c r="M676" s="22"/>
      <c r="N676" s="27"/>
    </row>
    <row r="677" spans="1:14">
      <c r="A677" s="16"/>
      <c r="B677" s="28"/>
      <c r="C677" s="16"/>
      <c r="D677" s="16"/>
      <c r="E677" s="17"/>
      <c r="F677" s="9"/>
      <c r="G677" s="9"/>
      <c r="H677" s="9"/>
      <c r="I677" s="9"/>
      <c r="J677" s="9"/>
      <c r="K677" s="16"/>
      <c r="L677" s="27"/>
      <c r="M677" s="22"/>
      <c r="N677" s="27"/>
    </row>
    <row r="678" spans="1:14">
      <c r="A678" s="16"/>
      <c r="B678" s="28"/>
      <c r="C678" s="16"/>
      <c r="D678" s="16"/>
      <c r="E678" s="17"/>
      <c r="F678" s="9"/>
      <c r="G678" s="9"/>
      <c r="H678" s="9"/>
      <c r="I678" s="9"/>
      <c r="J678" s="9"/>
      <c r="K678" s="16"/>
      <c r="L678" s="27"/>
      <c r="M678" s="22"/>
      <c r="N678" s="27"/>
    </row>
    <row r="679" spans="1:14">
      <c r="A679" s="16"/>
      <c r="B679" s="28"/>
      <c r="C679" s="16"/>
      <c r="D679" s="16"/>
      <c r="E679" s="17"/>
      <c r="F679" s="9"/>
      <c r="G679" s="9"/>
      <c r="H679" s="9"/>
      <c r="I679" s="9"/>
      <c r="J679" s="9"/>
      <c r="K679" s="16"/>
      <c r="L679" s="27"/>
      <c r="M679" s="22"/>
      <c r="N679" s="27"/>
    </row>
    <row r="680" spans="1:14">
      <c r="A680" s="16"/>
      <c r="B680" s="28"/>
      <c r="C680" s="16"/>
      <c r="D680" s="16"/>
      <c r="E680" s="17"/>
      <c r="F680" s="9"/>
      <c r="G680" s="9"/>
      <c r="H680" s="9"/>
      <c r="I680" s="9"/>
      <c r="J680" s="9"/>
      <c r="K680" s="16"/>
      <c r="L680" s="27"/>
      <c r="M680" s="22"/>
      <c r="N680" s="27"/>
    </row>
    <row r="681" spans="1:14">
      <c r="A681" s="16"/>
      <c r="B681" s="28"/>
      <c r="C681" s="16"/>
      <c r="D681" s="16"/>
      <c r="E681" s="17"/>
      <c r="F681" s="9"/>
      <c r="G681" s="9"/>
      <c r="H681" s="9"/>
      <c r="I681" s="9"/>
      <c r="J681" s="9"/>
      <c r="K681" s="16"/>
      <c r="L681" s="27"/>
      <c r="M681" s="22"/>
      <c r="N681" s="27"/>
    </row>
    <row r="682" spans="1:14">
      <c r="A682" s="16"/>
      <c r="B682" s="28"/>
      <c r="C682" s="16"/>
      <c r="D682" s="16"/>
      <c r="E682" s="17"/>
      <c r="F682" s="9"/>
      <c r="G682" s="9"/>
      <c r="H682" s="9"/>
      <c r="I682" s="9"/>
      <c r="J682" s="9"/>
      <c r="K682" s="16"/>
      <c r="L682" s="27"/>
      <c r="M682" s="22"/>
      <c r="N682" s="27"/>
    </row>
    <row r="683" spans="1:14">
      <c r="A683" s="16"/>
      <c r="B683" s="28"/>
      <c r="C683" s="16"/>
      <c r="D683" s="16"/>
      <c r="E683" s="17"/>
      <c r="F683" s="9"/>
      <c r="G683" s="9"/>
      <c r="H683" s="9"/>
      <c r="I683" s="9"/>
      <c r="J683" s="9"/>
      <c r="K683" s="16"/>
      <c r="L683" s="27"/>
      <c r="M683" s="22"/>
      <c r="N683" s="27"/>
    </row>
    <row r="684" spans="1:14">
      <c r="A684" s="16"/>
      <c r="B684" s="28"/>
      <c r="C684" s="16"/>
      <c r="D684" s="16"/>
      <c r="E684" s="17"/>
      <c r="F684" s="9"/>
      <c r="G684" s="9"/>
      <c r="H684" s="9"/>
      <c r="I684" s="9"/>
      <c r="J684" s="9"/>
      <c r="K684" s="16"/>
      <c r="L684" s="27"/>
      <c r="M684" s="22"/>
      <c r="N684" s="27"/>
    </row>
    <row r="685" spans="1:14">
      <c r="A685" s="16"/>
      <c r="B685" s="28"/>
      <c r="C685" s="16"/>
      <c r="D685" s="16"/>
      <c r="E685" s="17"/>
      <c r="F685" s="9"/>
      <c r="G685" s="9"/>
      <c r="H685" s="9"/>
      <c r="I685" s="9"/>
      <c r="J685" s="9"/>
      <c r="K685" s="16"/>
      <c r="L685" s="27"/>
      <c r="M685" s="22"/>
      <c r="N685" s="27"/>
    </row>
    <row r="686" spans="1:14">
      <c r="A686" s="16"/>
      <c r="B686" s="28"/>
      <c r="C686" s="16"/>
      <c r="D686" s="16"/>
      <c r="E686" s="17"/>
      <c r="F686" s="9"/>
      <c r="G686" s="9"/>
      <c r="H686" s="9"/>
      <c r="I686" s="9"/>
      <c r="J686" s="9"/>
      <c r="K686" s="16"/>
      <c r="L686" s="27"/>
      <c r="M686" s="22"/>
      <c r="N686" s="27"/>
    </row>
    <row r="687" spans="1:14">
      <c r="A687" s="16"/>
      <c r="B687" s="28"/>
      <c r="C687" s="16"/>
      <c r="D687" s="16"/>
      <c r="E687" s="17"/>
      <c r="F687" s="9"/>
      <c r="G687" s="9"/>
      <c r="H687" s="9"/>
      <c r="I687" s="9"/>
      <c r="J687" s="9"/>
      <c r="K687" s="16"/>
      <c r="L687" s="27"/>
      <c r="M687" s="22"/>
      <c r="N687" s="27"/>
    </row>
    <row r="688" spans="1:14">
      <c r="A688" s="16"/>
      <c r="B688" s="28"/>
      <c r="C688" s="16"/>
      <c r="D688" s="16"/>
      <c r="E688" s="17"/>
      <c r="F688" s="9"/>
      <c r="G688" s="9"/>
      <c r="H688" s="9"/>
      <c r="I688" s="9"/>
      <c r="J688" s="9"/>
      <c r="K688" s="16"/>
      <c r="L688" s="27"/>
      <c r="M688" s="22"/>
      <c r="N688" s="27"/>
    </row>
    <row r="689" spans="1:14">
      <c r="A689" s="16"/>
      <c r="B689" s="28"/>
      <c r="C689" s="16"/>
      <c r="D689" s="16"/>
      <c r="E689" s="17"/>
      <c r="F689" s="9"/>
      <c r="G689" s="9"/>
      <c r="H689" s="9"/>
      <c r="I689" s="9"/>
      <c r="J689" s="9"/>
      <c r="K689" s="16"/>
      <c r="L689" s="27"/>
      <c r="M689" s="22"/>
      <c r="N689" s="27"/>
    </row>
    <row r="690" spans="1:14">
      <c r="A690" s="16"/>
      <c r="B690" s="28"/>
      <c r="C690" s="16"/>
      <c r="D690" s="16"/>
      <c r="E690" s="17"/>
      <c r="F690" s="9"/>
      <c r="G690" s="9"/>
      <c r="H690" s="9"/>
      <c r="I690" s="9"/>
      <c r="J690" s="9"/>
      <c r="K690" s="16"/>
      <c r="L690" s="27"/>
      <c r="M690" s="22"/>
      <c r="N690" s="27"/>
    </row>
    <row r="691" spans="1:14">
      <c r="A691" s="16"/>
      <c r="B691" s="28"/>
      <c r="C691" s="16"/>
      <c r="D691" s="16"/>
      <c r="E691" s="17"/>
      <c r="F691" s="9"/>
      <c r="G691" s="9"/>
      <c r="H691" s="9"/>
      <c r="I691" s="9"/>
      <c r="J691" s="9"/>
      <c r="K691" s="16"/>
      <c r="L691" s="27"/>
      <c r="M691" s="22"/>
      <c r="N691" s="27"/>
    </row>
    <row r="692" spans="1:14">
      <c r="A692" s="16"/>
      <c r="B692" s="28"/>
      <c r="C692" s="16"/>
      <c r="D692" s="16"/>
      <c r="E692" s="17"/>
      <c r="F692" s="9"/>
      <c r="G692" s="9"/>
      <c r="H692" s="9"/>
      <c r="I692" s="9"/>
      <c r="J692" s="9"/>
      <c r="K692" s="16"/>
      <c r="L692" s="27"/>
      <c r="M692" s="22"/>
      <c r="N692" s="27"/>
    </row>
    <row r="693" spans="1:14">
      <c r="A693" s="16"/>
      <c r="B693" s="28"/>
      <c r="C693" s="16"/>
      <c r="D693" s="16"/>
      <c r="E693" s="17"/>
      <c r="F693" s="9"/>
      <c r="G693" s="9"/>
      <c r="H693" s="9"/>
      <c r="I693" s="9"/>
      <c r="J693" s="9"/>
      <c r="K693" s="16"/>
      <c r="L693" s="27"/>
      <c r="M693" s="22"/>
      <c r="N693" s="27"/>
    </row>
    <row r="694" spans="1:14">
      <c r="A694" s="16"/>
      <c r="B694" s="28"/>
      <c r="C694" s="16"/>
      <c r="D694" s="16"/>
      <c r="E694" s="17"/>
      <c r="F694" s="9"/>
      <c r="G694" s="9"/>
      <c r="H694" s="9"/>
      <c r="I694" s="9"/>
      <c r="J694" s="9"/>
      <c r="K694" s="16"/>
      <c r="L694" s="27"/>
      <c r="M694" s="22"/>
      <c r="N694" s="27"/>
    </row>
    <row r="695" spans="1:14">
      <c r="A695" s="16"/>
      <c r="B695" s="28"/>
      <c r="C695" s="16"/>
      <c r="D695" s="16"/>
      <c r="E695" s="17"/>
      <c r="F695" s="9"/>
      <c r="G695" s="9"/>
      <c r="H695" s="9"/>
      <c r="I695" s="9"/>
      <c r="J695" s="9"/>
      <c r="K695" s="16"/>
      <c r="L695" s="27"/>
      <c r="M695" s="22"/>
      <c r="N695" s="27"/>
    </row>
    <row r="696" spans="1:14">
      <c r="A696" s="16"/>
      <c r="B696" s="28"/>
      <c r="C696" s="16"/>
      <c r="D696" s="16"/>
      <c r="E696" s="17"/>
      <c r="F696" s="9"/>
      <c r="G696" s="9"/>
      <c r="H696" s="9"/>
      <c r="I696" s="9"/>
      <c r="J696" s="9"/>
      <c r="K696" s="16"/>
      <c r="L696" s="27"/>
      <c r="M696" s="22"/>
      <c r="N696" s="27"/>
    </row>
    <row r="697" spans="1:14">
      <c r="A697" s="16"/>
      <c r="B697" s="28"/>
      <c r="C697" s="16"/>
      <c r="D697" s="16"/>
      <c r="E697" s="17"/>
      <c r="F697" s="9"/>
      <c r="G697" s="9"/>
      <c r="H697" s="9"/>
      <c r="I697" s="9"/>
      <c r="J697" s="9"/>
      <c r="K697" s="16"/>
      <c r="L697" s="27"/>
      <c r="M697" s="22"/>
      <c r="N697" s="27"/>
    </row>
    <row r="698" spans="1:14">
      <c r="A698" s="16"/>
      <c r="B698" s="28"/>
      <c r="C698" s="16"/>
      <c r="D698" s="16"/>
      <c r="E698" s="17"/>
      <c r="F698" s="9"/>
      <c r="G698" s="9"/>
      <c r="H698" s="9"/>
      <c r="I698" s="9"/>
      <c r="J698" s="9"/>
      <c r="K698" s="16"/>
      <c r="L698" s="27"/>
      <c r="M698" s="22"/>
      <c r="N698" s="27"/>
    </row>
    <row r="699" spans="1:14">
      <c r="A699" s="16"/>
      <c r="B699" s="28"/>
      <c r="C699" s="16"/>
      <c r="D699" s="16"/>
      <c r="E699" s="17"/>
      <c r="F699" s="9"/>
      <c r="G699" s="9"/>
      <c r="H699" s="9"/>
      <c r="I699" s="9"/>
      <c r="J699" s="9"/>
      <c r="K699" s="16"/>
      <c r="L699" s="27"/>
      <c r="M699" s="22"/>
      <c r="N699" s="27"/>
    </row>
    <row r="700" spans="1:14">
      <c r="A700" s="16"/>
      <c r="B700" s="28"/>
      <c r="C700" s="16"/>
      <c r="D700" s="16"/>
      <c r="E700" s="17"/>
      <c r="F700" s="9"/>
      <c r="G700" s="9"/>
      <c r="H700" s="9"/>
      <c r="I700" s="9"/>
      <c r="J700" s="14"/>
      <c r="K700" s="16"/>
      <c r="L700" s="27"/>
      <c r="M700" s="24"/>
      <c r="N700" s="30"/>
    </row>
    <row r="701" spans="1:14">
      <c r="J701" s="4">
        <f>SUM(J3:J700)</f>
        <v>509313.17999999993</v>
      </c>
      <c r="M701" s="4">
        <f>SUM(M3:M700)</f>
        <v>533776.78833333333</v>
      </c>
      <c r="N701" s="4">
        <f>SUM(N3:N700)</f>
        <v>0</v>
      </c>
    </row>
  </sheetData>
  <sortState ref="A2:K70">
    <sortCondition ref="K2:K70"/>
    <sortCondition ref="E2:E7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3"/>
  <sheetViews>
    <sheetView topLeftCell="E1" workbookViewId="0">
      <selection activeCell="R29" sqref="R29"/>
    </sheetView>
  </sheetViews>
  <sheetFormatPr defaultRowHeight="13.2"/>
  <cols>
    <col min="1" max="1" width="12.875" customWidth="1"/>
    <col min="3" max="3" width="32.625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2" max="12" width="13.5" customWidth="1"/>
    <col min="13" max="13" width="26.37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11</v>
      </c>
      <c r="B3" s="2">
        <v>1</v>
      </c>
      <c r="C3" t="s">
        <v>12</v>
      </c>
      <c r="D3" t="s">
        <v>13</v>
      </c>
      <c r="E3" s="1">
        <v>42185</v>
      </c>
      <c r="F3" s="3">
        <v>1816</v>
      </c>
      <c r="G3" s="3">
        <v>1816</v>
      </c>
      <c r="H3" s="3">
        <v>64.86</v>
      </c>
      <c r="I3" s="3">
        <v>1751.14</v>
      </c>
      <c r="J3" s="11">
        <v>43.24</v>
      </c>
      <c r="K3" t="s">
        <v>14</v>
      </c>
      <c r="L3" s="11">
        <v>42</v>
      </c>
      <c r="M3" s="36">
        <f>J3</f>
        <v>43.24</v>
      </c>
      <c r="N3" s="11">
        <f>M3-J3</f>
        <v>0</v>
      </c>
    </row>
    <row r="4" spans="1:14">
      <c r="A4" t="s">
        <v>15</v>
      </c>
      <c r="B4" s="2">
        <v>1</v>
      </c>
      <c r="C4" t="s">
        <v>16</v>
      </c>
      <c r="D4" t="s">
        <v>13</v>
      </c>
      <c r="E4" s="1">
        <v>42369</v>
      </c>
      <c r="F4" s="3">
        <v>8067</v>
      </c>
      <c r="G4" s="3">
        <v>8067</v>
      </c>
      <c r="H4" s="3">
        <v>288.11</v>
      </c>
      <c r="I4" s="3">
        <v>7778.89</v>
      </c>
      <c r="J4" s="11">
        <v>192.07</v>
      </c>
      <c r="K4" t="s">
        <v>14</v>
      </c>
      <c r="L4" s="11">
        <v>42</v>
      </c>
      <c r="M4" s="36">
        <f t="shared" ref="M4:M20" si="0">J4</f>
        <v>192.07</v>
      </c>
      <c r="N4" s="11">
        <f t="shared" ref="N4:N14" si="1">M4-J4</f>
        <v>0</v>
      </c>
    </row>
    <row r="5" spans="1:14">
      <c r="A5" t="s">
        <v>17</v>
      </c>
      <c r="B5" s="2">
        <v>1</v>
      </c>
      <c r="C5" t="s">
        <v>18</v>
      </c>
      <c r="D5" t="s">
        <v>13</v>
      </c>
      <c r="E5" s="1">
        <v>42369</v>
      </c>
      <c r="F5" s="3">
        <v>69890</v>
      </c>
      <c r="G5" s="3">
        <v>69890</v>
      </c>
      <c r="H5" s="3">
        <v>2496.0700000000002</v>
      </c>
      <c r="I5" s="3">
        <v>67393.929999999993</v>
      </c>
      <c r="J5" s="11">
        <v>1664.05</v>
      </c>
      <c r="K5" t="s">
        <v>14</v>
      </c>
      <c r="L5" s="11">
        <v>42</v>
      </c>
      <c r="M5" s="36">
        <f t="shared" si="0"/>
        <v>1664.05</v>
      </c>
      <c r="N5" s="11">
        <f t="shared" si="1"/>
        <v>0</v>
      </c>
    </row>
    <row r="6" spans="1:14">
      <c r="A6" t="s">
        <v>22</v>
      </c>
      <c r="B6" s="2">
        <v>1</v>
      </c>
      <c r="C6" t="s">
        <v>23</v>
      </c>
      <c r="D6" t="s">
        <v>13</v>
      </c>
      <c r="E6" s="1">
        <v>42369</v>
      </c>
      <c r="F6" s="3">
        <v>27136.5</v>
      </c>
      <c r="G6" s="3">
        <v>27136.5</v>
      </c>
      <c r="H6" s="3">
        <v>969.16</v>
      </c>
      <c r="I6" s="3">
        <v>26167.34</v>
      </c>
      <c r="J6" s="11">
        <v>646.11</v>
      </c>
      <c r="K6" t="s">
        <v>14</v>
      </c>
      <c r="L6" s="11">
        <v>42</v>
      </c>
      <c r="M6" s="36">
        <f t="shared" si="0"/>
        <v>646.11</v>
      </c>
      <c r="N6" s="11">
        <f t="shared" si="1"/>
        <v>0</v>
      </c>
    </row>
    <row r="7" spans="1:14">
      <c r="A7" t="s">
        <v>26</v>
      </c>
      <c r="B7" s="2">
        <v>1</v>
      </c>
      <c r="C7" t="s">
        <v>27</v>
      </c>
      <c r="D7" t="s">
        <v>13</v>
      </c>
      <c r="E7" s="1">
        <v>41639</v>
      </c>
      <c r="F7" s="3">
        <v>1807488.95</v>
      </c>
      <c r="G7" s="3">
        <v>1807488.95</v>
      </c>
      <c r="H7" s="3">
        <v>300031.84999999998</v>
      </c>
      <c r="I7" s="3">
        <v>1507457.1</v>
      </c>
      <c r="J7" s="11">
        <v>59249.279999999999</v>
      </c>
      <c r="K7" t="s">
        <v>14</v>
      </c>
      <c r="L7" s="11">
        <v>42</v>
      </c>
      <c r="M7" s="36">
        <f t="shared" si="0"/>
        <v>59249.279999999999</v>
      </c>
      <c r="N7" s="11">
        <f t="shared" si="1"/>
        <v>0</v>
      </c>
    </row>
    <row r="8" spans="1:14">
      <c r="A8" t="s">
        <v>28</v>
      </c>
      <c r="B8" s="2">
        <v>1</v>
      </c>
      <c r="C8" t="s">
        <v>29</v>
      </c>
      <c r="D8" t="s">
        <v>13</v>
      </c>
      <c r="E8" s="1">
        <v>41639</v>
      </c>
      <c r="F8" s="3">
        <v>12747.38</v>
      </c>
      <c r="G8" s="3">
        <v>12747.38</v>
      </c>
      <c r="H8" s="3">
        <v>6628.34</v>
      </c>
      <c r="I8" s="3">
        <v>6119.04</v>
      </c>
      <c r="J8" s="11">
        <v>207.89</v>
      </c>
      <c r="K8" t="s">
        <v>14</v>
      </c>
      <c r="L8" s="11">
        <v>42</v>
      </c>
      <c r="M8" s="36">
        <f t="shared" si="0"/>
        <v>207.89</v>
      </c>
      <c r="N8" s="11">
        <f t="shared" si="1"/>
        <v>0</v>
      </c>
    </row>
    <row r="9" spans="1:14">
      <c r="A9" t="s">
        <v>30</v>
      </c>
      <c r="B9" s="2">
        <v>1</v>
      </c>
      <c r="C9" t="s">
        <v>31</v>
      </c>
      <c r="D9" t="s">
        <v>13</v>
      </c>
      <c r="E9" s="1">
        <v>41639</v>
      </c>
      <c r="F9" s="3">
        <v>197745.37</v>
      </c>
      <c r="G9" s="3">
        <v>197745.37</v>
      </c>
      <c r="H9" s="3">
        <v>23638.23</v>
      </c>
      <c r="I9" s="3">
        <v>174107.14</v>
      </c>
      <c r="J9" s="11">
        <v>5721.24</v>
      </c>
      <c r="K9" t="s">
        <v>14</v>
      </c>
      <c r="L9" s="11">
        <v>42</v>
      </c>
      <c r="M9" s="36">
        <f t="shared" si="0"/>
        <v>5721.24</v>
      </c>
      <c r="N9" s="11">
        <f t="shared" si="1"/>
        <v>0</v>
      </c>
    </row>
    <row r="10" spans="1:14">
      <c r="A10" t="s">
        <v>32</v>
      </c>
      <c r="B10" s="2">
        <v>1</v>
      </c>
      <c r="C10" t="s">
        <v>33</v>
      </c>
      <c r="D10" t="s">
        <v>13</v>
      </c>
      <c r="E10" s="1">
        <v>41639</v>
      </c>
      <c r="F10" s="3">
        <v>25569.34</v>
      </c>
      <c r="G10" s="3">
        <v>25569.34</v>
      </c>
      <c r="H10" s="3">
        <v>3509.64</v>
      </c>
      <c r="I10" s="3">
        <v>22059.7</v>
      </c>
      <c r="J10" s="11">
        <v>701.83</v>
      </c>
      <c r="K10" t="s">
        <v>14</v>
      </c>
      <c r="L10" s="11">
        <v>42</v>
      </c>
      <c r="M10" s="36">
        <f t="shared" si="0"/>
        <v>701.83</v>
      </c>
      <c r="N10" s="11">
        <f t="shared" si="1"/>
        <v>0</v>
      </c>
    </row>
    <row r="11" spans="1:14">
      <c r="A11" t="s">
        <v>34</v>
      </c>
      <c r="B11" s="2">
        <v>1</v>
      </c>
      <c r="C11" t="s">
        <v>35</v>
      </c>
      <c r="D11" t="s">
        <v>13</v>
      </c>
      <c r="E11" s="1">
        <v>41639</v>
      </c>
      <c r="F11" s="3">
        <v>27849.49</v>
      </c>
      <c r="G11" s="3">
        <v>27849.49</v>
      </c>
      <c r="H11" s="3">
        <v>5505.11</v>
      </c>
      <c r="I11" s="3">
        <v>22344.38</v>
      </c>
      <c r="J11" s="11">
        <v>689.03</v>
      </c>
      <c r="K11" t="s">
        <v>14</v>
      </c>
      <c r="L11" s="11">
        <v>42</v>
      </c>
      <c r="M11" s="36">
        <f t="shared" si="0"/>
        <v>689.03</v>
      </c>
      <c r="N11" s="11">
        <f t="shared" si="1"/>
        <v>0</v>
      </c>
    </row>
    <row r="12" spans="1:14">
      <c r="A12" t="s">
        <v>36</v>
      </c>
      <c r="B12" s="2">
        <v>1</v>
      </c>
      <c r="C12" t="s">
        <v>37</v>
      </c>
      <c r="D12" t="s">
        <v>13</v>
      </c>
      <c r="E12" s="1">
        <v>41639</v>
      </c>
      <c r="F12" s="3">
        <v>103747.37</v>
      </c>
      <c r="G12" s="3">
        <v>103747.37</v>
      </c>
      <c r="H12" s="3">
        <v>13071.12</v>
      </c>
      <c r="I12" s="3">
        <v>90676.25</v>
      </c>
      <c r="J12" s="11">
        <v>2712.73</v>
      </c>
      <c r="K12" t="s">
        <v>14</v>
      </c>
      <c r="L12" s="11">
        <v>42</v>
      </c>
      <c r="M12" s="36">
        <f t="shared" si="0"/>
        <v>2712.73</v>
      </c>
      <c r="N12" s="11">
        <f t="shared" si="1"/>
        <v>0</v>
      </c>
    </row>
    <row r="13" spans="1:14">
      <c r="A13" t="s">
        <v>38</v>
      </c>
      <c r="B13" s="2">
        <v>1</v>
      </c>
      <c r="C13" t="s">
        <v>39</v>
      </c>
      <c r="D13" t="s">
        <v>13</v>
      </c>
      <c r="E13" s="1">
        <v>41639</v>
      </c>
      <c r="F13" s="3">
        <v>83790.84</v>
      </c>
      <c r="G13" s="3">
        <v>83790.84</v>
      </c>
      <c r="H13" s="3">
        <v>8792.24</v>
      </c>
      <c r="I13" s="3">
        <v>74998.600000000006</v>
      </c>
      <c r="J13" s="11">
        <v>2178.6999999999998</v>
      </c>
      <c r="K13" t="s">
        <v>14</v>
      </c>
      <c r="L13" s="11">
        <v>42</v>
      </c>
      <c r="M13" s="36">
        <f t="shared" si="0"/>
        <v>2178.6999999999998</v>
      </c>
      <c r="N13" s="11">
        <f t="shared" si="1"/>
        <v>0</v>
      </c>
    </row>
    <row r="14" spans="1:14">
      <c r="A14" t="s">
        <v>40</v>
      </c>
      <c r="B14" s="2">
        <v>1</v>
      </c>
      <c r="C14" t="s">
        <v>41</v>
      </c>
      <c r="D14" t="s">
        <v>13</v>
      </c>
      <c r="E14" s="1">
        <v>41639</v>
      </c>
      <c r="F14" s="3">
        <v>6178.24</v>
      </c>
      <c r="G14" s="3">
        <v>6178.24</v>
      </c>
      <c r="H14" s="3">
        <v>3910.67</v>
      </c>
      <c r="I14" s="3">
        <v>2267.5700000000002</v>
      </c>
      <c r="J14" s="11">
        <v>64.010000000000005</v>
      </c>
      <c r="K14" t="s">
        <v>14</v>
      </c>
      <c r="L14" s="11">
        <v>42</v>
      </c>
      <c r="M14" s="36">
        <f t="shared" si="0"/>
        <v>64.010000000000005</v>
      </c>
      <c r="N14" s="11">
        <f t="shared" si="1"/>
        <v>0</v>
      </c>
    </row>
    <row r="15" spans="1:14">
      <c r="A15" t="s">
        <v>42</v>
      </c>
      <c r="B15" s="2">
        <v>1</v>
      </c>
      <c r="C15" t="s">
        <v>43</v>
      </c>
      <c r="D15" t="s">
        <v>13</v>
      </c>
      <c r="E15" s="1">
        <v>41639</v>
      </c>
      <c r="F15" s="3">
        <v>152878.24</v>
      </c>
      <c r="G15" s="3">
        <v>152878.24</v>
      </c>
      <c r="H15" s="3">
        <v>19501.37</v>
      </c>
      <c r="I15" s="3">
        <v>133376.87</v>
      </c>
      <c r="J15" s="11">
        <v>3662.11</v>
      </c>
      <c r="K15" t="s">
        <v>14</v>
      </c>
      <c r="L15" s="11">
        <v>42</v>
      </c>
      <c r="M15" s="36">
        <f t="shared" si="0"/>
        <v>3662.11</v>
      </c>
      <c r="N15" s="11">
        <f t="shared" ref="N15:N20" si="2">M15-J15</f>
        <v>0</v>
      </c>
    </row>
    <row r="16" spans="1:14">
      <c r="A16" t="s">
        <v>44</v>
      </c>
      <c r="B16" s="2">
        <v>1</v>
      </c>
      <c r="C16" t="s">
        <v>45</v>
      </c>
      <c r="D16" t="s">
        <v>13</v>
      </c>
      <c r="E16" s="1">
        <v>41639</v>
      </c>
      <c r="F16" s="3">
        <v>227718.61</v>
      </c>
      <c r="G16" s="3">
        <v>227718.61</v>
      </c>
      <c r="H16" s="3">
        <v>21538.49</v>
      </c>
      <c r="I16" s="3">
        <v>206180.12</v>
      </c>
      <c r="J16" s="11">
        <v>5510.18</v>
      </c>
      <c r="K16" t="s">
        <v>14</v>
      </c>
      <c r="L16" s="11">
        <v>42</v>
      </c>
      <c r="M16" s="36">
        <f t="shared" si="0"/>
        <v>5510.18</v>
      </c>
      <c r="N16" s="11">
        <f t="shared" si="2"/>
        <v>0</v>
      </c>
    </row>
    <row r="17" spans="1:14">
      <c r="A17" t="s">
        <v>46</v>
      </c>
      <c r="B17" s="2">
        <v>1</v>
      </c>
      <c r="C17" t="s">
        <v>47</v>
      </c>
      <c r="D17" t="s">
        <v>13</v>
      </c>
      <c r="E17" s="1">
        <v>42004</v>
      </c>
      <c r="F17" s="3">
        <v>43441.68</v>
      </c>
      <c r="G17" s="3">
        <v>43441.68</v>
      </c>
      <c r="H17" s="3">
        <v>2591.04</v>
      </c>
      <c r="I17" s="3">
        <v>40850.639999999999</v>
      </c>
      <c r="J17" s="11">
        <v>1036.42</v>
      </c>
      <c r="K17" t="s">
        <v>14</v>
      </c>
      <c r="L17" s="11">
        <v>42</v>
      </c>
      <c r="M17" s="36">
        <f t="shared" si="0"/>
        <v>1036.42</v>
      </c>
      <c r="N17" s="11">
        <f t="shared" si="2"/>
        <v>0</v>
      </c>
    </row>
    <row r="18" spans="1:14">
      <c r="A18" t="s">
        <v>48</v>
      </c>
      <c r="B18" s="2">
        <v>1</v>
      </c>
      <c r="C18" t="s">
        <v>49</v>
      </c>
      <c r="D18" t="s">
        <v>13</v>
      </c>
      <c r="E18" s="1">
        <v>42369</v>
      </c>
      <c r="F18" s="3">
        <v>45371</v>
      </c>
      <c r="G18" s="3">
        <v>45371</v>
      </c>
      <c r="H18" s="3">
        <v>1620.39</v>
      </c>
      <c r="I18" s="3">
        <v>43750.61</v>
      </c>
      <c r="J18" s="11">
        <v>1080.26</v>
      </c>
      <c r="K18" t="s">
        <v>14</v>
      </c>
      <c r="L18" s="11">
        <v>42</v>
      </c>
      <c r="M18" s="36">
        <f t="shared" si="0"/>
        <v>1080.26</v>
      </c>
      <c r="N18" s="11">
        <f t="shared" si="2"/>
        <v>0</v>
      </c>
    </row>
    <row r="19" spans="1:14">
      <c r="A19" t="s">
        <v>50</v>
      </c>
      <c r="B19" s="2">
        <v>1</v>
      </c>
      <c r="C19" t="s">
        <v>51</v>
      </c>
      <c r="D19" t="s">
        <v>13</v>
      </c>
      <c r="E19" s="1">
        <v>42369</v>
      </c>
      <c r="F19" s="3">
        <v>17733</v>
      </c>
      <c r="G19" s="3">
        <v>17733</v>
      </c>
      <c r="H19" s="3">
        <v>633.32000000000005</v>
      </c>
      <c r="I19" s="3">
        <v>17099.68</v>
      </c>
      <c r="J19" s="11">
        <v>422.21</v>
      </c>
      <c r="K19" t="s">
        <v>14</v>
      </c>
      <c r="L19" s="11">
        <v>42</v>
      </c>
      <c r="M19" s="36">
        <f t="shared" si="0"/>
        <v>422.21</v>
      </c>
      <c r="N19" s="11">
        <f t="shared" si="2"/>
        <v>0</v>
      </c>
    </row>
    <row r="20" spans="1:14">
      <c r="A20" t="s">
        <v>52</v>
      </c>
      <c r="B20" s="2">
        <v>1</v>
      </c>
      <c r="C20" t="s">
        <v>53</v>
      </c>
      <c r="D20" t="s">
        <v>13</v>
      </c>
      <c r="E20" s="1">
        <v>42338</v>
      </c>
      <c r="F20" s="3">
        <v>4735</v>
      </c>
      <c r="G20" s="3">
        <v>4735</v>
      </c>
      <c r="H20" s="3">
        <v>169.11</v>
      </c>
      <c r="I20" s="3">
        <v>4565.8900000000003</v>
      </c>
      <c r="J20" s="11">
        <v>112.74</v>
      </c>
      <c r="K20" t="s">
        <v>14</v>
      </c>
      <c r="L20" s="11">
        <v>42</v>
      </c>
      <c r="M20" s="36">
        <f t="shared" si="0"/>
        <v>112.74</v>
      </c>
      <c r="N20" s="11">
        <f t="shared" si="2"/>
        <v>0</v>
      </c>
    </row>
    <row r="21" spans="1:14">
      <c r="A21" s="16"/>
      <c r="B21" s="28"/>
      <c r="C21" s="16"/>
      <c r="D21" s="16"/>
      <c r="E21" s="17"/>
      <c r="F21" s="9"/>
      <c r="G21" s="9"/>
      <c r="H21" s="9"/>
      <c r="I21" s="9"/>
      <c r="J21" s="102"/>
      <c r="K21" s="16"/>
      <c r="L21" s="27"/>
      <c r="M21" s="108"/>
      <c r="N21" s="102"/>
    </row>
    <row r="22" spans="1:14">
      <c r="A22" s="16"/>
      <c r="B22" s="28"/>
      <c r="C22" s="96" t="s">
        <v>1354</v>
      </c>
      <c r="D22" s="16"/>
      <c r="E22" s="17"/>
      <c r="F22" s="9"/>
      <c r="G22" s="114">
        <f>'[3]2016 Jobs by Asset Class'!$C$26</f>
        <v>285000</v>
      </c>
      <c r="H22" s="9"/>
      <c r="I22" s="9"/>
      <c r="J22" s="102"/>
      <c r="K22" s="103"/>
      <c r="L22" s="102">
        <v>42</v>
      </c>
      <c r="M22" s="108">
        <f t="shared" ref="M22" si="3">(G22/L22)/2</f>
        <v>3392.8571428571427</v>
      </c>
      <c r="N22" s="102"/>
    </row>
    <row r="23" spans="1:14">
      <c r="A23" s="16"/>
      <c r="B23" s="28"/>
      <c r="C23" s="16"/>
      <c r="D23" s="16"/>
      <c r="E23" s="17"/>
      <c r="F23" s="9"/>
      <c r="G23" s="9"/>
      <c r="H23" s="9"/>
      <c r="I23" s="9"/>
      <c r="J23" s="30"/>
      <c r="K23" s="31"/>
      <c r="L23" s="30"/>
      <c r="M23" s="38"/>
      <c r="N23" s="30"/>
    </row>
    <row r="24" spans="1:14">
      <c r="B24" s="2"/>
      <c r="E24" s="1"/>
      <c r="F24" s="3"/>
      <c r="G24" s="3"/>
      <c r="H24" s="3"/>
      <c r="I24" s="3"/>
      <c r="J24" s="13">
        <f>SUM(J3:J23)</f>
        <v>85894.1</v>
      </c>
      <c r="L24" s="11"/>
      <c r="M24" s="13">
        <f>SUM(M3:M23)</f>
        <v>89286.957142857151</v>
      </c>
      <c r="N24" s="8">
        <f>SUM(N3:N20)</f>
        <v>0</v>
      </c>
    </row>
    <row r="25" spans="1:14" s="11" customFormat="1">
      <c r="A25"/>
      <c r="B25" s="2"/>
      <c r="C25"/>
      <c r="D25"/>
      <c r="E25" s="1"/>
      <c r="F25" s="3"/>
      <c r="G25" s="3"/>
      <c r="H25" s="3"/>
      <c r="I25" s="3"/>
      <c r="J25" s="3"/>
      <c r="K25"/>
      <c r="M25" s="20"/>
    </row>
    <row r="26" spans="1:14" s="11" customFormat="1">
      <c r="A26"/>
      <c r="B26" s="2"/>
      <c r="C26"/>
      <c r="D26"/>
      <c r="E26" s="1"/>
      <c r="F26" s="3"/>
      <c r="G26" s="3"/>
      <c r="H26" s="3"/>
      <c r="I26" s="3"/>
      <c r="J26" s="3"/>
      <c r="K26"/>
      <c r="M26" s="20"/>
    </row>
    <row r="27" spans="1:14" s="11" customFormat="1">
      <c r="A27"/>
      <c r="B27" s="2"/>
      <c r="C27"/>
      <c r="D27"/>
      <c r="E27" s="1"/>
      <c r="F27" s="3"/>
      <c r="G27" s="3"/>
      <c r="H27" s="3"/>
      <c r="I27" s="3"/>
      <c r="J27" s="3"/>
      <c r="K27"/>
      <c r="M27" s="20"/>
    </row>
    <row r="28" spans="1:14" s="11" customFormat="1">
      <c r="A28"/>
      <c r="B28" s="2"/>
      <c r="C28"/>
      <c r="D28"/>
      <c r="E28" s="1"/>
      <c r="F28" s="3"/>
      <c r="G28" s="3"/>
      <c r="H28" s="3"/>
      <c r="I28" s="3"/>
      <c r="J28" s="3"/>
      <c r="K28"/>
      <c r="M28" s="20"/>
    </row>
    <row r="29" spans="1:14" s="11" customFormat="1">
      <c r="A29"/>
      <c r="B29" s="2"/>
      <c r="C29"/>
      <c r="D29"/>
      <c r="E29" s="1"/>
      <c r="F29" s="3"/>
      <c r="G29" s="3"/>
      <c r="H29" s="3"/>
      <c r="I29" s="3"/>
      <c r="J29" s="3"/>
      <c r="K29"/>
      <c r="M29" s="20"/>
    </row>
    <row r="30" spans="1:14" s="11" customFormat="1">
      <c r="A30"/>
      <c r="B30" s="2"/>
      <c r="C30"/>
      <c r="D30"/>
      <c r="E30" s="1"/>
      <c r="F30" s="3"/>
      <c r="G30" s="3"/>
      <c r="H30" s="3"/>
      <c r="I30" s="3"/>
      <c r="J30" s="3"/>
      <c r="K30"/>
      <c r="M30" s="20"/>
    </row>
    <row r="31" spans="1:14" s="11" customFormat="1">
      <c r="A31"/>
      <c r="B31" s="2"/>
      <c r="C31"/>
      <c r="D31"/>
      <c r="E31" s="1"/>
      <c r="F31" s="3"/>
      <c r="G31" s="3"/>
      <c r="H31" s="3"/>
      <c r="I31" s="3"/>
      <c r="J31" s="3"/>
      <c r="K31"/>
      <c r="M31" s="20"/>
    </row>
    <row r="32" spans="1:14" s="11" customFormat="1">
      <c r="A32"/>
      <c r="B32" s="2"/>
      <c r="C32"/>
      <c r="D32"/>
      <c r="E32" s="1"/>
      <c r="F32" s="3"/>
      <c r="G32" s="3"/>
      <c r="H32" s="3"/>
      <c r="I32" s="3"/>
      <c r="J32" s="3"/>
      <c r="K32"/>
      <c r="M32" s="20"/>
    </row>
    <row r="33" spans="1:13" s="11" customFormat="1">
      <c r="A33"/>
      <c r="B33" s="2"/>
      <c r="C33"/>
      <c r="D33"/>
      <c r="E33" s="1"/>
      <c r="F33" s="3"/>
      <c r="G33" s="3"/>
      <c r="H33" s="3"/>
      <c r="I33" s="3"/>
      <c r="J33" s="3"/>
      <c r="K33"/>
      <c r="M33" s="20"/>
    </row>
    <row r="34" spans="1:13" s="11" customFormat="1">
      <c r="A34"/>
      <c r="B34" s="2"/>
      <c r="C34"/>
      <c r="D34"/>
      <c r="E34" s="1"/>
      <c r="F34" s="3"/>
      <c r="G34" s="3"/>
      <c r="H34" s="3"/>
      <c r="I34" s="3"/>
      <c r="J34" s="3"/>
      <c r="K34"/>
      <c r="M34" s="20"/>
    </row>
    <row r="35" spans="1:13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M35" s="20"/>
    </row>
    <row r="36" spans="1:13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M36" s="20"/>
    </row>
    <row r="37" spans="1:13" s="11" customFormat="1">
      <c r="A37"/>
      <c r="B37" s="2"/>
      <c r="C37"/>
      <c r="D37"/>
      <c r="E37" s="1"/>
      <c r="F37" s="3"/>
      <c r="G37" s="3"/>
      <c r="H37" s="3"/>
      <c r="I37" s="3"/>
      <c r="J37" s="3"/>
      <c r="K37"/>
      <c r="M37" s="20"/>
    </row>
    <row r="38" spans="1:13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20"/>
    </row>
    <row r="39" spans="1:13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20"/>
    </row>
    <row r="40" spans="1:13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20"/>
    </row>
    <row r="41" spans="1:13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20"/>
    </row>
    <row r="42" spans="1:13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20"/>
    </row>
    <row r="43" spans="1:13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20"/>
    </row>
    <row r="44" spans="1:13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20"/>
    </row>
    <row r="45" spans="1:13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20"/>
    </row>
    <row r="46" spans="1:13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20"/>
    </row>
    <row r="47" spans="1:13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20"/>
    </row>
    <row r="48" spans="1:13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20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4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4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4">
      <c r="B147" s="2"/>
      <c r="E147" s="1"/>
      <c r="F147" s="3"/>
      <c r="G147" s="3"/>
      <c r="H147" s="3"/>
      <c r="I147" s="3"/>
      <c r="J147" s="3"/>
      <c r="L147" s="11"/>
      <c r="M147" s="20"/>
    </row>
    <row r="148" spans="1:14">
      <c r="B148" s="2"/>
      <c r="E148" s="1"/>
      <c r="F148" s="3"/>
      <c r="G148" s="3"/>
      <c r="H148" s="3"/>
      <c r="I148" s="3"/>
      <c r="J148" s="3"/>
      <c r="L148" s="11"/>
      <c r="M148" s="20"/>
    </row>
    <row r="149" spans="1:14">
      <c r="B149" s="2"/>
      <c r="E149" s="1"/>
      <c r="F149" s="3"/>
      <c r="G149" s="3"/>
      <c r="H149" s="3"/>
      <c r="I149" s="3"/>
      <c r="J149" s="3"/>
      <c r="L149" s="11"/>
      <c r="M149" s="20"/>
    </row>
    <row r="150" spans="1:14">
      <c r="B150" s="2"/>
      <c r="E150" s="1"/>
      <c r="F150" s="3"/>
      <c r="G150" s="3"/>
      <c r="H150" s="3"/>
      <c r="I150" s="3"/>
      <c r="J150" s="3"/>
      <c r="L150" s="11"/>
      <c r="M150" s="20"/>
    </row>
    <row r="151" spans="1:14">
      <c r="B151" s="2"/>
      <c r="E151" s="1"/>
      <c r="F151" s="3"/>
      <c r="G151" s="3"/>
      <c r="H151" s="3"/>
      <c r="I151" s="3"/>
      <c r="J151" s="3"/>
      <c r="L151" s="11"/>
      <c r="M151" s="20"/>
    </row>
    <row r="152" spans="1:14">
      <c r="B152" s="2"/>
      <c r="E152" s="1"/>
      <c r="F152" s="3"/>
      <c r="G152" s="3"/>
      <c r="H152" s="3"/>
      <c r="I152" s="3"/>
      <c r="J152" s="3"/>
      <c r="L152" s="11"/>
      <c r="M152" s="20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14"/>
      <c r="K592" s="16"/>
      <c r="L592" s="27"/>
      <c r="M592" s="24"/>
      <c r="N592" s="30"/>
    </row>
    <row r="593" spans="10:14">
      <c r="J593" s="4">
        <f>SUM(J3:J592)</f>
        <v>171788.2</v>
      </c>
      <c r="M593" s="4">
        <f>SUM(M3:M592)</f>
        <v>178573.9142857143</v>
      </c>
      <c r="N593" s="4">
        <f>SUM(N3:N592)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3"/>
  <sheetViews>
    <sheetView workbookViewId="0">
      <selection activeCell="M15" sqref="M15"/>
    </sheetView>
  </sheetViews>
  <sheetFormatPr defaultRowHeight="13.2"/>
  <cols>
    <col min="1" max="1" width="17.375" customWidth="1"/>
    <col min="3" max="3" width="24.875" bestFit="1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26.37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425</v>
      </c>
      <c r="B3" s="2">
        <v>1</v>
      </c>
      <c r="C3" t="s">
        <v>426</v>
      </c>
      <c r="D3" t="s">
        <v>13</v>
      </c>
      <c r="E3" s="1">
        <v>42369</v>
      </c>
      <c r="F3" s="3">
        <v>30082.52</v>
      </c>
      <c r="G3" s="3">
        <v>30082.52</v>
      </c>
      <c r="H3" s="3">
        <v>9024.75</v>
      </c>
      <c r="I3" s="3">
        <v>21057.77</v>
      </c>
      <c r="J3" s="3">
        <v>6016.5</v>
      </c>
      <c r="K3" t="s">
        <v>427</v>
      </c>
      <c r="L3" s="11">
        <v>5</v>
      </c>
      <c r="M3" s="36">
        <f>J3</f>
        <v>6016.5</v>
      </c>
      <c r="N3" s="11">
        <f>M3-J3</f>
        <v>0</v>
      </c>
    </row>
    <row r="4" spans="1:14">
      <c r="A4" t="s">
        <v>755</v>
      </c>
      <c r="B4" s="2">
        <v>1</v>
      </c>
      <c r="C4" t="s">
        <v>756</v>
      </c>
      <c r="D4" t="s">
        <v>13</v>
      </c>
      <c r="E4" s="1">
        <v>41639</v>
      </c>
      <c r="F4" s="3">
        <v>752.77</v>
      </c>
      <c r="G4" s="3">
        <v>752.77</v>
      </c>
      <c r="H4" s="3">
        <v>752.77</v>
      </c>
      <c r="I4" s="3">
        <v>0</v>
      </c>
      <c r="J4" s="3">
        <v>0</v>
      </c>
      <c r="K4" t="s">
        <v>427</v>
      </c>
      <c r="L4" s="11">
        <v>5</v>
      </c>
      <c r="M4" s="36">
        <f t="shared" ref="M4:M10" si="0">J4</f>
        <v>0</v>
      </c>
      <c r="N4" s="11">
        <f t="shared" ref="N4:N10" si="1">M4-J4</f>
        <v>0</v>
      </c>
    </row>
    <row r="5" spans="1:14">
      <c r="A5" t="s">
        <v>757</v>
      </c>
      <c r="B5" s="2">
        <v>1</v>
      </c>
      <c r="C5" t="s">
        <v>758</v>
      </c>
      <c r="D5" t="s">
        <v>13</v>
      </c>
      <c r="E5" s="1">
        <v>41639</v>
      </c>
      <c r="F5" s="3">
        <v>6911.25</v>
      </c>
      <c r="G5" s="3">
        <v>6911.25</v>
      </c>
      <c r="H5" s="3">
        <v>6911.25</v>
      </c>
      <c r="I5" s="3">
        <v>0</v>
      </c>
      <c r="J5" s="3">
        <v>0</v>
      </c>
      <c r="K5" t="s">
        <v>427</v>
      </c>
      <c r="L5" s="11">
        <v>5</v>
      </c>
      <c r="M5" s="36">
        <f t="shared" si="0"/>
        <v>0</v>
      </c>
      <c r="N5" s="11">
        <f t="shared" si="1"/>
        <v>0</v>
      </c>
    </row>
    <row r="6" spans="1:14">
      <c r="A6" t="s">
        <v>759</v>
      </c>
      <c r="B6" s="2">
        <v>1</v>
      </c>
      <c r="C6" t="s">
        <v>760</v>
      </c>
      <c r="D6" t="s">
        <v>13</v>
      </c>
      <c r="E6" s="1">
        <v>41639</v>
      </c>
      <c r="F6" s="3">
        <v>102626.97</v>
      </c>
      <c r="G6" s="3">
        <v>102626.97</v>
      </c>
      <c r="H6" s="3">
        <v>102626.97</v>
      </c>
      <c r="I6" s="3">
        <v>0</v>
      </c>
      <c r="J6" s="3">
        <v>17870.38</v>
      </c>
      <c r="K6" t="s">
        <v>427</v>
      </c>
      <c r="L6" s="11">
        <v>5</v>
      </c>
      <c r="M6" s="36">
        <f t="shared" si="0"/>
        <v>17870.38</v>
      </c>
      <c r="N6" s="11">
        <f t="shared" si="1"/>
        <v>0</v>
      </c>
    </row>
    <row r="7" spans="1:14">
      <c r="A7" t="s">
        <v>761</v>
      </c>
      <c r="B7" s="2">
        <v>1</v>
      </c>
      <c r="C7" t="s">
        <v>762</v>
      </c>
      <c r="D7" t="s">
        <v>13</v>
      </c>
      <c r="E7" s="1">
        <v>41639</v>
      </c>
      <c r="F7" s="3">
        <v>12708.83</v>
      </c>
      <c r="G7" s="3">
        <v>12708.83</v>
      </c>
      <c r="H7" s="3">
        <v>11452.73</v>
      </c>
      <c r="I7" s="3">
        <v>1256.0999999999999</v>
      </c>
      <c r="J7" s="3">
        <v>2539.9499999999998</v>
      </c>
      <c r="K7" t="s">
        <v>427</v>
      </c>
      <c r="L7" s="11">
        <v>5</v>
      </c>
      <c r="M7" s="36">
        <f t="shared" si="0"/>
        <v>2539.9499999999998</v>
      </c>
      <c r="N7" s="11">
        <f t="shared" si="1"/>
        <v>0</v>
      </c>
    </row>
    <row r="8" spans="1:14">
      <c r="A8" t="s">
        <v>763</v>
      </c>
      <c r="B8" s="2">
        <v>1</v>
      </c>
      <c r="C8" t="s">
        <v>764</v>
      </c>
      <c r="D8" t="s">
        <v>13</v>
      </c>
      <c r="E8" s="1">
        <v>41639</v>
      </c>
      <c r="F8" s="3">
        <v>2049.8000000000002</v>
      </c>
      <c r="G8" s="3">
        <v>2049.8000000000002</v>
      </c>
      <c r="H8" s="3">
        <v>1504.52</v>
      </c>
      <c r="I8" s="3">
        <v>545.28</v>
      </c>
      <c r="J8" s="3">
        <v>365.52</v>
      </c>
      <c r="K8" t="s">
        <v>427</v>
      </c>
      <c r="L8" s="11">
        <v>5</v>
      </c>
      <c r="M8" s="36">
        <f t="shared" si="0"/>
        <v>365.52</v>
      </c>
      <c r="N8" s="11">
        <f t="shared" si="1"/>
        <v>0</v>
      </c>
    </row>
    <row r="9" spans="1:14">
      <c r="A9" t="s">
        <v>765</v>
      </c>
      <c r="B9" s="2">
        <v>1</v>
      </c>
      <c r="C9" t="s">
        <v>766</v>
      </c>
      <c r="D9" t="s">
        <v>13</v>
      </c>
      <c r="E9" s="1">
        <v>42004</v>
      </c>
      <c r="F9" s="3">
        <v>1040</v>
      </c>
      <c r="G9" s="3">
        <v>1040</v>
      </c>
      <c r="H9" s="3">
        <v>521.14</v>
      </c>
      <c r="I9" s="3">
        <v>518.86</v>
      </c>
      <c r="J9" s="3">
        <v>208.45</v>
      </c>
      <c r="K9" t="s">
        <v>427</v>
      </c>
      <c r="L9" s="11">
        <v>5</v>
      </c>
      <c r="M9" s="36">
        <f t="shared" si="0"/>
        <v>208.45</v>
      </c>
      <c r="N9" s="11">
        <f t="shared" si="1"/>
        <v>0</v>
      </c>
    </row>
    <row r="10" spans="1:14">
      <c r="A10" t="s">
        <v>767</v>
      </c>
      <c r="B10" s="2">
        <v>1</v>
      </c>
      <c r="C10" t="s">
        <v>768</v>
      </c>
      <c r="D10" t="s">
        <v>13</v>
      </c>
      <c r="E10" s="1">
        <v>42369</v>
      </c>
      <c r="F10" s="3">
        <v>65083.38</v>
      </c>
      <c r="G10" s="3">
        <v>65083.38</v>
      </c>
      <c r="H10" s="3">
        <v>19525.02</v>
      </c>
      <c r="I10" s="3">
        <v>45558.36</v>
      </c>
      <c r="J10" s="3">
        <v>13016.68</v>
      </c>
      <c r="K10" t="s">
        <v>427</v>
      </c>
      <c r="L10" s="11">
        <v>5</v>
      </c>
      <c r="M10" s="36">
        <f t="shared" si="0"/>
        <v>13016.68</v>
      </c>
      <c r="N10" s="11">
        <f t="shared" si="1"/>
        <v>0</v>
      </c>
    </row>
    <row r="11" spans="1:14">
      <c r="A11" t="s">
        <v>769</v>
      </c>
      <c r="B11" s="2">
        <v>1</v>
      </c>
      <c r="C11" t="s">
        <v>770</v>
      </c>
      <c r="D11" t="s">
        <v>13</v>
      </c>
      <c r="E11" s="1">
        <v>42735</v>
      </c>
      <c r="F11" s="3">
        <v>22642.720000000001</v>
      </c>
      <c r="G11" s="3">
        <v>22642.720000000001</v>
      </c>
      <c r="H11" s="3">
        <v>2264.27</v>
      </c>
      <c r="I11" s="3">
        <v>20378.45</v>
      </c>
      <c r="J11" s="3">
        <v>2264.27</v>
      </c>
      <c r="K11" t="s">
        <v>427</v>
      </c>
      <c r="L11" s="11">
        <v>5</v>
      </c>
      <c r="M11" s="36">
        <f>(G11/L11)/2</f>
        <v>2264.2719999999999</v>
      </c>
      <c r="N11" s="27"/>
    </row>
    <row r="12" spans="1:14">
      <c r="B12" s="2"/>
      <c r="E12" s="1"/>
      <c r="F12" s="3"/>
      <c r="G12" s="3"/>
      <c r="H12" s="3"/>
      <c r="I12" s="3"/>
      <c r="J12" s="11"/>
      <c r="L12" s="11"/>
      <c r="M12" s="36"/>
    </row>
    <row r="13" spans="1:14">
      <c r="B13" s="2"/>
      <c r="C13" s="96" t="s">
        <v>1354</v>
      </c>
      <c r="E13" s="1"/>
      <c r="F13" s="3"/>
      <c r="G13" s="116">
        <f>'[3]2016 Jobs by Asset Class'!$C$27</f>
        <v>170000</v>
      </c>
      <c r="H13" s="3"/>
      <c r="I13" s="3"/>
      <c r="J13" s="115"/>
      <c r="K13" s="104"/>
      <c r="L13" s="27">
        <v>5</v>
      </c>
      <c r="M13" s="37">
        <f>(G13/L13)/2</f>
        <v>17000</v>
      </c>
      <c r="N13" s="48"/>
    </row>
    <row r="14" spans="1:14">
      <c r="B14" s="2"/>
      <c r="C14" s="96"/>
      <c r="E14" s="1"/>
      <c r="F14" s="3"/>
      <c r="G14" s="3"/>
      <c r="H14" s="3"/>
      <c r="I14" s="3"/>
      <c r="J14" s="46"/>
      <c r="K14" s="10"/>
      <c r="L14" s="12"/>
      <c r="M14" s="47"/>
      <c r="N14" s="47"/>
    </row>
    <row r="15" spans="1:14" s="11" customFormat="1">
      <c r="A15"/>
      <c r="B15" s="2"/>
      <c r="C15"/>
      <c r="D15"/>
      <c r="E15" s="1"/>
      <c r="F15" s="3"/>
      <c r="G15" s="3"/>
      <c r="H15" s="3"/>
      <c r="I15" s="3"/>
      <c r="J15" s="8">
        <f>SUM(J3:J14)</f>
        <v>42281.75</v>
      </c>
      <c r="K15" s="23"/>
      <c r="L15" s="13"/>
      <c r="M15" s="8">
        <f>SUM(M3:M14)</f>
        <v>59281.752</v>
      </c>
      <c r="N15" s="8">
        <f>SUM(N3:N13)</f>
        <v>0</v>
      </c>
    </row>
    <row r="16" spans="1:14" s="11" customFormat="1">
      <c r="A16"/>
      <c r="B16" s="2"/>
      <c r="C16"/>
      <c r="D16"/>
      <c r="E16" s="1"/>
      <c r="F16" s="3"/>
      <c r="G16" s="3"/>
      <c r="H16" s="3"/>
      <c r="I16" s="3"/>
      <c r="J16" s="3"/>
      <c r="K16"/>
      <c r="M16" s="20"/>
    </row>
    <row r="17" spans="1:13" s="11" customFormat="1">
      <c r="A17"/>
      <c r="B17" s="2"/>
      <c r="C17"/>
      <c r="D17"/>
      <c r="E17" s="1"/>
      <c r="F17" s="3"/>
      <c r="G17" s="3"/>
      <c r="H17" s="3"/>
      <c r="I17" s="3"/>
      <c r="J17" s="3"/>
      <c r="K17"/>
      <c r="M17" s="20"/>
    </row>
    <row r="18" spans="1:13" s="11" customFormat="1">
      <c r="A18"/>
      <c r="B18" s="2"/>
      <c r="C18"/>
      <c r="D18"/>
      <c r="E18" s="1"/>
      <c r="F18" s="3"/>
      <c r="G18" s="3"/>
      <c r="H18" s="3"/>
      <c r="I18" s="3"/>
      <c r="J18" s="3"/>
      <c r="K18"/>
      <c r="M18" s="20"/>
    </row>
    <row r="19" spans="1:13" s="11" customFormat="1">
      <c r="A19"/>
      <c r="B19" s="2"/>
      <c r="C19"/>
      <c r="D19"/>
      <c r="E19" s="1"/>
      <c r="F19" s="3"/>
      <c r="G19" s="3"/>
      <c r="H19" s="3"/>
      <c r="I19" s="3"/>
      <c r="J19" s="3"/>
      <c r="K19"/>
      <c r="M19" s="20"/>
    </row>
    <row r="20" spans="1:13" s="11" customFormat="1">
      <c r="A20"/>
      <c r="B20" s="2"/>
      <c r="C20"/>
      <c r="D20"/>
      <c r="E20" s="1"/>
      <c r="F20" s="3"/>
      <c r="G20" s="3"/>
      <c r="H20" s="3"/>
      <c r="I20" s="3"/>
      <c r="J20" s="3"/>
      <c r="K20"/>
      <c r="M20" s="20"/>
    </row>
    <row r="21" spans="1:13" s="11" customFormat="1">
      <c r="A21"/>
      <c r="B21" s="2"/>
      <c r="C21"/>
      <c r="D21"/>
      <c r="E21" s="1"/>
      <c r="F21" s="3"/>
      <c r="G21" s="3"/>
      <c r="H21" s="3"/>
      <c r="I21" s="3"/>
      <c r="J21" s="3"/>
      <c r="K21"/>
      <c r="M21" s="20"/>
    </row>
    <row r="22" spans="1:13" s="11" customFormat="1">
      <c r="A22"/>
      <c r="B22" s="2"/>
      <c r="C22"/>
      <c r="D22"/>
      <c r="E22" s="1"/>
      <c r="F22" s="3"/>
      <c r="G22" s="3"/>
      <c r="H22" s="3"/>
      <c r="I22" s="3"/>
      <c r="J22" s="3"/>
      <c r="K22"/>
      <c r="M22" s="20"/>
    </row>
    <row r="23" spans="1:13" s="11" customFormat="1">
      <c r="A23"/>
      <c r="B23" s="2"/>
      <c r="C23"/>
      <c r="D23"/>
      <c r="E23" s="1"/>
      <c r="F23" s="3"/>
      <c r="G23" s="3"/>
      <c r="H23" s="3"/>
      <c r="I23" s="3"/>
      <c r="J23" s="3"/>
      <c r="K23"/>
      <c r="M23" s="20"/>
    </row>
    <row r="24" spans="1:13" s="11" customFormat="1">
      <c r="A24"/>
      <c r="B24" s="2"/>
      <c r="C24"/>
      <c r="D24"/>
      <c r="E24" s="1"/>
      <c r="F24" s="3"/>
      <c r="G24" s="3"/>
      <c r="H24" s="3"/>
      <c r="I24" s="3"/>
      <c r="J24" s="3"/>
      <c r="K24"/>
      <c r="M24" s="20"/>
    </row>
    <row r="25" spans="1:13" s="11" customFormat="1">
      <c r="A25"/>
      <c r="B25" s="2"/>
      <c r="C25"/>
      <c r="D25"/>
      <c r="E25" s="1"/>
      <c r="F25" s="3"/>
      <c r="G25" s="3"/>
      <c r="H25" s="3"/>
      <c r="I25" s="3"/>
      <c r="J25" s="3"/>
      <c r="K25"/>
      <c r="M25" s="20"/>
    </row>
    <row r="26" spans="1:13" s="11" customFormat="1">
      <c r="A26"/>
      <c r="B26" s="2"/>
      <c r="C26"/>
      <c r="D26"/>
      <c r="E26" s="1"/>
      <c r="F26" s="3"/>
      <c r="G26" s="3"/>
      <c r="H26" s="3"/>
      <c r="I26" s="3"/>
      <c r="J26" s="3"/>
      <c r="K26"/>
      <c r="M26" s="20"/>
    </row>
    <row r="27" spans="1:13" s="11" customFormat="1">
      <c r="A27"/>
      <c r="B27" s="2"/>
      <c r="C27"/>
      <c r="D27"/>
      <c r="E27" s="1"/>
      <c r="F27" s="3"/>
      <c r="G27" s="3"/>
      <c r="H27" s="3"/>
      <c r="I27" s="3"/>
      <c r="J27" s="3"/>
      <c r="K27"/>
      <c r="M27" s="20"/>
    </row>
    <row r="28" spans="1:13" s="11" customFormat="1">
      <c r="A28"/>
      <c r="B28" s="2"/>
      <c r="C28"/>
      <c r="D28"/>
      <c r="E28" s="1"/>
      <c r="F28" s="3"/>
      <c r="G28" s="3"/>
      <c r="H28" s="3"/>
      <c r="I28" s="3"/>
      <c r="J28" s="3"/>
      <c r="K28"/>
      <c r="M28" s="20"/>
    </row>
    <row r="29" spans="1:13" s="11" customFormat="1">
      <c r="A29"/>
      <c r="B29" s="2"/>
      <c r="C29"/>
      <c r="D29"/>
      <c r="E29" s="1"/>
      <c r="F29" s="3"/>
      <c r="G29" s="3"/>
      <c r="H29" s="3"/>
      <c r="I29" s="3"/>
      <c r="J29" s="3"/>
      <c r="K29"/>
      <c r="M29" s="20"/>
    </row>
    <row r="30" spans="1:13" s="11" customFormat="1">
      <c r="A30"/>
      <c r="B30" s="2"/>
      <c r="C30"/>
      <c r="D30"/>
      <c r="E30" s="1"/>
      <c r="F30" s="3"/>
      <c r="G30" s="3"/>
      <c r="H30" s="3"/>
      <c r="I30" s="3"/>
      <c r="J30" s="3"/>
      <c r="K30"/>
      <c r="M30" s="20"/>
    </row>
    <row r="31" spans="1:13" s="11" customFormat="1">
      <c r="A31"/>
      <c r="B31" s="2"/>
      <c r="C31"/>
      <c r="D31"/>
      <c r="E31" s="1"/>
      <c r="F31" s="3"/>
      <c r="G31" s="3"/>
      <c r="H31" s="3"/>
      <c r="I31" s="3"/>
      <c r="J31" s="3"/>
      <c r="K31"/>
      <c r="M31" s="20"/>
    </row>
    <row r="32" spans="1:13" s="11" customFormat="1">
      <c r="A32"/>
      <c r="B32" s="2"/>
      <c r="C32"/>
      <c r="D32"/>
      <c r="E32" s="1"/>
      <c r="F32" s="3"/>
      <c r="G32" s="3"/>
      <c r="H32" s="3"/>
      <c r="I32" s="3"/>
      <c r="J32" s="3"/>
      <c r="K32"/>
      <c r="M32" s="20"/>
    </row>
    <row r="33" spans="1:13" s="11" customFormat="1">
      <c r="A33"/>
      <c r="B33" s="2"/>
      <c r="C33"/>
      <c r="D33"/>
      <c r="E33" s="1"/>
      <c r="F33" s="3"/>
      <c r="G33" s="3"/>
      <c r="H33" s="3"/>
      <c r="I33" s="3"/>
      <c r="J33" s="3"/>
      <c r="K33"/>
      <c r="M33" s="20"/>
    </row>
    <row r="34" spans="1:13" s="11" customFormat="1">
      <c r="A34"/>
      <c r="B34" s="2"/>
      <c r="C34"/>
      <c r="D34"/>
      <c r="E34" s="1"/>
      <c r="F34" s="3"/>
      <c r="G34" s="3"/>
      <c r="H34" s="3"/>
      <c r="I34" s="3"/>
      <c r="J34" s="3"/>
      <c r="K34"/>
      <c r="M34" s="20"/>
    </row>
    <row r="35" spans="1:13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M35" s="20"/>
    </row>
    <row r="36" spans="1:13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M36" s="20"/>
    </row>
    <row r="37" spans="1:13" s="11" customFormat="1">
      <c r="A37"/>
      <c r="B37" s="2"/>
      <c r="C37"/>
      <c r="D37"/>
      <c r="E37" s="1"/>
      <c r="F37" s="3"/>
      <c r="G37" s="3"/>
      <c r="H37" s="3"/>
      <c r="I37" s="3"/>
      <c r="J37" s="3"/>
      <c r="K37"/>
      <c r="M37" s="20"/>
    </row>
    <row r="38" spans="1:13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20"/>
    </row>
    <row r="39" spans="1:13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20"/>
    </row>
    <row r="40" spans="1:13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20"/>
    </row>
    <row r="41" spans="1:13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20"/>
    </row>
    <row r="42" spans="1:13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20"/>
    </row>
    <row r="43" spans="1:13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20"/>
    </row>
    <row r="44" spans="1:13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20"/>
    </row>
    <row r="45" spans="1:13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20"/>
    </row>
    <row r="46" spans="1:13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20"/>
    </row>
    <row r="47" spans="1:13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20"/>
    </row>
    <row r="48" spans="1:13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20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4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4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4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4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4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4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4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4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4">
      <c r="B137" s="2"/>
      <c r="E137" s="1"/>
      <c r="F137" s="3"/>
      <c r="G137" s="3"/>
      <c r="H137" s="3"/>
      <c r="I137" s="3"/>
      <c r="J137" s="3"/>
      <c r="L137" s="11"/>
      <c r="M137" s="20"/>
    </row>
    <row r="138" spans="1:14">
      <c r="B138" s="2"/>
      <c r="E138" s="1"/>
      <c r="F138" s="3"/>
      <c r="G138" s="3"/>
      <c r="H138" s="3"/>
      <c r="I138" s="3"/>
      <c r="J138" s="3"/>
      <c r="L138" s="11"/>
      <c r="M138" s="20"/>
    </row>
    <row r="139" spans="1:14">
      <c r="B139" s="2"/>
      <c r="E139" s="1"/>
      <c r="F139" s="3"/>
      <c r="G139" s="3"/>
      <c r="H139" s="3"/>
      <c r="I139" s="3"/>
      <c r="J139" s="3"/>
      <c r="L139" s="11"/>
      <c r="M139" s="20"/>
    </row>
    <row r="140" spans="1:14">
      <c r="B140" s="2"/>
      <c r="E140" s="1"/>
      <c r="F140" s="3"/>
      <c r="G140" s="3"/>
      <c r="H140" s="3"/>
      <c r="I140" s="3"/>
      <c r="J140" s="3"/>
      <c r="L140" s="11"/>
      <c r="M140" s="20"/>
    </row>
    <row r="141" spans="1:14">
      <c r="B141" s="2"/>
      <c r="E141" s="1"/>
      <c r="F141" s="3"/>
      <c r="G141" s="3"/>
      <c r="H141" s="3"/>
      <c r="I141" s="3"/>
      <c r="J141" s="3"/>
      <c r="L141" s="11"/>
      <c r="M141" s="20"/>
    </row>
    <row r="142" spans="1:14">
      <c r="B142" s="2"/>
      <c r="E142" s="1"/>
      <c r="F142" s="3"/>
      <c r="G142" s="3"/>
      <c r="H142" s="3"/>
      <c r="I142" s="3"/>
      <c r="J142" s="3"/>
      <c r="L142" s="11"/>
      <c r="M142" s="20"/>
    </row>
    <row r="143" spans="1:14">
      <c r="A143" s="16"/>
      <c r="B143" s="28"/>
      <c r="C143" s="16"/>
      <c r="D143" s="16"/>
      <c r="E143" s="17"/>
      <c r="F143" s="9"/>
      <c r="G143" s="9"/>
      <c r="H143" s="9"/>
      <c r="I143" s="9"/>
      <c r="J143" s="9"/>
      <c r="K143" s="16"/>
      <c r="L143" s="27"/>
      <c r="M143" s="22"/>
      <c r="N143" s="27"/>
    </row>
    <row r="144" spans="1:14">
      <c r="A144" s="16"/>
      <c r="B144" s="28"/>
      <c r="C144" s="16"/>
      <c r="D144" s="16"/>
      <c r="E144" s="17"/>
      <c r="F144" s="9"/>
      <c r="G144" s="9"/>
      <c r="H144" s="9"/>
      <c r="I144" s="9"/>
      <c r="J144" s="9"/>
      <c r="K144" s="16"/>
      <c r="L144" s="27"/>
      <c r="M144" s="22"/>
      <c r="N144" s="27"/>
    </row>
    <row r="145" spans="1:14">
      <c r="A145" s="16"/>
      <c r="B145" s="28"/>
      <c r="C145" s="16"/>
      <c r="D145" s="16"/>
      <c r="E145" s="17"/>
      <c r="F145" s="9"/>
      <c r="G145" s="9"/>
      <c r="H145" s="9"/>
      <c r="I145" s="9"/>
      <c r="J145" s="9"/>
      <c r="K145" s="16"/>
      <c r="L145" s="27"/>
      <c r="M145" s="22"/>
      <c r="N145" s="27"/>
    </row>
    <row r="146" spans="1:14">
      <c r="A146" s="16"/>
      <c r="B146" s="28"/>
      <c r="C146" s="16"/>
      <c r="D146" s="16"/>
      <c r="E146" s="17"/>
      <c r="F146" s="9"/>
      <c r="G146" s="9"/>
      <c r="H146" s="9"/>
      <c r="I146" s="9"/>
      <c r="J146" s="9"/>
      <c r="K146" s="16"/>
      <c r="L146" s="27"/>
      <c r="M146" s="22"/>
      <c r="N146" s="27"/>
    </row>
    <row r="147" spans="1:14">
      <c r="A147" s="16"/>
      <c r="B147" s="28"/>
      <c r="C147" s="16"/>
      <c r="D147" s="16"/>
      <c r="E147" s="17"/>
      <c r="F147" s="9"/>
      <c r="G147" s="9"/>
      <c r="H147" s="9"/>
      <c r="I147" s="9"/>
      <c r="J147" s="9"/>
      <c r="K147" s="16"/>
      <c r="L147" s="27"/>
      <c r="M147" s="22"/>
      <c r="N147" s="27"/>
    </row>
    <row r="148" spans="1:14">
      <c r="A148" s="16"/>
      <c r="B148" s="28"/>
      <c r="C148" s="16"/>
      <c r="D148" s="16"/>
      <c r="E148" s="17"/>
      <c r="F148" s="9"/>
      <c r="G148" s="9"/>
      <c r="H148" s="9"/>
      <c r="I148" s="9"/>
      <c r="J148" s="9"/>
      <c r="K148" s="16"/>
      <c r="L148" s="27"/>
      <c r="M148" s="22"/>
      <c r="N148" s="27"/>
    </row>
    <row r="149" spans="1:14">
      <c r="A149" s="16"/>
      <c r="B149" s="28"/>
      <c r="C149" s="16"/>
      <c r="D149" s="16"/>
      <c r="E149" s="17"/>
      <c r="F149" s="9"/>
      <c r="G149" s="9"/>
      <c r="H149" s="9"/>
      <c r="I149" s="9"/>
      <c r="J149" s="9"/>
      <c r="K149" s="16"/>
      <c r="L149" s="27"/>
      <c r="M149" s="22"/>
      <c r="N149" s="27"/>
    </row>
    <row r="150" spans="1:14">
      <c r="A150" s="16"/>
      <c r="B150" s="28"/>
      <c r="C150" s="16"/>
      <c r="D150" s="16"/>
      <c r="E150" s="17"/>
      <c r="F150" s="9"/>
      <c r="G150" s="9"/>
      <c r="H150" s="9"/>
      <c r="I150" s="9"/>
      <c r="J150" s="9"/>
      <c r="K150" s="16"/>
      <c r="L150" s="27"/>
      <c r="M150" s="22"/>
      <c r="N150" s="27"/>
    </row>
    <row r="151" spans="1:14">
      <c r="A151" s="16"/>
      <c r="B151" s="28"/>
      <c r="C151" s="16"/>
      <c r="D151" s="16"/>
      <c r="E151" s="17"/>
      <c r="F151" s="9"/>
      <c r="G151" s="9"/>
      <c r="H151" s="9"/>
      <c r="I151" s="9"/>
      <c r="J151" s="9"/>
      <c r="K151" s="16"/>
      <c r="L151" s="27"/>
      <c r="M151" s="22"/>
      <c r="N151" s="27"/>
    </row>
    <row r="152" spans="1:14">
      <c r="A152" s="16"/>
      <c r="B152" s="28"/>
      <c r="C152" s="16"/>
      <c r="D152" s="16"/>
      <c r="E152" s="17"/>
      <c r="F152" s="9"/>
      <c r="G152" s="9"/>
      <c r="H152" s="9"/>
      <c r="I152" s="9"/>
      <c r="J152" s="9"/>
      <c r="K152" s="16"/>
      <c r="L152" s="27"/>
      <c r="M152" s="22"/>
      <c r="N152" s="27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14"/>
      <c r="K582" s="16"/>
      <c r="L582" s="27"/>
      <c r="M582" s="24"/>
      <c r="N582" s="30"/>
    </row>
    <row r="583" spans="1:14">
      <c r="J583" s="4">
        <f>SUM(J3:J582)</f>
        <v>84563.5</v>
      </c>
      <c r="M583" s="4">
        <f>SUM(M3:M582)</f>
        <v>118563.504</v>
      </c>
      <c r="N583" s="4">
        <f>SUM(N3:N582)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13" sqref="I13"/>
    </sheetView>
  </sheetViews>
  <sheetFormatPr defaultRowHeight="13.2"/>
  <cols>
    <col min="3" max="3" width="8" bestFit="1" customWidth="1"/>
    <col min="4" max="4" width="19.5" bestFit="1" customWidth="1"/>
    <col min="5" max="5" width="16.5" bestFit="1" customWidth="1"/>
    <col min="6" max="6" width="11.5" bestFit="1" customWidth="1"/>
    <col min="7" max="7" width="26.125" bestFit="1" customWidth="1"/>
    <col min="8" max="8" width="16.125" bestFit="1" customWidth="1"/>
    <col min="9" max="9" width="26.375" bestFit="1" customWidth="1"/>
    <col min="10" max="10" width="13.375" bestFit="1" customWidth="1"/>
    <col min="11" max="11" width="6.875" customWidth="1"/>
    <col min="12" max="12" width="12" customWidth="1"/>
    <col min="13" max="13" width="17.625" customWidth="1"/>
  </cols>
  <sheetData>
    <row r="1" spans="1:13">
      <c r="I1" s="100" t="s">
        <v>1351</v>
      </c>
      <c r="M1" s="100" t="s">
        <v>1352</v>
      </c>
    </row>
    <row r="2" spans="1:13" ht="26.4">
      <c r="A2" t="s">
        <v>1</v>
      </c>
      <c r="B2" t="s">
        <v>2</v>
      </c>
      <c r="C2" t="s">
        <v>3</v>
      </c>
      <c r="D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t="s">
        <v>10</v>
      </c>
      <c r="L2" s="23" t="s">
        <v>1309</v>
      </c>
      <c r="M2" s="130" t="s">
        <v>9</v>
      </c>
    </row>
    <row r="3" spans="1:13">
      <c r="A3" s="2">
        <v>1</v>
      </c>
      <c r="B3" t="s">
        <v>610</v>
      </c>
      <c r="C3" t="s">
        <v>13</v>
      </c>
      <c r="D3" s="1">
        <v>41639</v>
      </c>
      <c r="E3" s="3">
        <v>4972.05</v>
      </c>
      <c r="F3" s="3">
        <v>4972.05</v>
      </c>
      <c r="G3" s="3">
        <v>4972.05</v>
      </c>
      <c r="H3" s="3">
        <v>0</v>
      </c>
      <c r="I3" s="3">
        <v>0</v>
      </c>
      <c r="J3" t="s">
        <v>611</v>
      </c>
    </row>
    <row r="4" spans="1:13">
      <c r="A4" s="2">
        <v>1</v>
      </c>
      <c r="B4" t="s">
        <v>612</v>
      </c>
      <c r="C4" t="s">
        <v>13</v>
      </c>
      <c r="D4" s="1">
        <v>41639</v>
      </c>
      <c r="E4" s="3">
        <v>44049.31</v>
      </c>
      <c r="F4" s="3">
        <v>44049.31</v>
      </c>
      <c r="G4" s="3">
        <v>44049.31</v>
      </c>
      <c r="H4" s="3">
        <v>0</v>
      </c>
      <c r="I4" s="3">
        <v>0</v>
      </c>
      <c r="J4" t="s">
        <v>611</v>
      </c>
    </row>
    <row r="5" spans="1:13">
      <c r="A5" s="2">
        <v>1</v>
      </c>
      <c r="B5" t="s">
        <v>613</v>
      </c>
      <c r="C5" t="s">
        <v>13</v>
      </c>
      <c r="D5" s="1">
        <v>41639</v>
      </c>
      <c r="E5" s="3">
        <v>234376.71</v>
      </c>
      <c r="F5" s="3">
        <v>234376.71</v>
      </c>
      <c r="G5" s="3">
        <v>234376.71</v>
      </c>
      <c r="H5" s="3">
        <v>0</v>
      </c>
      <c r="I5" s="3">
        <v>0</v>
      </c>
      <c r="J5" t="s">
        <v>611</v>
      </c>
    </row>
    <row r="6" spans="1:13">
      <c r="A6" s="2">
        <v>1</v>
      </c>
      <c r="B6" t="s">
        <v>614</v>
      </c>
      <c r="C6" t="s">
        <v>13</v>
      </c>
      <c r="D6" s="1">
        <v>41639</v>
      </c>
      <c r="E6" s="3">
        <v>144237.24</v>
      </c>
      <c r="F6" s="3">
        <v>144237.24</v>
      </c>
      <c r="G6" s="3">
        <v>144237.24</v>
      </c>
      <c r="H6" s="3">
        <v>0</v>
      </c>
      <c r="I6" s="3">
        <v>13897.65</v>
      </c>
      <c r="J6" t="s">
        <v>611</v>
      </c>
      <c r="M6" s="5">
        <f>I6</f>
        <v>13897.65</v>
      </c>
    </row>
    <row r="7" spans="1:13">
      <c r="A7" s="2">
        <v>1</v>
      </c>
      <c r="B7" t="s">
        <v>615</v>
      </c>
      <c r="C7" t="s">
        <v>13</v>
      </c>
      <c r="D7" s="1">
        <v>42004</v>
      </c>
      <c r="E7" s="3">
        <v>46161.919999999998</v>
      </c>
      <c r="F7" s="3">
        <v>46161.919999999998</v>
      </c>
      <c r="G7" s="3">
        <v>38538.46</v>
      </c>
      <c r="H7" s="3">
        <v>7623.46</v>
      </c>
      <c r="I7" s="3">
        <v>15415.38</v>
      </c>
      <c r="J7" t="s">
        <v>611</v>
      </c>
      <c r="M7" s="5">
        <f>I7</f>
        <v>15415.38</v>
      </c>
    </row>
    <row r="8" spans="1:13">
      <c r="A8" s="2">
        <v>1</v>
      </c>
      <c r="B8" t="s">
        <v>616</v>
      </c>
      <c r="C8" t="s">
        <v>13</v>
      </c>
      <c r="D8" s="1">
        <v>42369</v>
      </c>
      <c r="E8" s="3">
        <v>98316.62</v>
      </c>
      <c r="F8" s="3">
        <v>98316.62</v>
      </c>
      <c r="G8" s="3">
        <v>49158.31</v>
      </c>
      <c r="H8" s="3">
        <v>49158.31</v>
      </c>
      <c r="I8" s="3">
        <v>20482.629166666666</v>
      </c>
      <c r="J8" t="s">
        <v>611</v>
      </c>
      <c r="M8" s="5">
        <f>I8</f>
        <v>20482.629166666666</v>
      </c>
    </row>
    <row r="9" spans="1:13">
      <c r="A9" s="2">
        <v>1</v>
      </c>
      <c r="B9" t="s">
        <v>617</v>
      </c>
      <c r="C9" t="s">
        <v>13</v>
      </c>
      <c r="D9" s="1">
        <v>42735</v>
      </c>
      <c r="E9" s="3">
        <v>76652.649999999994</v>
      </c>
      <c r="F9" s="3">
        <v>76652.649999999994</v>
      </c>
      <c r="G9" s="3">
        <v>12775.44</v>
      </c>
      <c r="H9" s="3">
        <v>63877.21</v>
      </c>
      <c r="I9" s="3">
        <v>7665.2649999999994</v>
      </c>
      <c r="J9" t="s">
        <v>611</v>
      </c>
      <c r="M9" s="5"/>
    </row>
    <row r="10" spans="1:13">
      <c r="A10" s="2"/>
      <c r="D10" s="1"/>
      <c r="E10" s="3"/>
      <c r="F10" s="3"/>
      <c r="G10" s="3"/>
      <c r="H10" s="3"/>
      <c r="I10" s="93"/>
      <c r="M10" s="5"/>
    </row>
    <row r="11" spans="1:13">
      <c r="A11" s="96" t="s">
        <v>1354</v>
      </c>
      <c r="D11" s="1"/>
      <c r="E11" s="3"/>
      <c r="F11" s="116">
        <f>'[3]2016 Jobs by Asset Class'!$C$28</f>
        <v>75000</v>
      </c>
      <c r="G11" s="3"/>
      <c r="H11" s="3"/>
      <c r="I11" s="93"/>
      <c r="L11">
        <v>5</v>
      </c>
      <c r="M11" s="5">
        <f>(F11/L11)/2</f>
        <v>7500</v>
      </c>
    </row>
    <row r="12" spans="1:13">
      <c r="A12" s="2"/>
      <c r="D12" s="1"/>
      <c r="E12" s="3"/>
      <c r="F12" s="3"/>
      <c r="G12" s="3"/>
      <c r="H12" s="3"/>
      <c r="I12" s="14"/>
      <c r="M12" s="10"/>
    </row>
    <row r="13" spans="1:13">
      <c r="I13" s="15">
        <f>SUM(I3:I12)</f>
        <v>57460.924166666664</v>
      </c>
      <c r="M13" s="15">
        <f>SUM(M3:M12)</f>
        <v>57295.659166666665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3"/>
  <sheetViews>
    <sheetView topLeftCell="A36" workbookViewId="0">
      <selection activeCell="M49" sqref="M49"/>
    </sheetView>
  </sheetViews>
  <sheetFormatPr defaultRowHeight="13.2"/>
  <cols>
    <col min="3" max="3" width="23.875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12.5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994</v>
      </c>
      <c r="B3" s="2">
        <v>1</v>
      </c>
      <c r="C3" t="s">
        <v>995</v>
      </c>
      <c r="D3" t="s">
        <v>13</v>
      </c>
      <c r="E3" s="1">
        <f t="shared" ref="E3:E11" si="0">DATE(2013,12,31)</f>
        <v>41639</v>
      </c>
      <c r="F3" s="3">
        <v>3199.11</v>
      </c>
      <c r="G3" s="3">
        <v>3199.11</v>
      </c>
      <c r="H3" s="3">
        <v>2927.05</v>
      </c>
      <c r="I3" s="3">
        <v>272.06</v>
      </c>
      <c r="J3" s="3">
        <v>550.14</v>
      </c>
      <c r="K3" t="s">
        <v>996</v>
      </c>
      <c r="L3" s="11">
        <v>12</v>
      </c>
      <c r="M3" s="92">
        <f>J3</f>
        <v>550.14</v>
      </c>
      <c r="N3" s="11">
        <f>M3-J3</f>
        <v>0</v>
      </c>
    </row>
    <row r="4" spans="1:14">
      <c r="A4" t="s">
        <v>997</v>
      </c>
      <c r="B4" s="2">
        <v>1</v>
      </c>
      <c r="C4" t="s">
        <v>998</v>
      </c>
      <c r="D4" t="s">
        <v>13</v>
      </c>
      <c r="E4" s="1">
        <f t="shared" si="0"/>
        <v>41639</v>
      </c>
      <c r="F4" s="3">
        <v>8195.0400000000009</v>
      </c>
      <c r="G4" s="3">
        <v>8195.0400000000009</v>
      </c>
      <c r="H4" s="3">
        <v>6378.36</v>
      </c>
      <c r="I4" s="3">
        <v>1816.68</v>
      </c>
      <c r="J4" s="3">
        <v>1217.78</v>
      </c>
      <c r="K4" t="s">
        <v>996</v>
      </c>
      <c r="L4" s="11">
        <v>12</v>
      </c>
      <c r="M4" s="92">
        <f t="shared" ref="M4:M13" si="1">J4</f>
        <v>1217.78</v>
      </c>
      <c r="N4" s="11">
        <f t="shared" ref="N4:N10" si="2">M4-J4</f>
        <v>0</v>
      </c>
    </row>
    <row r="5" spans="1:14">
      <c r="A5" t="s">
        <v>999</v>
      </c>
      <c r="B5" s="2">
        <v>1</v>
      </c>
      <c r="C5" t="s">
        <v>1000</v>
      </c>
      <c r="D5" t="s">
        <v>13</v>
      </c>
      <c r="E5" s="1">
        <f t="shared" si="0"/>
        <v>41639</v>
      </c>
      <c r="F5" s="3">
        <v>69383.23</v>
      </c>
      <c r="G5" s="3">
        <v>69383.23</v>
      </c>
      <c r="H5" s="3">
        <v>46887.63</v>
      </c>
      <c r="I5" s="3">
        <v>22495.599999999999</v>
      </c>
      <c r="J5" s="3">
        <v>9037.75</v>
      </c>
      <c r="K5" t="s">
        <v>996</v>
      </c>
      <c r="L5" s="11">
        <v>12</v>
      </c>
      <c r="M5" s="92">
        <f t="shared" si="1"/>
        <v>9037.75</v>
      </c>
      <c r="N5" s="11">
        <f t="shared" si="2"/>
        <v>0</v>
      </c>
    </row>
    <row r="6" spans="1:14">
      <c r="A6" t="s">
        <v>1001</v>
      </c>
      <c r="B6" s="2">
        <v>1</v>
      </c>
      <c r="C6" t="s">
        <v>1002</v>
      </c>
      <c r="D6" t="s">
        <v>13</v>
      </c>
      <c r="E6" s="1">
        <f t="shared" si="0"/>
        <v>41639</v>
      </c>
      <c r="F6" s="3">
        <v>114181.94</v>
      </c>
      <c r="G6" s="3">
        <v>114181.94</v>
      </c>
      <c r="H6" s="3">
        <v>68097.759999999995</v>
      </c>
      <c r="I6" s="3">
        <v>46084.18</v>
      </c>
      <c r="J6" s="3">
        <v>13208.15</v>
      </c>
      <c r="K6" t="s">
        <v>996</v>
      </c>
      <c r="L6" s="11">
        <v>12</v>
      </c>
      <c r="M6" s="92">
        <f t="shared" si="1"/>
        <v>13208.15</v>
      </c>
      <c r="N6" s="11">
        <f t="shared" si="2"/>
        <v>0</v>
      </c>
    </row>
    <row r="7" spans="1:14">
      <c r="A7" t="s">
        <v>1003</v>
      </c>
      <c r="B7" s="2">
        <v>1</v>
      </c>
      <c r="C7" t="s">
        <v>1004</v>
      </c>
      <c r="D7" t="s">
        <v>13</v>
      </c>
      <c r="E7" s="1">
        <f t="shared" si="0"/>
        <v>41639</v>
      </c>
      <c r="F7" s="3">
        <v>1383.11</v>
      </c>
      <c r="G7" s="3">
        <v>1383.11</v>
      </c>
      <c r="H7" s="3">
        <v>737.98</v>
      </c>
      <c r="I7" s="3">
        <v>645.13</v>
      </c>
      <c r="J7" s="3">
        <v>143.80000000000001</v>
      </c>
      <c r="K7" t="s">
        <v>996</v>
      </c>
      <c r="L7" s="11">
        <v>12</v>
      </c>
      <c r="M7" s="92">
        <f t="shared" si="1"/>
        <v>143.80000000000001</v>
      </c>
      <c r="N7" s="11">
        <f t="shared" si="2"/>
        <v>0</v>
      </c>
    </row>
    <row r="8" spans="1:14">
      <c r="A8" t="s">
        <v>1005</v>
      </c>
      <c r="B8" s="2">
        <v>1</v>
      </c>
      <c r="C8" t="s">
        <v>1006</v>
      </c>
      <c r="D8" t="s">
        <v>13</v>
      </c>
      <c r="E8" s="1">
        <f t="shared" si="0"/>
        <v>41639</v>
      </c>
      <c r="F8" s="3">
        <v>193726.79</v>
      </c>
      <c r="G8" s="3">
        <v>193726.79</v>
      </c>
      <c r="H8" s="3">
        <v>93485.82</v>
      </c>
      <c r="I8" s="3">
        <v>100240.97</v>
      </c>
      <c r="J8" s="3">
        <v>18280.12</v>
      </c>
      <c r="K8" t="s">
        <v>996</v>
      </c>
      <c r="L8" s="11">
        <v>12</v>
      </c>
      <c r="M8" s="92">
        <f t="shared" si="1"/>
        <v>18280.12</v>
      </c>
      <c r="N8" s="11">
        <f t="shared" si="2"/>
        <v>0</v>
      </c>
    </row>
    <row r="9" spans="1:14">
      <c r="A9" t="s">
        <v>1007</v>
      </c>
      <c r="B9" s="2">
        <v>1</v>
      </c>
      <c r="C9" t="s">
        <v>1008</v>
      </c>
      <c r="D9" t="s">
        <v>13</v>
      </c>
      <c r="E9" s="1">
        <f t="shared" si="0"/>
        <v>41639</v>
      </c>
      <c r="F9" s="3">
        <v>121822.28</v>
      </c>
      <c r="G9" s="3">
        <v>121822.28</v>
      </c>
      <c r="H9" s="3">
        <v>56055.67</v>
      </c>
      <c r="I9" s="3">
        <v>65766.61</v>
      </c>
      <c r="J9" s="3">
        <v>10147.799999999999</v>
      </c>
      <c r="K9" t="s">
        <v>996</v>
      </c>
      <c r="L9" s="11">
        <v>12</v>
      </c>
      <c r="M9" s="92">
        <f t="shared" si="1"/>
        <v>10147.799999999999</v>
      </c>
      <c r="N9" s="11">
        <f t="shared" si="2"/>
        <v>0</v>
      </c>
    </row>
    <row r="10" spans="1:14">
      <c r="A10" t="s">
        <v>1009</v>
      </c>
      <c r="B10" s="2">
        <v>1</v>
      </c>
      <c r="C10" t="s">
        <v>1010</v>
      </c>
      <c r="D10" t="s">
        <v>13</v>
      </c>
      <c r="E10" s="1">
        <f t="shared" si="0"/>
        <v>41639</v>
      </c>
      <c r="F10" s="3">
        <v>233276.79</v>
      </c>
      <c r="G10" s="3">
        <v>233276.79</v>
      </c>
      <c r="H10" s="3">
        <v>125373.2</v>
      </c>
      <c r="I10" s="3">
        <v>107903.59</v>
      </c>
      <c r="J10" s="3">
        <v>14423.93</v>
      </c>
      <c r="K10" t="s">
        <v>996</v>
      </c>
      <c r="L10" s="11">
        <v>12</v>
      </c>
      <c r="M10" s="92">
        <f t="shared" si="1"/>
        <v>14423.93</v>
      </c>
      <c r="N10" s="11">
        <f t="shared" si="2"/>
        <v>0</v>
      </c>
    </row>
    <row r="11" spans="1:14">
      <c r="A11" t="s">
        <v>1011</v>
      </c>
      <c r="B11" s="2">
        <v>1</v>
      </c>
      <c r="C11" t="s">
        <v>1012</v>
      </c>
      <c r="D11" t="s">
        <v>13</v>
      </c>
      <c r="E11" s="1">
        <f t="shared" si="0"/>
        <v>41639</v>
      </c>
      <c r="F11" s="3">
        <v>279186.71999999997</v>
      </c>
      <c r="G11" s="3">
        <v>279186.71999999997</v>
      </c>
      <c r="H11" s="3">
        <v>116208.31</v>
      </c>
      <c r="I11" s="3">
        <v>162978.41</v>
      </c>
      <c r="J11" s="3">
        <v>19223.36</v>
      </c>
      <c r="K11" t="s">
        <v>996</v>
      </c>
      <c r="L11" s="11">
        <v>12</v>
      </c>
      <c r="M11" s="92">
        <f t="shared" si="1"/>
        <v>19223.36</v>
      </c>
      <c r="N11" s="11">
        <f t="shared" ref="N11:N13" si="3">M11-J11</f>
        <v>0</v>
      </c>
    </row>
    <row r="12" spans="1:14">
      <c r="A12" t="s">
        <v>1013</v>
      </c>
      <c r="B12" s="2">
        <v>1</v>
      </c>
      <c r="C12" t="s">
        <v>1014</v>
      </c>
      <c r="D12" t="s">
        <v>13</v>
      </c>
      <c r="E12" s="1">
        <f>DATE(2014,12,31)</f>
        <v>42004</v>
      </c>
      <c r="F12" s="3">
        <v>304410.99</v>
      </c>
      <c r="G12" s="3">
        <v>304410.99</v>
      </c>
      <c r="H12" s="3">
        <v>63549.18</v>
      </c>
      <c r="I12" s="3">
        <v>240861.81</v>
      </c>
      <c r="J12" s="95">
        <v>25419.67</v>
      </c>
      <c r="K12" s="104" t="s">
        <v>996</v>
      </c>
      <c r="L12" s="105">
        <v>12</v>
      </c>
      <c r="M12" s="92">
        <f t="shared" si="1"/>
        <v>25419.67</v>
      </c>
      <c r="N12" s="105">
        <f t="shared" si="3"/>
        <v>0</v>
      </c>
    </row>
    <row r="13" spans="1:14">
      <c r="A13" t="s">
        <v>1015</v>
      </c>
      <c r="B13" s="2">
        <v>1</v>
      </c>
      <c r="C13" t="s">
        <v>1016</v>
      </c>
      <c r="D13" t="s">
        <v>13</v>
      </c>
      <c r="E13" s="1">
        <f>DATE(2015,12,31)</f>
        <v>42369</v>
      </c>
      <c r="F13" s="3">
        <v>290853.55</v>
      </c>
      <c r="G13" s="3">
        <v>290853.55</v>
      </c>
      <c r="H13" s="3">
        <v>36356.699999999997</v>
      </c>
      <c r="I13" s="3">
        <v>254496.85</v>
      </c>
      <c r="J13" s="95">
        <v>24237.8</v>
      </c>
      <c r="K13" s="104" t="s">
        <v>996</v>
      </c>
      <c r="L13" s="105">
        <v>12</v>
      </c>
      <c r="M13" s="92">
        <f t="shared" si="1"/>
        <v>24237.8</v>
      </c>
      <c r="N13" s="105">
        <f t="shared" si="3"/>
        <v>0</v>
      </c>
    </row>
    <row r="14" spans="1:14">
      <c r="B14" s="2"/>
      <c r="E14" s="1"/>
      <c r="F14" s="3"/>
      <c r="G14" s="3"/>
      <c r="H14" s="3"/>
      <c r="I14" s="3"/>
      <c r="J14" s="95"/>
      <c r="L14" s="11"/>
      <c r="M14" s="92"/>
      <c r="N14" s="105"/>
    </row>
    <row r="15" spans="1:14">
      <c r="B15" s="2"/>
      <c r="C15" s="96" t="s">
        <v>1354</v>
      </c>
      <c r="E15" s="1"/>
      <c r="F15" s="3"/>
      <c r="G15" s="116">
        <f>'[3]2016 Jobs by Asset Class'!$C$29</f>
        <v>110000</v>
      </c>
      <c r="H15" s="3"/>
      <c r="I15" s="3"/>
      <c r="J15" s="95"/>
      <c r="L15" s="102">
        <v>12</v>
      </c>
      <c r="M15" s="108">
        <f>(G15/L15)/2</f>
        <v>4583.333333333333</v>
      </c>
      <c r="N15" s="105"/>
    </row>
    <row r="16" spans="1:14">
      <c r="B16" s="2"/>
      <c r="E16" s="1"/>
      <c r="F16" s="3"/>
      <c r="G16" s="3"/>
      <c r="H16" s="3"/>
      <c r="I16" s="3"/>
      <c r="J16" s="7"/>
      <c r="K16" s="10"/>
      <c r="L16" s="12"/>
      <c r="M16" s="45"/>
      <c r="N16" s="105"/>
    </row>
    <row r="17" spans="1:14">
      <c r="B17" s="2"/>
      <c r="E17" s="1"/>
      <c r="F17" s="3"/>
      <c r="G17" s="3"/>
      <c r="H17" s="3"/>
      <c r="I17" s="3"/>
      <c r="J17" s="8">
        <f>SUM(J3:J16)</f>
        <v>135890.29999999999</v>
      </c>
      <c r="L17" s="11"/>
      <c r="M17" s="8">
        <f>SUM(M3:M16)</f>
        <v>140473.63333333333</v>
      </c>
      <c r="N17" s="8">
        <f>SUM(N3:N13)</f>
        <v>0</v>
      </c>
    </row>
    <row r="18" spans="1:14">
      <c r="B18" s="2"/>
      <c r="E18" s="1"/>
      <c r="F18" s="3"/>
      <c r="G18" s="3"/>
      <c r="H18" s="3"/>
      <c r="I18" s="3"/>
      <c r="J18" s="3"/>
      <c r="L18" s="11"/>
      <c r="M18" s="48"/>
      <c r="N18" s="48"/>
    </row>
    <row r="19" spans="1:14" s="11" customFormat="1">
      <c r="A19" t="s">
        <v>1038</v>
      </c>
      <c r="B19" s="2">
        <v>1</v>
      </c>
      <c r="C19" t="s">
        <v>1039</v>
      </c>
      <c r="D19" t="s">
        <v>13</v>
      </c>
      <c r="E19" s="1">
        <f t="shared" ref="E19:E27" si="4">DATE(2013,12,31)</f>
        <v>41639</v>
      </c>
      <c r="F19" s="3">
        <v>353.91</v>
      </c>
      <c r="G19" s="3">
        <v>353.91</v>
      </c>
      <c r="H19" s="3">
        <v>211.08</v>
      </c>
      <c r="I19" s="3">
        <v>142.83000000000001</v>
      </c>
      <c r="J19" s="3">
        <v>40.94</v>
      </c>
      <c r="K19" t="s">
        <v>1040</v>
      </c>
      <c r="L19" s="35">
        <v>15</v>
      </c>
      <c r="M19" s="36">
        <f>J19</f>
        <v>40.94</v>
      </c>
      <c r="N19" s="11">
        <f t="shared" ref="N19:N28" si="5">M19-J19</f>
        <v>0</v>
      </c>
    </row>
    <row r="20" spans="1:14" s="11" customFormat="1">
      <c r="A20" t="s">
        <v>1041</v>
      </c>
      <c r="B20" s="2">
        <v>1</v>
      </c>
      <c r="C20" t="s">
        <v>1042</v>
      </c>
      <c r="D20" t="s">
        <v>13</v>
      </c>
      <c r="E20" s="1">
        <f t="shared" si="4"/>
        <v>41639</v>
      </c>
      <c r="F20" s="3">
        <v>892.44</v>
      </c>
      <c r="G20" s="3">
        <v>892.44</v>
      </c>
      <c r="H20" s="3">
        <v>476.17</v>
      </c>
      <c r="I20" s="3">
        <v>416.27</v>
      </c>
      <c r="J20" s="3">
        <v>92.79</v>
      </c>
      <c r="K20" t="s">
        <v>1040</v>
      </c>
      <c r="L20" s="35">
        <v>15</v>
      </c>
      <c r="M20" s="36">
        <f t="shared" ref="M20:M28" si="6">J20</f>
        <v>92.79</v>
      </c>
      <c r="N20" s="11">
        <f t="shared" si="5"/>
        <v>0</v>
      </c>
    </row>
    <row r="21" spans="1:14" s="11" customFormat="1">
      <c r="A21" t="s">
        <v>1043</v>
      </c>
      <c r="B21" s="2">
        <v>1</v>
      </c>
      <c r="C21" t="s">
        <v>1044</v>
      </c>
      <c r="D21" t="s">
        <v>13</v>
      </c>
      <c r="E21" s="1">
        <f t="shared" si="4"/>
        <v>41639</v>
      </c>
      <c r="F21" s="3">
        <v>7476.4</v>
      </c>
      <c r="G21" s="3">
        <v>7476.4</v>
      </c>
      <c r="H21" s="3">
        <v>3607.85</v>
      </c>
      <c r="I21" s="3">
        <v>3868.55</v>
      </c>
      <c r="J21" s="3">
        <v>705.47</v>
      </c>
      <c r="K21" t="s">
        <v>1040</v>
      </c>
      <c r="L21" s="35">
        <v>15</v>
      </c>
      <c r="M21" s="36">
        <f t="shared" si="6"/>
        <v>705.47</v>
      </c>
      <c r="N21" s="11">
        <f t="shared" si="5"/>
        <v>0</v>
      </c>
    </row>
    <row r="22" spans="1:14" s="11" customFormat="1">
      <c r="A22" t="s">
        <v>1045</v>
      </c>
      <c r="B22" s="2">
        <v>1</v>
      </c>
      <c r="C22" t="s">
        <v>1046</v>
      </c>
      <c r="D22" t="s">
        <v>13</v>
      </c>
      <c r="E22" s="1">
        <f t="shared" si="4"/>
        <v>41639</v>
      </c>
      <c r="F22" s="3">
        <v>12212.37</v>
      </c>
      <c r="G22" s="3">
        <v>12212.37</v>
      </c>
      <c r="H22" s="3">
        <v>5378.2</v>
      </c>
      <c r="I22" s="3">
        <v>6834.17</v>
      </c>
      <c r="J22" s="3">
        <v>1054.51</v>
      </c>
      <c r="K22" t="s">
        <v>1040</v>
      </c>
      <c r="L22" s="35">
        <v>15</v>
      </c>
      <c r="M22" s="36">
        <f t="shared" si="6"/>
        <v>1054.51</v>
      </c>
      <c r="N22" s="11">
        <f t="shared" si="5"/>
        <v>0</v>
      </c>
    </row>
    <row r="23" spans="1:14" s="11" customFormat="1">
      <c r="A23" t="s">
        <v>1047</v>
      </c>
      <c r="B23" s="2">
        <v>1</v>
      </c>
      <c r="C23" t="s">
        <v>1048</v>
      </c>
      <c r="D23" t="s">
        <v>13</v>
      </c>
      <c r="E23" s="1">
        <f t="shared" si="4"/>
        <v>41639</v>
      </c>
      <c r="F23" s="3">
        <v>147.13</v>
      </c>
      <c r="G23" s="3">
        <v>147.13</v>
      </c>
      <c r="H23" s="3">
        <v>59.57</v>
      </c>
      <c r="I23" s="3">
        <v>87.56</v>
      </c>
      <c r="J23" s="3">
        <v>11.71</v>
      </c>
      <c r="K23" t="s">
        <v>1040</v>
      </c>
      <c r="L23" s="35">
        <v>15</v>
      </c>
      <c r="M23" s="36">
        <f t="shared" si="6"/>
        <v>11.71</v>
      </c>
      <c r="N23" s="11">
        <f t="shared" si="5"/>
        <v>0</v>
      </c>
    </row>
    <row r="24" spans="1:14" s="11" customFormat="1">
      <c r="A24" t="s">
        <v>1049</v>
      </c>
      <c r="B24" s="2">
        <v>1</v>
      </c>
      <c r="C24" t="s">
        <v>1050</v>
      </c>
      <c r="D24" t="s">
        <v>13</v>
      </c>
      <c r="E24" s="1">
        <f t="shared" si="4"/>
        <v>41639</v>
      </c>
      <c r="F24" s="3">
        <v>20522.78</v>
      </c>
      <c r="G24" s="3">
        <v>20522.78</v>
      </c>
      <c r="H24" s="3">
        <v>7689.98</v>
      </c>
      <c r="I24" s="3">
        <v>12832.8</v>
      </c>
      <c r="J24" s="3">
        <v>1513.63</v>
      </c>
      <c r="K24" t="s">
        <v>1040</v>
      </c>
      <c r="L24" s="35">
        <v>15</v>
      </c>
      <c r="M24" s="36">
        <f t="shared" si="6"/>
        <v>1513.63</v>
      </c>
      <c r="N24" s="11">
        <f t="shared" si="5"/>
        <v>0</v>
      </c>
    </row>
    <row r="25" spans="1:14" s="11" customFormat="1">
      <c r="A25" t="s">
        <v>1051</v>
      </c>
      <c r="B25" s="2">
        <v>1</v>
      </c>
      <c r="C25" t="s">
        <v>1052</v>
      </c>
      <c r="D25" t="s">
        <v>13</v>
      </c>
      <c r="E25" s="1">
        <f t="shared" si="4"/>
        <v>41639</v>
      </c>
      <c r="F25" s="3">
        <v>9535.17</v>
      </c>
      <c r="G25" s="3">
        <v>9535.17</v>
      </c>
      <c r="H25" s="3">
        <v>3908.04</v>
      </c>
      <c r="I25" s="3">
        <v>5627.13</v>
      </c>
      <c r="J25" s="3">
        <v>593.87</v>
      </c>
      <c r="K25" t="s">
        <v>1040</v>
      </c>
      <c r="L25" s="35">
        <v>15</v>
      </c>
      <c r="M25" s="36">
        <f t="shared" si="6"/>
        <v>593.87</v>
      </c>
      <c r="N25" s="11">
        <f t="shared" si="5"/>
        <v>0</v>
      </c>
    </row>
    <row r="26" spans="1:14" s="11" customFormat="1">
      <c r="A26" t="s">
        <v>1053</v>
      </c>
      <c r="B26" s="2">
        <v>1</v>
      </c>
      <c r="C26" t="s">
        <v>1054</v>
      </c>
      <c r="D26" t="s">
        <v>13</v>
      </c>
      <c r="E26" s="1">
        <f t="shared" si="4"/>
        <v>41639</v>
      </c>
      <c r="F26" s="3">
        <v>22243.87</v>
      </c>
      <c r="G26" s="3">
        <v>22243.87</v>
      </c>
      <c r="H26" s="3">
        <v>9641.89</v>
      </c>
      <c r="I26" s="3">
        <v>12601.98</v>
      </c>
      <c r="J26" s="3">
        <v>1203.32</v>
      </c>
      <c r="K26" t="s">
        <v>1040</v>
      </c>
      <c r="L26" s="35">
        <v>15</v>
      </c>
      <c r="M26" s="36">
        <f t="shared" si="6"/>
        <v>1203.32</v>
      </c>
      <c r="N26" s="11">
        <f t="shared" si="5"/>
        <v>0</v>
      </c>
    </row>
    <row r="27" spans="1:14" s="11" customFormat="1">
      <c r="A27" t="s">
        <v>1055</v>
      </c>
      <c r="B27" s="2">
        <v>1</v>
      </c>
      <c r="C27" t="s">
        <v>1056</v>
      </c>
      <c r="D27" t="s">
        <v>13</v>
      </c>
      <c r="E27" s="1">
        <f t="shared" si="4"/>
        <v>41639</v>
      </c>
      <c r="F27" s="3">
        <v>32856.18</v>
      </c>
      <c r="G27" s="3">
        <v>32856.18</v>
      </c>
      <c r="H27" s="3">
        <v>10040.76</v>
      </c>
      <c r="I27" s="3">
        <v>22815.42</v>
      </c>
      <c r="J27" s="95">
        <v>1988.67</v>
      </c>
      <c r="K27" s="104" t="s">
        <v>1040</v>
      </c>
      <c r="L27" s="112">
        <v>15</v>
      </c>
      <c r="M27" s="92">
        <f t="shared" si="6"/>
        <v>1988.67</v>
      </c>
      <c r="N27" s="105">
        <f t="shared" si="5"/>
        <v>0</v>
      </c>
    </row>
    <row r="28" spans="1:14" s="11" customFormat="1">
      <c r="A28" t="s">
        <v>1057</v>
      </c>
      <c r="B28" s="2">
        <v>1</v>
      </c>
      <c r="C28" t="s">
        <v>1058</v>
      </c>
      <c r="D28" t="s">
        <v>13</v>
      </c>
      <c r="E28" s="1">
        <f>DATE(2014,12,31)</f>
        <v>42004</v>
      </c>
      <c r="F28" s="3">
        <v>31571.77</v>
      </c>
      <c r="G28" s="3">
        <v>31571.77</v>
      </c>
      <c r="H28" s="3">
        <v>16287.6</v>
      </c>
      <c r="I28" s="3">
        <v>15284.17</v>
      </c>
      <c r="J28" s="95">
        <v>1225.68</v>
      </c>
      <c r="K28" s="104" t="s">
        <v>1040</v>
      </c>
      <c r="L28" s="112">
        <v>15</v>
      </c>
      <c r="M28" s="92">
        <f t="shared" si="6"/>
        <v>1225.68</v>
      </c>
      <c r="N28" s="105">
        <f t="shared" si="5"/>
        <v>0</v>
      </c>
    </row>
    <row r="29" spans="1:14" s="11" customFormat="1">
      <c r="A29"/>
      <c r="B29" s="2"/>
      <c r="C29"/>
      <c r="D29"/>
      <c r="E29" s="1"/>
      <c r="F29" s="3"/>
      <c r="G29" s="3"/>
      <c r="H29" s="3"/>
      <c r="I29" s="3"/>
      <c r="J29" s="95"/>
      <c r="K29" s="104"/>
      <c r="L29" s="35"/>
      <c r="M29" s="92"/>
      <c r="N29" s="105"/>
    </row>
    <row r="30" spans="1:14" s="11" customFormat="1">
      <c r="A30"/>
      <c r="B30" s="2"/>
      <c r="C30" s="96" t="s">
        <v>1354</v>
      </c>
      <c r="D30"/>
      <c r="E30" s="1"/>
      <c r="F30" s="3"/>
      <c r="G30" s="116">
        <f>'[3]2016 Jobs by Asset Class'!$C$30</f>
        <v>0</v>
      </c>
      <c r="H30" s="3"/>
      <c r="I30" s="3"/>
      <c r="J30" s="95"/>
      <c r="K30" s="104"/>
      <c r="L30" s="102">
        <v>15</v>
      </c>
      <c r="M30" s="108">
        <f>(G30/L30)/2</f>
        <v>0</v>
      </c>
      <c r="N30" s="105"/>
    </row>
    <row r="31" spans="1:14" s="11" customFormat="1">
      <c r="A31"/>
      <c r="B31" s="2"/>
      <c r="C31"/>
      <c r="D31"/>
      <c r="E31" s="1"/>
      <c r="F31" s="3"/>
      <c r="G31" s="3"/>
      <c r="H31" s="3"/>
      <c r="I31" s="3"/>
      <c r="J31" s="7"/>
      <c r="K31" s="10"/>
      <c r="L31" s="113"/>
      <c r="M31" s="45"/>
      <c r="N31" s="105"/>
    </row>
    <row r="32" spans="1:14" s="11" customFormat="1">
      <c r="A32"/>
      <c r="B32" s="2"/>
      <c r="C32"/>
      <c r="D32"/>
      <c r="E32" s="1"/>
      <c r="F32" s="3"/>
      <c r="G32" s="3"/>
      <c r="H32" s="3"/>
      <c r="I32" s="3"/>
      <c r="J32" s="8">
        <f>SUM(J19:J31)</f>
        <v>8430.59</v>
      </c>
      <c r="K32"/>
      <c r="M32" s="8">
        <f>SUM(M19:M31)</f>
        <v>8430.59</v>
      </c>
      <c r="N32" s="8">
        <f>SUM(N19:N28)</f>
        <v>0</v>
      </c>
    </row>
    <row r="33" spans="1:14" s="11" customFormat="1">
      <c r="A33"/>
      <c r="B33" s="2"/>
      <c r="C33"/>
      <c r="D33"/>
      <c r="E33" s="1"/>
      <c r="F33" s="3"/>
      <c r="G33" s="3"/>
      <c r="H33" s="3"/>
      <c r="I33" s="3"/>
      <c r="J33" s="3"/>
      <c r="K33"/>
      <c r="M33" s="20"/>
    </row>
    <row r="34" spans="1:14" s="11" customFormat="1">
      <c r="A34" t="s">
        <v>1017</v>
      </c>
      <c r="B34" s="2">
        <v>1</v>
      </c>
      <c r="C34" t="s">
        <v>1018</v>
      </c>
      <c r="D34" t="s">
        <v>13</v>
      </c>
      <c r="E34" s="1">
        <f t="shared" ref="E34:E42" si="7">DATE(2013,12,31)</f>
        <v>41639</v>
      </c>
      <c r="F34" s="3">
        <v>310.39999999999998</v>
      </c>
      <c r="G34" s="3">
        <v>310.39999999999998</v>
      </c>
      <c r="H34" s="3">
        <v>310.39999999999998</v>
      </c>
      <c r="I34" s="3">
        <v>0</v>
      </c>
      <c r="J34" s="3">
        <v>0</v>
      </c>
      <c r="K34" t="s">
        <v>1019</v>
      </c>
      <c r="L34" s="11">
        <v>8</v>
      </c>
      <c r="M34" s="36">
        <f>J34</f>
        <v>0</v>
      </c>
      <c r="N34" s="11">
        <f t="shared" ref="N34:N43" si="8">M34-J34</f>
        <v>0</v>
      </c>
    </row>
    <row r="35" spans="1:14" s="11" customFormat="1">
      <c r="A35" t="s">
        <v>1020</v>
      </c>
      <c r="B35" s="2">
        <v>1</v>
      </c>
      <c r="C35" t="s">
        <v>1021</v>
      </c>
      <c r="D35" t="s">
        <v>13</v>
      </c>
      <c r="E35" s="1">
        <f t="shared" si="7"/>
        <v>41639</v>
      </c>
      <c r="F35" s="3">
        <v>1030.75</v>
      </c>
      <c r="G35" s="3">
        <v>1030.75</v>
      </c>
      <c r="H35" s="3">
        <v>1030.75</v>
      </c>
      <c r="I35" s="3">
        <v>0</v>
      </c>
      <c r="J35" s="3">
        <v>0</v>
      </c>
      <c r="K35" t="s">
        <v>1019</v>
      </c>
      <c r="L35" s="11">
        <v>8</v>
      </c>
      <c r="M35" s="36">
        <f t="shared" ref="M35:M43" si="9">J35</f>
        <v>0</v>
      </c>
      <c r="N35" s="11">
        <f t="shared" si="8"/>
        <v>0</v>
      </c>
    </row>
    <row r="36" spans="1:14" s="11" customFormat="1">
      <c r="A36" t="s">
        <v>1022</v>
      </c>
      <c r="B36" s="2">
        <v>1</v>
      </c>
      <c r="C36" t="s">
        <v>1023</v>
      </c>
      <c r="D36" t="s">
        <v>13</v>
      </c>
      <c r="E36" s="1">
        <f t="shared" si="7"/>
        <v>41639</v>
      </c>
      <c r="F36" s="3">
        <v>9617.3700000000008</v>
      </c>
      <c r="G36" s="3">
        <v>9617.3700000000008</v>
      </c>
      <c r="H36" s="3">
        <v>9617.3700000000008</v>
      </c>
      <c r="I36" s="3">
        <v>0</v>
      </c>
      <c r="J36" s="3">
        <v>0</v>
      </c>
      <c r="K36" t="s">
        <v>1019</v>
      </c>
      <c r="L36" s="11">
        <v>8</v>
      </c>
      <c r="M36" s="36">
        <f t="shared" si="9"/>
        <v>0</v>
      </c>
      <c r="N36" s="11">
        <f t="shared" si="8"/>
        <v>0</v>
      </c>
    </row>
    <row r="37" spans="1:14" s="11" customFormat="1">
      <c r="A37" t="s">
        <v>1024</v>
      </c>
      <c r="B37" s="2">
        <v>1</v>
      </c>
      <c r="C37" t="s">
        <v>1025</v>
      </c>
      <c r="D37" t="s">
        <v>13</v>
      </c>
      <c r="E37" s="1">
        <f t="shared" si="7"/>
        <v>41639</v>
      </c>
      <c r="F37" s="3">
        <v>16618.37</v>
      </c>
      <c r="G37" s="3">
        <v>16618.37</v>
      </c>
      <c r="H37" s="3">
        <v>16618.37</v>
      </c>
      <c r="I37" s="3">
        <v>0</v>
      </c>
      <c r="J37" s="3">
        <v>1658.19</v>
      </c>
      <c r="K37" t="s">
        <v>1019</v>
      </c>
      <c r="L37" s="11">
        <v>8</v>
      </c>
      <c r="M37" s="36">
        <f t="shared" si="9"/>
        <v>1658.19</v>
      </c>
      <c r="N37" s="11">
        <f t="shared" si="8"/>
        <v>0</v>
      </c>
    </row>
    <row r="38" spans="1:14" s="11" customFormat="1">
      <c r="A38" t="s">
        <v>1026</v>
      </c>
      <c r="B38" s="2">
        <v>1</v>
      </c>
      <c r="C38" t="s">
        <v>1027</v>
      </c>
      <c r="D38" t="s">
        <v>13</v>
      </c>
      <c r="E38" s="1">
        <f t="shared" si="7"/>
        <v>41639</v>
      </c>
      <c r="F38" s="3">
        <v>207.1</v>
      </c>
      <c r="G38" s="3">
        <v>207.1</v>
      </c>
      <c r="H38" s="3">
        <v>189.49</v>
      </c>
      <c r="I38" s="3">
        <v>17.61</v>
      </c>
      <c r="J38" s="3">
        <v>35.61</v>
      </c>
      <c r="K38" t="s">
        <v>1019</v>
      </c>
      <c r="L38" s="11">
        <v>8</v>
      </c>
      <c r="M38" s="36">
        <f t="shared" si="9"/>
        <v>35.61</v>
      </c>
      <c r="N38" s="11">
        <f t="shared" si="8"/>
        <v>0</v>
      </c>
    </row>
    <row r="39" spans="1:14" s="11" customFormat="1">
      <c r="A39" t="s">
        <v>1028</v>
      </c>
      <c r="B39" s="2">
        <v>1</v>
      </c>
      <c r="C39" t="s">
        <v>1029</v>
      </c>
      <c r="D39" t="s">
        <v>13</v>
      </c>
      <c r="E39" s="1">
        <f t="shared" si="7"/>
        <v>41639</v>
      </c>
      <c r="F39" s="3">
        <v>29538.2</v>
      </c>
      <c r="G39" s="3">
        <v>29538.2</v>
      </c>
      <c r="H39" s="3">
        <v>22990.15</v>
      </c>
      <c r="I39" s="3">
        <v>6548.05</v>
      </c>
      <c r="J39" s="3">
        <v>4389.3599999999997</v>
      </c>
      <c r="K39" t="s">
        <v>1019</v>
      </c>
      <c r="L39" s="11">
        <v>8</v>
      </c>
      <c r="M39" s="36">
        <f t="shared" si="9"/>
        <v>4389.3599999999997</v>
      </c>
      <c r="N39" s="11">
        <f t="shared" si="8"/>
        <v>0</v>
      </c>
    </row>
    <row r="40" spans="1:14" s="11" customFormat="1">
      <c r="A40" t="s">
        <v>1030</v>
      </c>
      <c r="B40" s="2">
        <v>1</v>
      </c>
      <c r="C40" t="s">
        <v>1031</v>
      </c>
      <c r="D40" t="s">
        <v>13</v>
      </c>
      <c r="E40" s="1">
        <f t="shared" si="7"/>
        <v>41639</v>
      </c>
      <c r="F40" s="3">
        <v>43703.42</v>
      </c>
      <c r="G40" s="3">
        <v>43703.42</v>
      </c>
      <c r="H40" s="3">
        <v>26692.12</v>
      </c>
      <c r="I40" s="3">
        <v>17011.3</v>
      </c>
      <c r="J40" s="3">
        <v>6834.4</v>
      </c>
      <c r="K40" t="s">
        <v>1019</v>
      </c>
      <c r="L40" s="11">
        <v>8</v>
      </c>
      <c r="M40" s="36">
        <f t="shared" si="9"/>
        <v>6834.4</v>
      </c>
      <c r="N40" s="11">
        <f t="shared" si="8"/>
        <v>0</v>
      </c>
    </row>
    <row r="41" spans="1:14" s="11" customFormat="1">
      <c r="A41" t="s">
        <v>1032</v>
      </c>
      <c r="B41" s="2">
        <v>1</v>
      </c>
      <c r="C41" t="s">
        <v>1033</v>
      </c>
      <c r="D41" t="s">
        <v>13</v>
      </c>
      <c r="E41" s="1">
        <f t="shared" si="7"/>
        <v>41639</v>
      </c>
      <c r="F41" s="3">
        <v>55969.63</v>
      </c>
      <c r="G41" s="3">
        <v>55969.63</v>
      </c>
      <c r="H41" s="3">
        <v>43941.74</v>
      </c>
      <c r="I41" s="3">
        <v>12027.89</v>
      </c>
      <c r="J41" s="3">
        <v>3447.3</v>
      </c>
      <c r="K41" t="s">
        <v>1019</v>
      </c>
      <c r="L41" s="11">
        <v>8</v>
      </c>
      <c r="M41" s="36">
        <f t="shared" si="9"/>
        <v>3447.3</v>
      </c>
      <c r="N41" s="11">
        <f t="shared" si="8"/>
        <v>0</v>
      </c>
    </row>
    <row r="42" spans="1:14" s="11" customFormat="1">
      <c r="A42" t="s">
        <v>1034</v>
      </c>
      <c r="B42" s="2">
        <v>1</v>
      </c>
      <c r="C42" t="s">
        <v>1035</v>
      </c>
      <c r="D42" t="s">
        <v>13</v>
      </c>
      <c r="E42" s="1">
        <f t="shared" si="7"/>
        <v>41639</v>
      </c>
      <c r="F42" s="3">
        <v>8657.6</v>
      </c>
      <c r="G42" s="3">
        <v>8657.6</v>
      </c>
      <c r="H42" s="3">
        <v>3790.07</v>
      </c>
      <c r="I42" s="3">
        <v>4867.53</v>
      </c>
      <c r="J42" s="3">
        <v>1084.97</v>
      </c>
      <c r="K42" t="s">
        <v>1019</v>
      </c>
      <c r="L42" s="11">
        <v>8</v>
      </c>
      <c r="M42" s="36">
        <f t="shared" si="9"/>
        <v>1084.97</v>
      </c>
      <c r="N42" s="11">
        <f t="shared" si="8"/>
        <v>0</v>
      </c>
    </row>
    <row r="43" spans="1:14" s="11" customFormat="1">
      <c r="A43" t="s">
        <v>1036</v>
      </c>
      <c r="B43" s="2">
        <v>1</v>
      </c>
      <c r="C43" t="s">
        <v>1037</v>
      </c>
      <c r="D43" t="s">
        <v>13</v>
      </c>
      <c r="E43" s="1">
        <f>DATE(2014,12,31)</f>
        <v>42004</v>
      </c>
      <c r="F43" s="3">
        <v>49227.61</v>
      </c>
      <c r="G43" s="3">
        <v>49227.61</v>
      </c>
      <c r="H43" s="3">
        <v>15415.22</v>
      </c>
      <c r="I43" s="3">
        <v>33812.39</v>
      </c>
      <c r="J43" s="3">
        <v>6166.09</v>
      </c>
      <c r="K43" t="s">
        <v>1019</v>
      </c>
      <c r="L43" s="11">
        <v>8</v>
      </c>
      <c r="M43" s="36">
        <f t="shared" si="9"/>
        <v>6166.09</v>
      </c>
      <c r="N43" s="11">
        <f t="shared" si="8"/>
        <v>0</v>
      </c>
    </row>
    <row r="44" spans="1:14" s="11" customFormat="1">
      <c r="A44" s="16"/>
      <c r="B44" s="28"/>
      <c r="C44" s="16"/>
      <c r="D44" s="16"/>
      <c r="E44" s="17"/>
      <c r="F44" s="9"/>
      <c r="G44" s="9"/>
      <c r="H44" s="9"/>
      <c r="I44" s="9"/>
      <c r="J44" s="93"/>
      <c r="K44" s="103"/>
      <c r="L44" s="27"/>
      <c r="M44" s="108"/>
      <c r="N44" s="102"/>
    </row>
    <row r="45" spans="1:14" s="11" customFormat="1">
      <c r="A45" s="16"/>
      <c r="B45" s="28"/>
      <c r="C45" s="96" t="s">
        <v>1354</v>
      </c>
      <c r="D45" s="16"/>
      <c r="E45" s="17"/>
      <c r="F45" s="9"/>
      <c r="G45" s="114">
        <f>'[3]2016 Jobs by Asset Class'!$C$31</f>
        <v>35000</v>
      </c>
      <c r="H45" s="9"/>
      <c r="I45" s="9"/>
      <c r="J45" s="93"/>
      <c r="K45" s="103"/>
      <c r="L45" s="102">
        <v>8</v>
      </c>
      <c r="M45" s="108">
        <f>(G45/L45)/2</f>
        <v>2187.5</v>
      </c>
      <c r="N45" s="102"/>
    </row>
    <row r="46" spans="1:14" s="11" customFormat="1">
      <c r="A46" s="16"/>
      <c r="B46" s="28"/>
      <c r="C46" s="16"/>
      <c r="D46" s="16"/>
      <c r="E46" s="17"/>
      <c r="F46" s="9"/>
      <c r="G46" s="9"/>
      <c r="H46" s="9"/>
      <c r="I46" s="9"/>
      <c r="J46" s="14"/>
      <c r="K46" s="31"/>
      <c r="L46" s="30"/>
      <c r="M46" s="38"/>
      <c r="N46" s="102"/>
    </row>
    <row r="47" spans="1:14" s="11" customFormat="1">
      <c r="A47"/>
      <c r="B47" s="2"/>
      <c r="C47"/>
      <c r="D47"/>
      <c r="E47" s="1"/>
      <c r="F47" s="3"/>
      <c r="G47" s="3"/>
      <c r="H47" s="3"/>
      <c r="I47" s="3"/>
      <c r="J47" s="8">
        <f>SUM(J34:J46)</f>
        <v>23615.920000000002</v>
      </c>
      <c r="K47"/>
      <c r="M47" s="8">
        <f>SUM(M34:M46)</f>
        <v>25803.420000000002</v>
      </c>
      <c r="N47" s="8">
        <f>SUM(N34:N43)</f>
        <v>0</v>
      </c>
    </row>
    <row r="48" spans="1:14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4" s="11" customFormat="1">
      <c r="A49" s="23" t="s">
        <v>1310</v>
      </c>
      <c r="B49" s="2"/>
      <c r="C49"/>
      <c r="D49"/>
      <c r="E49" s="1"/>
      <c r="F49" s="3"/>
      <c r="G49" s="3"/>
      <c r="H49" s="3"/>
      <c r="I49" s="3"/>
      <c r="J49" s="8">
        <f>J17+J32+J47</f>
        <v>167936.81</v>
      </c>
      <c r="K49" s="23"/>
      <c r="L49" s="13"/>
      <c r="M49" s="8">
        <f>M17+M32+M47</f>
        <v>174707.64333333334</v>
      </c>
      <c r="N49" s="8">
        <f>N17+N32+N47</f>
        <v>0</v>
      </c>
    </row>
    <row r="50" spans="1:14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4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4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4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4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4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4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4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4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4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4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4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4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4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4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4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4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4">
      <c r="B147" s="2"/>
      <c r="E147" s="1"/>
      <c r="F147" s="3"/>
      <c r="G147" s="3"/>
      <c r="H147" s="3"/>
      <c r="I147" s="3"/>
      <c r="J147" s="3"/>
      <c r="L147" s="11"/>
      <c r="M147" s="20"/>
    </row>
    <row r="148" spans="1:14">
      <c r="B148" s="2"/>
      <c r="E148" s="1"/>
      <c r="F148" s="3"/>
      <c r="G148" s="3"/>
      <c r="H148" s="3"/>
      <c r="I148" s="3"/>
      <c r="J148" s="3"/>
      <c r="L148" s="11"/>
      <c r="M148" s="20"/>
    </row>
    <row r="149" spans="1:14">
      <c r="B149" s="2"/>
      <c r="E149" s="1"/>
      <c r="F149" s="3"/>
      <c r="G149" s="3"/>
      <c r="H149" s="3"/>
      <c r="I149" s="3"/>
      <c r="J149" s="3"/>
      <c r="L149" s="11"/>
      <c r="M149" s="20"/>
    </row>
    <row r="150" spans="1:14">
      <c r="B150" s="2"/>
      <c r="E150" s="1"/>
      <c r="F150" s="3"/>
      <c r="G150" s="3"/>
      <c r="H150" s="3"/>
      <c r="I150" s="3"/>
      <c r="J150" s="3"/>
      <c r="L150" s="11"/>
      <c r="M150" s="20"/>
    </row>
    <row r="151" spans="1:14">
      <c r="B151" s="2"/>
      <c r="E151" s="1"/>
      <c r="F151" s="3"/>
      <c r="G151" s="3"/>
      <c r="H151" s="3"/>
      <c r="I151" s="3"/>
      <c r="J151" s="3"/>
      <c r="L151" s="11"/>
      <c r="M151" s="20"/>
    </row>
    <row r="152" spans="1:14">
      <c r="B152" s="2"/>
      <c r="E152" s="1"/>
      <c r="F152" s="3"/>
      <c r="G152" s="3"/>
      <c r="H152" s="3"/>
      <c r="I152" s="3"/>
      <c r="J152" s="3"/>
      <c r="L152" s="11"/>
      <c r="M152" s="20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14"/>
      <c r="K592" s="16"/>
      <c r="L592" s="27"/>
      <c r="M592" s="24"/>
      <c r="N592" s="30"/>
    </row>
    <row r="593" spans="10:14">
      <c r="J593" s="4">
        <f>SUM(J3:J592)</f>
        <v>503810.42999999993</v>
      </c>
      <c r="M593" s="4">
        <f>SUM(M3:M592)</f>
        <v>524122.92999999993</v>
      </c>
      <c r="N593" s="4">
        <f>SUM(N3:N592)</f>
        <v>0</v>
      </c>
    </row>
  </sheetData>
  <sortState ref="A2:K34">
    <sortCondition ref="K2:K34"/>
    <sortCondition ref="E2:E34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3"/>
  <sheetViews>
    <sheetView workbookViewId="0">
      <selection activeCell="M29" sqref="M29"/>
    </sheetView>
  </sheetViews>
  <sheetFormatPr defaultRowHeight="13.2"/>
  <cols>
    <col min="1" max="1" width="18" customWidth="1"/>
    <col min="3" max="3" width="11.875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12.5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667</v>
      </c>
      <c r="B3" s="2">
        <v>1</v>
      </c>
      <c r="C3" t="s">
        <v>668</v>
      </c>
      <c r="D3" t="s">
        <v>13</v>
      </c>
      <c r="E3" s="1">
        <f t="shared" ref="E3:E13" si="0">DATE(2013,12,31)</f>
        <v>41639</v>
      </c>
      <c r="F3" s="3">
        <v>1874.27</v>
      </c>
      <c r="G3" s="3">
        <v>1874.27</v>
      </c>
      <c r="H3" s="3">
        <v>1874.27</v>
      </c>
      <c r="I3" s="3">
        <v>0</v>
      </c>
      <c r="J3" s="3">
        <v>0</v>
      </c>
      <c r="K3" t="s">
        <v>669</v>
      </c>
      <c r="L3" s="11">
        <v>10</v>
      </c>
      <c r="M3" s="36">
        <f>J3</f>
        <v>0</v>
      </c>
      <c r="N3" s="11">
        <f>M3-J3</f>
        <v>0</v>
      </c>
    </row>
    <row r="4" spans="1:14">
      <c r="A4" t="s">
        <v>670</v>
      </c>
      <c r="B4" s="2">
        <v>1</v>
      </c>
      <c r="C4" t="s">
        <v>671</v>
      </c>
      <c r="D4" t="s">
        <v>13</v>
      </c>
      <c r="E4" s="1">
        <f t="shared" si="0"/>
        <v>41639</v>
      </c>
      <c r="F4" s="3">
        <v>11254.7</v>
      </c>
      <c r="G4" s="3">
        <v>11254.7</v>
      </c>
      <c r="H4" s="3">
        <v>11254.7</v>
      </c>
      <c r="I4" s="3">
        <v>0</v>
      </c>
      <c r="J4" s="3">
        <v>0</v>
      </c>
      <c r="K4" t="s">
        <v>669</v>
      </c>
      <c r="L4" s="11">
        <v>10</v>
      </c>
      <c r="M4" s="36">
        <f t="shared" ref="M4:M18" si="1">J4</f>
        <v>0</v>
      </c>
      <c r="N4" s="11">
        <f t="shared" ref="N4:N24" si="2">M4-J4</f>
        <v>0</v>
      </c>
    </row>
    <row r="5" spans="1:14">
      <c r="A5" t="s">
        <v>672</v>
      </c>
      <c r="B5" s="2">
        <v>1</v>
      </c>
      <c r="C5" t="s">
        <v>673</v>
      </c>
      <c r="D5" t="s">
        <v>13</v>
      </c>
      <c r="E5" s="1">
        <f t="shared" si="0"/>
        <v>41639</v>
      </c>
      <c r="F5" s="3">
        <v>2945.43</v>
      </c>
      <c r="G5" s="3">
        <v>2945.43</v>
      </c>
      <c r="H5" s="3">
        <v>2945.43</v>
      </c>
      <c r="I5" s="3">
        <v>0</v>
      </c>
      <c r="J5" s="3">
        <v>0</v>
      </c>
      <c r="K5" t="s">
        <v>669</v>
      </c>
      <c r="L5" s="11">
        <v>10</v>
      </c>
      <c r="M5" s="36">
        <f t="shared" si="1"/>
        <v>0</v>
      </c>
      <c r="N5" s="11">
        <f t="shared" si="2"/>
        <v>0</v>
      </c>
    </row>
    <row r="6" spans="1:14">
      <c r="A6" t="s">
        <v>674</v>
      </c>
      <c r="B6" s="2">
        <v>1</v>
      </c>
      <c r="C6" t="s">
        <v>675</v>
      </c>
      <c r="D6" t="s">
        <v>13</v>
      </c>
      <c r="E6" s="1">
        <f t="shared" si="0"/>
        <v>41639</v>
      </c>
      <c r="F6" s="3">
        <v>20358.86</v>
      </c>
      <c r="G6" s="3">
        <v>20358.86</v>
      </c>
      <c r="H6" s="3">
        <v>20358.86</v>
      </c>
      <c r="I6" s="3">
        <v>0</v>
      </c>
      <c r="J6" s="3">
        <v>2031.42</v>
      </c>
      <c r="K6" t="s">
        <v>669</v>
      </c>
      <c r="L6" s="11">
        <v>10</v>
      </c>
      <c r="M6" s="36">
        <f t="shared" si="1"/>
        <v>2031.42</v>
      </c>
      <c r="N6" s="11">
        <f t="shared" si="2"/>
        <v>0</v>
      </c>
    </row>
    <row r="7" spans="1:14">
      <c r="A7" t="s">
        <v>676</v>
      </c>
      <c r="B7" s="2">
        <v>1</v>
      </c>
      <c r="C7" t="s">
        <v>677</v>
      </c>
      <c r="D7" t="s">
        <v>13</v>
      </c>
      <c r="E7" s="1">
        <f t="shared" si="0"/>
        <v>41639</v>
      </c>
      <c r="F7" s="3">
        <v>26990.5</v>
      </c>
      <c r="G7" s="3">
        <v>26990.5</v>
      </c>
      <c r="H7" s="3">
        <v>24695.15</v>
      </c>
      <c r="I7" s="3">
        <v>2295.35</v>
      </c>
      <c r="J7" s="3">
        <v>4641.4399999999996</v>
      </c>
      <c r="K7" t="s">
        <v>669</v>
      </c>
      <c r="L7" s="11">
        <v>10</v>
      </c>
      <c r="M7" s="36">
        <f t="shared" si="1"/>
        <v>4641.4399999999996</v>
      </c>
      <c r="N7" s="11">
        <f t="shared" si="2"/>
        <v>0</v>
      </c>
    </row>
    <row r="8" spans="1:14">
      <c r="A8" t="s">
        <v>678</v>
      </c>
      <c r="B8" s="2">
        <v>1</v>
      </c>
      <c r="C8" t="s">
        <v>679</v>
      </c>
      <c r="D8" t="s">
        <v>13</v>
      </c>
      <c r="E8" s="1">
        <f t="shared" si="0"/>
        <v>41639</v>
      </c>
      <c r="F8" s="3">
        <v>17180.400000000001</v>
      </c>
      <c r="G8" s="3">
        <v>17180.400000000001</v>
      </c>
      <c r="H8" s="3">
        <v>13371.83</v>
      </c>
      <c r="I8" s="3">
        <v>3808.57</v>
      </c>
      <c r="J8" s="3">
        <v>2552.9899999999998</v>
      </c>
      <c r="K8" t="s">
        <v>669</v>
      </c>
      <c r="L8" s="11">
        <v>10</v>
      </c>
      <c r="M8" s="36">
        <f t="shared" si="1"/>
        <v>2552.9899999999998</v>
      </c>
      <c r="N8" s="11">
        <f t="shared" si="2"/>
        <v>0</v>
      </c>
    </row>
    <row r="9" spans="1:14">
      <c r="A9" t="s">
        <v>680</v>
      </c>
      <c r="B9" s="2">
        <v>1</v>
      </c>
      <c r="C9" t="s">
        <v>681</v>
      </c>
      <c r="D9" t="s">
        <v>13</v>
      </c>
      <c r="E9" s="1">
        <f t="shared" si="0"/>
        <v>41639</v>
      </c>
      <c r="F9" s="3">
        <v>20569.5</v>
      </c>
      <c r="G9" s="3">
        <v>20569.5</v>
      </c>
      <c r="H9" s="3">
        <v>13900.41</v>
      </c>
      <c r="I9" s="3">
        <v>6669.09</v>
      </c>
      <c r="J9" s="3">
        <v>2679.35</v>
      </c>
      <c r="K9" t="s">
        <v>669</v>
      </c>
      <c r="L9" s="11">
        <v>10</v>
      </c>
      <c r="M9" s="36">
        <f t="shared" si="1"/>
        <v>2679.35</v>
      </c>
      <c r="N9" s="11">
        <f t="shared" si="2"/>
        <v>0</v>
      </c>
    </row>
    <row r="10" spans="1:14">
      <c r="A10" t="s">
        <v>682</v>
      </c>
      <c r="B10" s="2">
        <v>1</v>
      </c>
      <c r="C10" t="s">
        <v>683</v>
      </c>
      <c r="D10" t="s">
        <v>13</v>
      </c>
      <c r="E10" s="1">
        <f t="shared" si="0"/>
        <v>41639</v>
      </c>
      <c r="F10" s="3">
        <v>28596.27</v>
      </c>
      <c r="G10" s="3">
        <v>28596.27</v>
      </c>
      <c r="H10" s="3">
        <v>17054.72</v>
      </c>
      <c r="I10" s="3">
        <v>11541.55</v>
      </c>
      <c r="J10" s="3">
        <v>3307.91</v>
      </c>
      <c r="K10" t="s">
        <v>669</v>
      </c>
      <c r="L10" s="11">
        <v>10</v>
      </c>
      <c r="M10" s="36">
        <f t="shared" si="1"/>
        <v>3307.91</v>
      </c>
      <c r="N10" s="11">
        <f t="shared" si="2"/>
        <v>0</v>
      </c>
    </row>
    <row r="11" spans="1:14">
      <c r="A11" t="s">
        <v>684</v>
      </c>
      <c r="B11" s="2">
        <v>1</v>
      </c>
      <c r="C11" t="s">
        <v>685</v>
      </c>
      <c r="D11" t="s">
        <v>13</v>
      </c>
      <c r="E11" s="1">
        <f t="shared" si="0"/>
        <v>41639</v>
      </c>
      <c r="F11" s="3">
        <v>44328.41</v>
      </c>
      <c r="G11" s="3">
        <v>44328.41</v>
      </c>
      <c r="H11" s="3">
        <v>20935.689999999999</v>
      </c>
      <c r="I11" s="3">
        <v>23392.720000000001</v>
      </c>
      <c r="J11" s="3">
        <v>5214.21</v>
      </c>
      <c r="K11" t="s">
        <v>669</v>
      </c>
      <c r="L11" s="11">
        <v>10</v>
      </c>
      <c r="M11" s="36">
        <f t="shared" si="1"/>
        <v>5214.21</v>
      </c>
      <c r="N11" s="11">
        <f t="shared" si="2"/>
        <v>0</v>
      </c>
    </row>
    <row r="12" spans="1:14">
      <c r="A12" t="s">
        <v>686</v>
      </c>
      <c r="B12" s="2">
        <v>1</v>
      </c>
      <c r="C12" t="s">
        <v>687</v>
      </c>
      <c r="D12" t="s">
        <v>13</v>
      </c>
      <c r="E12" s="1">
        <f t="shared" si="0"/>
        <v>41639</v>
      </c>
      <c r="F12" s="3">
        <v>64406.89</v>
      </c>
      <c r="G12" s="3">
        <v>64406.89</v>
      </c>
      <c r="H12" s="3">
        <v>38740.51</v>
      </c>
      <c r="I12" s="3">
        <v>25666.38</v>
      </c>
      <c r="J12" s="3">
        <v>4680.57</v>
      </c>
      <c r="K12" t="s">
        <v>669</v>
      </c>
      <c r="L12" s="11">
        <v>10</v>
      </c>
      <c r="M12" s="36">
        <f t="shared" si="1"/>
        <v>4680.57</v>
      </c>
      <c r="N12" s="11">
        <f t="shared" si="2"/>
        <v>0</v>
      </c>
    </row>
    <row r="13" spans="1:14">
      <c r="A13" t="s">
        <v>688</v>
      </c>
      <c r="B13" s="2">
        <v>1</v>
      </c>
      <c r="C13" t="s">
        <v>689</v>
      </c>
      <c r="D13" t="s">
        <v>13</v>
      </c>
      <c r="E13" s="1">
        <f t="shared" si="0"/>
        <v>41639</v>
      </c>
      <c r="F13" s="3">
        <v>85827.1</v>
      </c>
      <c r="G13" s="3">
        <v>85827.1</v>
      </c>
      <c r="H13" s="3">
        <v>41670.720000000001</v>
      </c>
      <c r="I13" s="3">
        <v>44156.38</v>
      </c>
      <c r="J13" s="3">
        <v>6813.34</v>
      </c>
      <c r="K13" t="s">
        <v>669</v>
      </c>
      <c r="L13" s="11">
        <v>10</v>
      </c>
      <c r="M13" s="36">
        <f t="shared" si="1"/>
        <v>6813.34</v>
      </c>
      <c r="N13" s="11">
        <f t="shared" si="2"/>
        <v>0</v>
      </c>
    </row>
    <row r="14" spans="1:14">
      <c r="A14" t="s">
        <v>690</v>
      </c>
      <c r="B14" s="2">
        <v>1</v>
      </c>
      <c r="C14" t="s">
        <v>691</v>
      </c>
      <c r="D14" t="s">
        <v>13</v>
      </c>
      <c r="E14" s="1">
        <f>DATE(2014,12,31)</f>
        <v>42004</v>
      </c>
      <c r="F14" s="3">
        <v>23530.07</v>
      </c>
      <c r="G14" s="3">
        <v>23530.07</v>
      </c>
      <c r="H14" s="3">
        <v>5893.79</v>
      </c>
      <c r="I14" s="3">
        <v>17636.28</v>
      </c>
      <c r="J14" s="3">
        <v>2357.52</v>
      </c>
      <c r="K14" t="s">
        <v>669</v>
      </c>
      <c r="L14" s="11">
        <v>10</v>
      </c>
      <c r="M14" s="36">
        <f t="shared" si="1"/>
        <v>2357.52</v>
      </c>
      <c r="N14" s="11">
        <f t="shared" si="2"/>
        <v>0</v>
      </c>
    </row>
    <row r="15" spans="1:14">
      <c r="A15" t="s">
        <v>692</v>
      </c>
      <c r="B15" s="2">
        <v>1</v>
      </c>
      <c r="C15" t="s">
        <v>693</v>
      </c>
      <c r="D15" t="s">
        <v>13</v>
      </c>
      <c r="E15" s="1">
        <f>DATE(2015,12,31)</f>
        <v>42369</v>
      </c>
      <c r="F15" s="3">
        <v>114689.59</v>
      </c>
      <c r="G15" s="3">
        <v>114689.59</v>
      </c>
      <c r="H15" s="3">
        <v>17203.439999999999</v>
      </c>
      <c r="I15" s="3">
        <v>97486.15</v>
      </c>
      <c r="J15" s="3">
        <v>11468.96</v>
      </c>
      <c r="K15" t="s">
        <v>669</v>
      </c>
      <c r="L15" s="11">
        <v>10</v>
      </c>
      <c r="M15" s="36">
        <f t="shared" si="1"/>
        <v>11468.96</v>
      </c>
      <c r="N15" s="11">
        <f t="shared" si="2"/>
        <v>0</v>
      </c>
    </row>
    <row r="16" spans="1:14" s="11" customFormat="1">
      <c r="A16" t="s">
        <v>694</v>
      </c>
      <c r="B16" s="2">
        <v>1</v>
      </c>
      <c r="C16" t="s">
        <v>695</v>
      </c>
      <c r="D16" t="s">
        <v>13</v>
      </c>
      <c r="E16" s="1">
        <f>DATE(2015,12,31)</f>
        <v>42369</v>
      </c>
      <c r="F16" s="3">
        <v>23665</v>
      </c>
      <c r="G16" s="3">
        <v>23665</v>
      </c>
      <c r="H16" s="3">
        <v>3549.75</v>
      </c>
      <c r="I16" s="3">
        <v>20115.25</v>
      </c>
      <c r="J16" s="3">
        <v>2366.5</v>
      </c>
      <c r="K16" t="s">
        <v>669</v>
      </c>
      <c r="L16" s="11">
        <v>10</v>
      </c>
      <c r="M16" s="36">
        <f t="shared" si="1"/>
        <v>2366.5</v>
      </c>
      <c r="N16" s="11">
        <f t="shared" si="2"/>
        <v>0</v>
      </c>
    </row>
    <row r="17" spans="1:14" s="11" customFormat="1">
      <c r="A17" t="s">
        <v>696</v>
      </c>
      <c r="B17" s="2">
        <v>1</v>
      </c>
      <c r="C17" t="s">
        <v>697</v>
      </c>
      <c r="D17" t="s">
        <v>13</v>
      </c>
      <c r="E17" s="1">
        <f>DATE(2015,12,31)</f>
        <v>42369</v>
      </c>
      <c r="F17" s="3">
        <v>13123.2</v>
      </c>
      <c r="G17" s="3">
        <v>13123.2</v>
      </c>
      <c r="H17" s="3">
        <v>1968.48</v>
      </c>
      <c r="I17" s="3">
        <v>11154.72</v>
      </c>
      <c r="J17" s="3">
        <v>1312.32</v>
      </c>
      <c r="K17" t="s">
        <v>669</v>
      </c>
      <c r="L17" s="11">
        <v>10</v>
      </c>
      <c r="M17" s="36">
        <f t="shared" si="1"/>
        <v>1312.32</v>
      </c>
      <c r="N17" s="11">
        <f t="shared" si="2"/>
        <v>0</v>
      </c>
    </row>
    <row r="18" spans="1:14" s="11" customFormat="1">
      <c r="A18" t="s">
        <v>698</v>
      </c>
      <c r="B18" s="2">
        <v>1</v>
      </c>
      <c r="C18" t="s">
        <v>699</v>
      </c>
      <c r="D18" t="s">
        <v>13</v>
      </c>
      <c r="E18" s="1">
        <f>DATE(2016,12,31)</f>
        <v>42735</v>
      </c>
      <c r="F18" s="3">
        <v>2804.87</v>
      </c>
      <c r="G18" s="3">
        <v>2804.87</v>
      </c>
      <c r="H18" s="3">
        <v>140.24</v>
      </c>
      <c r="I18" s="3">
        <v>2664.63</v>
      </c>
      <c r="J18" s="3">
        <v>140.24</v>
      </c>
      <c r="K18" t="s">
        <v>669</v>
      </c>
      <c r="L18" s="11">
        <v>10</v>
      </c>
      <c r="M18" s="36">
        <f t="shared" si="1"/>
        <v>140.24</v>
      </c>
      <c r="N18" s="11">
        <f t="shared" si="2"/>
        <v>0</v>
      </c>
    </row>
    <row r="19" spans="1:14" s="11" customFormat="1">
      <c r="A19" s="16"/>
      <c r="B19" s="28"/>
      <c r="C19" s="16"/>
      <c r="D19" s="16"/>
      <c r="E19" s="17"/>
      <c r="F19" s="9"/>
      <c r="G19" s="9"/>
      <c r="H19" s="9"/>
      <c r="I19" s="9"/>
      <c r="J19" s="93"/>
      <c r="K19" s="16"/>
      <c r="M19" s="108"/>
      <c r="N19" s="102"/>
    </row>
    <row r="20" spans="1:14" s="11" customFormat="1">
      <c r="A20" s="16"/>
      <c r="B20" s="28"/>
      <c r="C20" s="96" t="s">
        <v>1354</v>
      </c>
      <c r="D20" s="16"/>
      <c r="E20" s="17"/>
      <c r="F20" s="9"/>
      <c r="G20" s="114">
        <f>'[3]2016 Jobs by Asset Class'!$C$32</f>
        <v>32000</v>
      </c>
      <c r="H20" s="9"/>
      <c r="I20" s="9"/>
      <c r="J20" s="93"/>
      <c r="K20" s="16"/>
      <c r="L20" s="105">
        <v>10</v>
      </c>
      <c r="M20" s="108">
        <f>(G20/L20)/2</f>
        <v>1600</v>
      </c>
      <c r="N20" s="102"/>
    </row>
    <row r="21" spans="1:14" s="11" customFormat="1">
      <c r="A21" s="16"/>
      <c r="B21" s="28"/>
      <c r="C21" s="16"/>
      <c r="D21" s="16"/>
      <c r="E21" s="17"/>
      <c r="F21" s="9"/>
      <c r="G21" s="9"/>
      <c r="H21" s="9"/>
      <c r="I21" s="9"/>
      <c r="J21" s="14"/>
      <c r="K21" s="31"/>
      <c r="L21" s="12"/>
      <c r="M21" s="38"/>
      <c r="N21" s="30"/>
    </row>
    <row r="22" spans="1:14" s="11" customFormat="1">
      <c r="A22" s="16"/>
      <c r="B22" s="28"/>
      <c r="C22" s="16"/>
      <c r="D22" s="16"/>
      <c r="E22" s="17"/>
      <c r="F22" s="9"/>
      <c r="G22" s="9"/>
      <c r="H22" s="9"/>
      <c r="I22" s="9"/>
      <c r="J22" s="9">
        <f>SUM(J3:J21)</f>
        <v>49566.77</v>
      </c>
      <c r="K22" s="16"/>
      <c r="L22" s="27"/>
      <c r="M22" s="9">
        <f>SUM(M3:M21)</f>
        <v>51166.77</v>
      </c>
      <c r="N22" s="9">
        <f>SUM(N3:N21)</f>
        <v>0</v>
      </c>
    </row>
    <row r="23" spans="1:14" s="11" customFormat="1">
      <c r="A23"/>
      <c r="B23" s="2"/>
      <c r="C23"/>
      <c r="D23"/>
      <c r="E23" s="1"/>
      <c r="F23" s="3"/>
      <c r="G23" s="3"/>
      <c r="H23" s="3"/>
      <c r="I23" s="3"/>
      <c r="J23" s="3"/>
      <c r="K23"/>
      <c r="L23" s="35"/>
      <c r="M23" s="36"/>
    </row>
    <row r="24" spans="1:14" s="11" customFormat="1">
      <c r="A24" t="s">
        <v>700</v>
      </c>
      <c r="B24" s="2">
        <v>1</v>
      </c>
      <c r="C24" t="s">
        <v>701</v>
      </c>
      <c r="D24" t="s">
        <v>13</v>
      </c>
      <c r="E24" s="1">
        <f>DATE(2013,12,31)</f>
        <v>41639</v>
      </c>
      <c r="F24" s="3">
        <v>5160.74</v>
      </c>
      <c r="G24" s="3">
        <v>5160.74</v>
      </c>
      <c r="H24" s="3">
        <v>5160.74</v>
      </c>
      <c r="I24" s="3">
        <v>0</v>
      </c>
      <c r="J24" s="3">
        <v>944.27</v>
      </c>
      <c r="K24" t="s">
        <v>702</v>
      </c>
      <c r="L24" s="35">
        <v>10</v>
      </c>
      <c r="M24" s="36">
        <f t="shared" ref="M24" si="3">J24</f>
        <v>944.27</v>
      </c>
      <c r="N24" s="11">
        <f t="shared" si="2"/>
        <v>0</v>
      </c>
    </row>
    <row r="25" spans="1:14" s="11" customFormat="1">
      <c r="A25"/>
      <c r="B25" s="2"/>
      <c r="C25"/>
      <c r="D25"/>
      <c r="E25" s="1"/>
      <c r="F25" s="3"/>
      <c r="G25" s="3"/>
      <c r="H25" s="3"/>
      <c r="I25" s="3"/>
      <c r="J25" s="3"/>
      <c r="K25"/>
      <c r="L25" s="35"/>
      <c r="M25" s="36"/>
    </row>
    <row r="26" spans="1:14" s="11" customFormat="1">
      <c r="A26"/>
      <c r="B26" s="2"/>
      <c r="C26" s="96" t="s">
        <v>1354</v>
      </c>
      <c r="D26"/>
      <c r="E26" s="1"/>
      <c r="F26" s="3"/>
      <c r="G26" s="3"/>
      <c r="H26" s="3"/>
      <c r="I26" s="3"/>
      <c r="J26" s="7"/>
      <c r="K26" s="10"/>
      <c r="L26" s="113"/>
      <c r="M26" s="45"/>
      <c r="N26" s="12"/>
    </row>
    <row r="27" spans="1:14" s="11" customFormat="1">
      <c r="A27"/>
      <c r="B27" s="2"/>
      <c r="C27"/>
      <c r="D27"/>
      <c r="E27" s="1"/>
      <c r="F27" s="3"/>
      <c r="G27" s="3"/>
      <c r="H27" s="3"/>
      <c r="I27" s="3"/>
      <c r="J27" s="3">
        <f>SUM(J24:J26)</f>
        <v>944.27</v>
      </c>
      <c r="K27"/>
      <c r="L27" s="35"/>
      <c r="M27" s="3">
        <f>SUM(M24:M26)</f>
        <v>944.27</v>
      </c>
    </row>
    <row r="28" spans="1:14" s="11" customFormat="1">
      <c r="A28"/>
      <c r="B28" s="2"/>
      <c r="C28"/>
      <c r="D28"/>
      <c r="E28" s="1"/>
      <c r="F28" s="3"/>
      <c r="G28" s="3"/>
      <c r="H28" s="3"/>
      <c r="I28" s="3"/>
      <c r="J28" s="3"/>
      <c r="K28"/>
      <c r="L28" s="35"/>
      <c r="M28" s="36"/>
    </row>
    <row r="29" spans="1:14" s="11" customFormat="1">
      <c r="A29" s="23" t="s">
        <v>1310</v>
      </c>
      <c r="B29" s="32"/>
      <c r="C29" s="23"/>
      <c r="D29" s="23"/>
      <c r="E29" s="33"/>
      <c r="F29" s="8"/>
      <c r="G29" s="8"/>
      <c r="H29" s="8"/>
      <c r="I29" s="8"/>
      <c r="J29" s="8">
        <f>J22+J27</f>
        <v>50511.039999999994</v>
      </c>
      <c r="K29" s="23"/>
      <c r="L29" s="13"/>
      <c r="M29" s="8">
        <f>M22+M27</f>
        <v>52111.039999999994</v>
      </c>
      <c r="N29" s="8">
        <f>N22+N24</f>
        <v>0</v>
      </c>
    </row>
    <row r="30" spans="1:14" s="11" customFormat="1">
      <c r="A30"/>
      <c r="B30" s="2"/>
      <c r="C30"/>
      <c r="D30"/>
      <c r="E30" s="1"/>
      <c r="F30" s="3"/>
      <c r="G30" s="3"/>
      <c r="H30" s="3"/>
      <c r="I30" s="3"/>
      <c r="J30" s="3"/>
      <c r="K30"/>
      <c r="L30" s="35"/>
      <c r="M30" s="36"/>
    </row>
    <row r="31" spans="1:14" s="11" customFormat="1">
      <c r="A31"/>
      <c r="B31" s="2"/>
      <c r="C31"/>
      <c r="D31"/>
      <c r="E31" s="1"/>
      <c r="F31" s="3"/>
      <c r="G31" s="3"/>
      <c r="H31" s="3"/>
      <c r="I31" s="3"/>
      <c r="J31" s="3"/>
      <c r="K31"/>
      <c r="L31" s="35"/>
      <c r="M31" s="36"/>
    </row>
    <row r="32" spans="1:14" s="11" customFormat="1">
      <c r="A32"/>
      <c r="B32" s="2"/>
      <c r="C32"/>
      <c r="D32"/>
      <c r="E32" s="1"/>
      <c r="F32" s="3"/>
      <c r="G32" s="3"/>
      <c r="H32" s="3"/>
      <c r="I32" s="3"/>
      <c r="J32" s="3"/>
      <c r="K32"/>
      <c r="M32" s="20"/>
    </row>
    <row r="33" spans="1:13" s="11" customFormat="1">
      <c r="A33"/>
      <c r="B33" s="2"/>
      <c r="C33"/>
      <c r="D33"/>
      <c r="E33" s="1"/>
      <c r="F33" s="3"/>
      <c r="G33" s="3"/>
      <c r="H33" s="3"/>
      <c r="I33" s="3"/>
      <c r="J33" s="3"/>
      <c r="K33"/>
      <c r="M33" s="20"/>
    </row>
    <row r="34" spans="1:13" s="11" customFormat="1">
      <c r="A34"/>
      <c r="B34" s="2"/>
      <c r="C34"/>
      <c r="D34"/>
      <c r="E34" s="1"/>
      <c r="F34" s="3"/>
      <c r="G34" s="3"/>
      <c r="H34" s="3"/>
      <c r="I34" s="3"/>
      <c r="J34" s="3"/>
      <c r="K34"/>
      <c r="M34" s="20"/>
    </row>
    <row r="35" spans="1:13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M35" s="20"/>
    </row>
    <row r="36" spans="1:13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M36" s="20"/>
    </row>
    <row r="37" spans="1:13" s="11" customFormat="1">
      <c r="A37"/>
      <c r="B37" s="2"/>
      <c r="C37"/>
      <c r="D37"/>
      <c r="E37" s="1"/>
      <c r="F37" s="3"/>
      <c r="G37" s="3"/>
      <c r="H37" s="3"/>
      <c r="I37" s="3"/>
      <c r="J37" s="3"/>
      <c r="K37"/>
      <c r="M37" s="20"/>
    </row>
    <row r="38" spans="1:13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20"/>
    </row>
    <row r="39" spans="1:13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20"/>
    </row>
    <row r="40" spans="1:13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20"/>
    </row>
    <row r="41" spans="1:13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20"/>
    </row>
    <row r="42" spans="1:13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20"/>
    </row>
    <row r="43" spans="1:13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20"/>
    </row>
    <row r="44" spans="1:13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20"/>
    </row>
    <row r="45" spans="1:13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20"/>
    </row>
    <row r="46" spans="1:13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20"/>
    </row>
    <row r="47" spans="1:13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20"/>
    </row>
    <row r="48" spans="1:13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20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4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4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4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4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4">
      <c r="A133" s="16"/>
      <c r="B133" s="28"/>
      <c r="C133" s="16"/>
      <c r="D133" s="16"/>
      <c r="E133" s="17"/>
      <c r="F133" s="9"/>
      <c r="G133" s="9"/>
      <c r="H133" s="9"/>
      <c r="I133" s="9"/>
      <c r="J133" s="9"/>
      <c r="K133" s="16"/>
      <c r="L133" s="27"/>
      <c r="M133" s="22"/>
      <c r="N133" s="27"/>
    </row>
    <row r="134" spans="1:14">
      <c r="A134" s="16"/>
      <c r="B134" s="28"/>
      <c r="C134" s="16"/>
      <c r="D134" s="16"/>
      <c r="E134" s="17"/>
      <c r="F134" s="9"/>
      <c r="G134" s="9"/>
      <c r="H134" s="9"/>
      <c r="I134" s="9"/>
      <c r="J134" s="9"/>
      <c r="K134" s="16"/>
      <c r="L134" s="27"/>
      <c r="M134" s="22"/>
      <c r="N134" s="27"/>
    </row>
    <row r="135" spans="1:14">
      <c r="A135" s="16"/>
      <c r="B135" s="28"/>
      <c r="C135" s="16"/>
      <c r="D135" s="16"/>
      <c r="E135" s="17"/>
      <c r="F135" s="9"/>
      <c r="G135" s="9"/>
      <c r="H135" s="9"/>
      <c r="I135" s="9"/>
      <c r="J135" s="9"/>
      <c r="K135" s="16"/>
      <c r="L135" s="27"/>
      <c r="M135" s="22"/>
      <c r="N135" s="27"/>
    </row>
    <row r="136" spans="1:14">
      <c r="A136" s="16"/>
      <c r="B136" s="28"/>
      <c r="C136" s="16"/>
      <c r="D136" s="16"/>
      <c r="E136" s="17"/>
      <c r="F136" s="9"/>
      <c r="G136" s="9"/>
      <c r="H136" s="9"/>
      <c r="I136" s="9"/>
      <c r="J136" s="9"/>
      <c r="K136" s="16"/>
      <c r="L136" s="27"/>
      <c r="M136" s="22"/>
      <c r="N136" s="27"/>
    </row>
    <row r="137" spans="1:14">
      <c r="A137" s="16"/>
      <c r="B137" s="28"/>
      <c r="C137" s="16"/>
      <c r="D137" s="16"/>
      <c r="E137" s="17"/>
      <c r="F137" s="9"/>
      <c r="G137" s="9"/>
      <c r="H137" s="9"/>
      <c r="I137" s="9"/>
      <c r="J137" s="9"/>
      <c r="K137" s="16"/>
      <c r="L137" s="27"/>
      <c r="M137" s="22"/>
      <c r="N137" s="27"/>
    </row>
    <row r="138" spans="1:14">
      <c r="A138" s="16"/>
      <c r="B138" s="28"/>
      <c r="C138" s="16"/>
      <c r="D138" s="16"/>
      <c r="E138" s="17"/>
      <c r="F138" s="9"/>
      <c r="G138" s="9"/>
      <c r="H138" s="9"/>
      <c r="I138" s="9"/>
      <c r="J138" s="9"/>
      <c r="K138" s="16"/>
      <c r="L138" s="27"/>
      <c r="M138" s="22"/>
      <c r="N138" s="27"/>
    </row>
    <row r="139" spans="1:14">
      <c r="A139" s="16"/>
      <c r="B139" s="28"/>
      <c r="C139" s="16"/>
      <c r="D139" s="16"/>
      <c r="E139" s="17"/>
      <c r="F139" s="9"/>
      <c r="G139" s="9"/>
      <c r="H139" s="9"/>
      <c r="I139" s="9"/>
      <c r="J139" s="9"/>
      <c r="K139" s="16"/>
      <c r="L139" s="27"/>
      <c r="M139" s="22"/>
      <c r="N139" s="27"/>
    </row>
    <row r="140" spans="1:14">
      <c r="A140" s="16"/>
      <c r="B140" s="28"/>
      <c r="C140" s="16"/>
      <c r="D140" s="16"/>
      <c r="E140" s="17"/>
      <c r="F140" s="9"/>
      <c r="G140" s="9"/>
      <c r="H140" s="9"/>
      <c r="I140" s="9"/>
      <c r="J140" s="9"/>
      <c r="K140" s="16"/>
      <c r="L140" s="27"/>
      <c r="M140" s="22"/>
      <c r="N140" s="27"/>
    </row>
    <row r="141" spans="1:14">
      <c r="A141" s="16"/>
      <c r="B141" s="28"/>
      <c r="C141" s="16"/>
      <c r="D141" s="16"/>
      <c r="E141" s="17"/>
      <c r="F141" s="9"/>
      <c r="G141" s="9"/>
      <c r="H141" s="9"/>
      <c r="I141" s="9"/>
      <c r="J141" s="9"/>
      <c r="K141" s="16"/>
      <c r="L141" s="27"/>
      <c r="M141" s="22"/>
      <c r="N141" s="27"/>
    </row>
    <row r="142" spans="1:14">
      <c r="A142" s="16"/>
      <c r="B142" s="28"/>
      <c r="C142" s="16"/>
      <c r="D142" s="16"/>
      <c r="E142" s="17"/>
      <c r="F142" s="9"/>
      <c r="G142" s="9"/>
      <c r="H142" s="9"/>
      <c r="I142" s="9"/>
      <c r="J142" s="9"/>
      <c r="K142" s="16"/>
      <c r="L142" s="27"/>
      <c r="M142" s="22"/>
      <c r="N142" s="27"/>
    </row>
    <row r="143" spans="1:14">
      <c r="A143" s="16"/>
      <c r="B143" s="28"/>
      <c r="C143" s="16"/>
      <c r="D143" s="16"/>
      <c r="E143" s="17"/>
      <c r="F143" s="9"/>
      <c r="G143" s="9"/>
      <c r="H143" s="9"/>
      <c r="I143" s="9"/>
      <c r="J143" s="9"/>
      <c r="K143" s="16"/>
      <c r="L143" s="27"/>
      <c r="M143" s="22"/>
      <c r="N143" s="27"/>
    </row>
    <row r="144" spans="1:14">
      <c r="A144" s="16"/>
      <c r="B144" s="28"/>
      <c r="C144" s="16"/>
      <c r="D144" s="16"/>
      <c r="E144" s="17"/>
      <c r="F144" s="9"/>
      <c r="G144" s="9"/>
      <c r="H144" s="9"/>
      <c r="I144" s="9"/>
      <c r="J144" s="9"/>
      <c r="K144" s="16"/>
      <c r="L144" s="27"/>
      <c r="M144" s="22"/>
      <c r="N144" s="27"/>
    </row>
    <row r="145" spans="1:14">
      <c r="A145" s="16"/>
      <c r="B145" s="28"/>
      <c r="C145" s="16"/>
      <c r="D145" s="16"/>
      <c r="E145" s="17"/>
      <c r="F145" s="9"/>
      <c r="G145" s="9"/>
      <c r="H145" s="9"/>
      <c r="I145" s="9"/>
      <c r="J145" s="9"/>
      <c r="K145" s="16"/>
      <c r="L145" s="27"/>
      <c r="M145" s="22"/>
      <c r="N145" s="27"/>
    </row>
    <row r="146" spans="1:14">
      <c r="A146" s="16"/>
      <c r="B146" s="28"/>
      <c r="C146" s="16"/>
      <c r="D146" s="16"/>
      <c r="E146" s="17"/>
      <c r="F146" s="9"/>
      <c r="G146" s="9"/>
      <c r="H146" s="9"/>
      <c r="I146" s="9"/>
      <c r="J146" s="9"/>
      <c r="K146" s="16"/>
      <c r="L146" s="27"/>
      <c r="M146" s="22"/>
      <c r="N146" s="27"/>
    </row>
    <row r="147" spans="1:14">
      <c r="A147" s="16"/>
      <c r="B147" s="28"/>
      <c r="C147" s="16"/>
      <c r="D147" s="16"/>
      <c r="E147" s="17"/>
      <c r="F147" s="9"/>
      <c r="G147" s="9"/>
      <c r="H147" s="9"/>
      <c r="I147" s="9"/>
      <c r="J147" s="9"/>
      <c r="K147" s="16"/>
      <c r="L147" s="27"/>
      <c r="M147" s="22"/>
      <c r="N147" s="27"/>
    </row>
    <row r="148" spans="1:14">
      <c r="A148" s="16"/>
      <c r="B148" s="28"/>
      <c r="C148" s="16"/>
      <c r="D148" s="16"/>
      <c r="E148" s="17"/>
      <c r="F148" s="9"/>
      <c r="G148" s="9"/>
      <c r="H148" s="9"/>
      <c r="I148" s="9"/>
      <c r="J148" s="9"/>
      <c r="K148" s="16"/>
      <c r="L148" s="27"/>
      <c r="M148" s="22"/>
      <c r="N148" s="27"/>
    </row>
    <row r="149" spans="1:14">
      <c r="A149" s="16"/>
      <c r="B149" s="28"/>
      <c r="C149" s="16"/>
      <c r="D149" s="16"/>
      <c r="E149" s="17"/>
      <c r="F149" s="9"/>
      <c r="G149" s="9"/>
      <c r="H149" s="9"/>
      <c r="I149" s="9"/>
      <c r="J149" s="9"/>
      <c r="K149" s="16"/>
      <c r="L149" s="27"/>
      <c r="M149" s="22"/>
      <c r="N149" s="27"/>
    </row>
    <row r="150" spans="1:14">
      <c r="A150" s="16"/>
      <c r="B150" s="28"/>
      <c r="C150" s="16"/>
      <c r="D150" s="16"/>
      <c r="E150" s="17"/>
      <c r="F150" s="9"/>
      <c r="G150" s="9"/>
      <c r="H150" s="9"/>
      <c r="I150" s="9"/>
      <c r="J150" s="9"/>
      <c r="K150" s="16"/>
      <c r="L150" s="27"/>
      <c r="M150" s="22"/>
      <c r="N150" s="27"/>
    </row>
    <row r="151" spans="1:14">
      <c r="A151" s="16"/>
      <c r="B151" s="28"/>
      <c r="C151" s="16"/>
      <c r="D151" s="16"/>
      <c r="E151" s="17"/>
      <c r="F151" s="9"/>
      <c r="G151" s="9"/>
      <c r="H151" s="9"/>
      <c r="I151" s="9"/>
      <c r="J151" s="9"/>
      <c r="K151" s="16"/>
      <c r="L151" s="27"/>
      <c r="M151" s="22"/>
      <c r="N151" s="27"/>
    </row>
    <row r="152" spans="1:14">
      <c r="A152" s="16"/>
      <c r="B152" s="28"/>
      <c r="C152" s="16"/>
      <c r="D152" s="16"/>
      <c r="E152" s="17"/>
      <c r="F152" s="9"/>
      <c r="G152" s="9"/>
      <c r="H152" s="9"/>
      <c r="I152" s="9"/>
      <c r="J152" s="9"/>
      <c r="K152" s="16"/>
      <c r="L152" s="27"/>
      <c r="M152" s="22"/>
      <c r="N152" s="27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14"/>
      <c r="K572" s="16"/>
      <c r="L572" s="27"/>
      <c r="M572" s="24"/>
      <c r="N572" s="30"/>
    </row>
    <row r="573" spans="1:14">
      <c r="J573" s="4">
        <f>SUM(J3:J572)</f>
        <v>151533.12</v>
      </c>
      <c r="M573" s="4">
        <f>SUM(M3:M572)</f>
        <v>156333.12</v>
      </c>
      <c r="N573" s="4">
        <f>SUM(N3:N572)</f>
        <v>0</v>
      </c>
    </row>
  </sheetData>
  <sortState ref="A2:K19">
    <sortCondition ref="K2:K19"/>
    <sortCondition ref="E2:E19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8"/>
  <sheetViews>
    <sheetView topLeftCell="A16" workbookViewId="0">
      <selection activeCell="M37" sqref="M37"/>
    </sheetView>
  </sheetViews>
  <sheetFormatPr defaultRowHeight="13.2"/>
  <cols>
    <col min="1" max="1" width="13" customWidth="1"/>
    <col min="3" max="3" width="11.875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26.37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1059</v>
      </c>
      <c r="B3" s="2">
        <v>1</v>
      </c>
      <c r="C3" t="s">
        <v>1060</v>
      </c>
      <c r="D3" t="s">
        <v>13</v>
      </c>
      <c r="E3" s="1">
        <v>41639</v>
      </c>
      <c r="F3" s="3">
        <v>38312.699999999997</v>
      </c>
      <c r="G3" s="3">
        <v>38312.699999999997</v>
      </c>
      <c r="H3" s="3">
        <v>22849.57</v>
      </c>
      <c r="I3" s="3">
        <v>15463.13</v>
      </c>
      <c r="J3" s="3">
        <v>4431.87</v>
      </c>
      <c r="K3" t="s">
        <v>577</v>
      </c>
      <c r="L3" s="11">
        <v>20</v>
      </c>
      <c r="M3" s="36">
        <f>J3</f>
        <v>4431.87</v>
      </c>
      <c r="N3" s="11">
        <f>M3-J3</f>
        <v>0</v>
      </c>
    </row>
    <row r="4" spans="1:14">
      <c r="A4" t="s">
        <v>1061</v>
      </c>
      <c r="B4" s="2">
        <v>1</v>
      </c>
      <c r="C4" t="s">
        <v>1062</v>
      </c>
      <c r="D4" t="s">
        <v>13</v>
      </c>
      <c r="E4" s="1">
        <v>41639</v>
      </c>
      <c r="F4" s="3">
        <v>8922.27</v>
      </c>
      <c r="G4" s="3">
        <v>8922.27</v>
      </c>
      <c r="H4" s="3">
        <v>4760.57</v>
      </c>
      <c r="I4" s="3">
        <v>4161.7</v>
      </c>
      <c r="J4" s="3">
        <v>927.64</v>
      </c>
      <c r="K4" t="s">
        <v>577</v>
      </c>
      <c r="L4" s="11">
        <v>20</v>
      </c>
      <c r="M4" s="36">
        <f t="shared" ref="M4:M17" si="0">J4</f>
        <v>927.64</v>
      </c>
      <c r="N4" s="11">
        <f t="shared" ref="N4:N30" si="1">M4-J4</f>
        <v>0</v>
      </c>
    </row>
    <row r="5" spans="1:14">
      <c r="A5" t="s">
        <v>1063</v>
      </c>
      <c r="B5" s="2">
        <v>1</v>
      </c>
      <c r="C5" t="s">
        <v>1064</v>
      </c>
      <c r="D5" t="s">
        <v>13</v>
      </c>
      <c r="E5" s="1">
        <v>41639</v>
      </c>
      <c r="F5" s="3">
        <v>59903.57</v>
      </c>
      <c r="G5" s="3">
        <v>59903.57</v>
      </c>
      <c r="H5" s="3">
        <v>28907.38</v>
      </c>
      <c r="I5" s="3">
        <v>30996.19</v>
      </c>
      <c r="J5" s="3">
        <v>5652.52</v>
      </c>
      <c r="K5" t="s">
        <v>577</v>
      </c>
      <c r="L5" s="11">
        <v>20</v>
      </c>
      <c r="M5" s="36">
        <f t="shared" si="0"/>
        <v>5652.52</v>
      </c>
      <c r="N5" s="11">
        <f t="shared" si="1"/>
        <v>0</v>
      </c>
    </row>
    <row r="6" spans="1:14">
      <c r="A6" t="s">
        <v>1065</v>
      </c>
      <c r="B6" s="2">
        <v>1</v>
      </c>
      <c r="C6" t="s">
        <v>1066</v>
      </c>
      <c r="D6" t="s">
        <v>13</v>
      </c>
      <c r="E6" s="1">
        <v>41639</v>
      </c>
      <c r="F6" s="3">
        <v>43984.08</v>
      </c>
      <c r="G6" s="3">
        <v>43984.08</v>
      </c>
      <c r="H6" s="3">
        <v>19370.150000000001</v>
      </c>
      <c r="I6" s="3">
        <v>24613.93</v>
      </c>
      <c r="J6" s="3">
        <v>3797.93</v>
      </c>
      <c r="K6" t="s">
        <v>577</v>
      </c>
      <c r="L6" s="11">
        <v>20</v>
      </c>
      <c r="M6" s="36">
        <f t="shared" si="0"/>
        <v>3797.93</v>
      </c>
      <c r="N6" s="11">
        <f t="shared" si="1"/>
        <v>0</v>
      </c>
    </row>
    <row r="7" spans="1:14">
      <c r="A7" t="s">
        <v>1067</v>
      </c>
      <c r="B7" s="2">
        <v>1</v>
      </c>
      <c r="C7" t="s">
        <v>1068</v>
      </c>
      <c r="D7" t="s">
        <v>13</v>
      </c>
      <c r="E7" s="1">
        <v>41639</v>
      </c>
      <c r="F7" s="3">
        <v>25936.53</v>
      </c>
      <c r="G7" s="3">
        <v>25936.53</v>
      </c>
      <c r="H7" s="3">
        <v>10501.34</v>
      </c>
      <c r="I7" s="3">
        <v>15435.19</v>
      </c>
      <c r="J7" s="3">
        <v>2063.29</v>
      </c>
      <c r="K7" t="s">
        <v>577</v>
      </c>
      <c r="L7" s="11">
        <v>20</v>
      </c>
      <c r="M7" s="36">
        <f t="shared" si="0"/>
        <v>2063.29</v>
      </c>
      <c r="N7" s="11">
        <f t="shared" si="1"/>
        <v>0</v>
      </c>
    </row>
    <row r="8" spans="1:14">
      <c r="A8" t="s">
        <v>1069</v>
      </c>
      <c r="B8" s="2">
        <v>1</v>
      </c>
      <c r="C8" t="s">
        <v>1070</v>
      </c>
      <c r="D8" t="s">
        <v>13</v>
      </c>
      <c r="E8" s="1">
        <v>41639</v>
      </c>
      <c r="F8" s="3">
        <v>60658.77</v>
      </c>
      <c r="G8" s="3">
        <v>60658.77</v>
      </c>
      <c r="H8" s="3">
        <v>21151.200000000001</v>
      </c>
      <c r="I8" s="3">
        <v>39507.57</v>
      </c>
      <c r="J8" s="3">
        <v>4169.4799999999996</v>
      </c>
      <c r="K8" t="s">
        <v>577</v>
      </c>
      <c r="L8" s="11">
        <v>20</v>
      </c>
      <c r="M8" s="36">
        <f t="shared" si="0"/>
        <v>4169.4799999999996</v>
      </c>
      <c r="N8" s="11">
        <f t="shared" si="1"/>
        <v>0</v>
      </c>
    </row>
    <row r="9" spans="1:14">
      <c r="A9" t="s">
        <v>1071</v>
      </c>
      <c r="B9" s="2">
        <v>1</v>
      </c>
      <c r="C9" t="s">
        <v>1072</v>
      </c>
      <c r="D9" t="s">
        <v>13</v>
      </c>
      <c r="E9" s="1">
        <v>41639</v>
      </c>
      <c r="F9" s="3">
        <v>37204.06</v>
      </c>
      <c r="G9" s="3">
        <v>37204.06</v>
      </c>
      <c r="H9" s="3">
        <v>12130.12</v>
      </c>
      <c r="I9" s="3">
        <v>25073.94</v>
      </c>
      <c r="J9" s="3">
        <v>2394.2199999999998</v>
      </c>
      <c r="K9" t="s">
        <v>577</v>
      </c>
      <c r="L9" s="11">
        <v>20</v>
      </c>
      <c r="M9" s="36">
        <f t="shared" si="0"/>
        <v>2394.2199999999998</v>
      </c>
      <c r="N9" s="11">
        <f t="shared" si="1"/>
        <v>0</v>
      </c>
    </row>
    <row r="10" spans="1:14">
      <c r="A10" t="s">
        <v>1073</v>
      </c>
      <c r="B10" s="2">
        <v>1</v>
      </c>
      <c r="C10" t="s">
        <v>1074</v>
      </c>
      <c r="D10" t="s">
        <v>13</v>
      </c>
      <c r="E10" s="1">
        <v>41639</v>
      </c>
      <c r="F10" s="3">
        <v>13025.88</v>
      </c>
      <c r="G10" s="3">
        <v>13025.88</v>
      </c>
      <c r="H10" s="3">
        <v>3987.41</v>
      </c>
      <c r="I10" s="3">
        <v>9038.4699999999993</v>
      </c>
      <c r="J10" s="3">
        <v>787.83</v>
      </c>
      <c r="K10" t="s">
        <v>577</v>
      </c>
      <c r="L10" s="11">
        <v>20</v>
      </c>
      <c r="M10" s="36">
        <f t="shared" si="0"/>
        <v>787.83</v>
      </c>
      <c r="N10" s="11">
        <f t="shared" si="1"/>
        <v>0</v>
      </c>
    </row>
    <row r="11" spans="1:14">
      <c r="A11" t="s">
        <v>1075</v>
      </c>
      <c r="B11" s="2">
        <v>1</v>
      </c>
      <c r="C11" t="s">
        <v>1076</v>
      </c>
      <c r="D11" t="s">
        <v>13</v>
      </c>
      <c r="E11" s="1">
        <v>41639</v>
      </c>
      <c r="F11" s="3">
        <v>84877.1</v>
      </c>
      <c r="G11" s="3">
        <v>84877.1</v>
      </c>
      <c r="H11" s="3">
        <v>24487.51</v>
      </c>
      <c r="I11" s="3">
        <v>60389.59</v>
      </c>
      <c r="J11" s="3">
        <v>4842.8100000000004</v>
      </c>
      <c r="K11" t="s">
        <v>577</v>
      </c>
      <c r="L11" s="11">
        <v>20</v>
      </c>
      <c r="M11" s="36">
        <f t="shared" si="0"/>
        <v>4842.8100000000004</v>
      </c>
      <c r="N11" s="11">
        <f t="shared" si="1"/>
        <v>0</v>
      </c>
    </row>
    <row r="12" spans="1:14">
      <c r="A12" t="s">
        <v>1077</v>
      </c>
      <c r="B12" s="2">
        <v>1</v>
      </c>
      <c r="C12" t="s">
        <v>1078</v>
      </c>
      <c r="D12" t="s">
        <v>13</v>
      </c>
      <c r="E12" s="1">
        <v>41639</v>
      </c>
      <c r="F12" s="3">
        <v>44902.99</v>
      </c>
      <c r="G12" s="3">
        <v>44902.99</v>
      </c>
      <c r="H12" s="3">
        <v>12249.88</v>
      </c>
      <c r="I12" s="3">
        <v>32653.11</v>
      </c>
      <c r="J12" s="3">
        <v>2424.64</v>
      </c>
      <c r="K12" t="s">
        <v>577</v>
      </c>
      <c r="L12" s="11">
        <v>20</v>
      </c>
      <c r="M12" s="36">
        <f t="shared" si="0"/>
        <v>2424.64</v>
      </c>
      <c r="N12" s="11">
        <f t="shared" si="1"/>
        <v>0</v>
      </c>
    </row>
    <row r="13" spans="1:14">
      <c r="A13" t="s">
        <v>1079</v>
      </c>
      <c r="B13" s="2">
        <v>1</v>
      </c>
      <c r="C13" t="s">
        <v>1080</v>
      </c>
      <c r="D13" t="s">
        <v>13</v>
      </c>
      <c r="E13" s="1">
        <v>41639</v>
      </c>
      <c r="F13" s="3">
        <v>149379.95000000001</v>
      </c>
      <c r="G13" s="3">
        <v>149379.95000000001</v>
      </c>
      <c r="H13" s="3">
        <v>40207.43</v>
      </c>
      <c r="I13" s="3">
        <v>109172.52</v>
      </c>
      <c r="J13" s="3">
        <v>7547.63</v>
      </c>
      <c r="K13" t="s">
        <v>577</v>
      </c>
      <c r="L13" s="11">
        <v>20</v>
      </c>
      <c r="M13" s="36">
        <f t="shared" si="0"/>
        <v>7547.63</v>
      </c>
      <c r="N13" s="11">
        <f t="shared" si="1"/>
        <v>0</v>
      </c>
    </row>
    <row r="14" spans="1:14">
      <c r="A14" t="s">
        <v>1081</v>
      </c>
      <c r="B14" s="2">
        <v>1</v>
      </c>
      <c r="C14" t="s">
        <v>1082</v>
      </c>
      <c r="D14" t="s">
        <v>13</v>
      </c>
      <c r="E14" s="1">
        <v>41639</v>
      </c>
      <c r="F14" s="3">
        <v>95157.32</v>
      </c>
      <c r="G14" s="3">
        <v>95157.32</v>
      </c>
      <c r="H14" s="3">
        <v>23315.24</v>
      </c>
      <c r="I14" s="3">
        <v>71842.080000000002</v>
      </c>
      <c r="J14" s="3">
        <v>4645.62</v>
      </c>
      <c r="K14" t="s">
        <v>577</v>
      </c>
      <c r="L14" s="11">
        <v>20</v>
      </c>
      <c r="M14" s="36">
        <f t="shared" si="0"/>
        <v>4645.62</v>
      </c>
      <c r="N14" s="11">
        <f t="shared" si="1"/>
        <v>0</v>
      </c>
    </row>
    <row r="15" spans="1:14">
      <c r="A15" t="s">
        <v>1083</v>
      </c>
      <c r="B15" s="2">
        <v>1</v>
      </c>
      <c r="C15" t="s">
        <v>1084</v>
      </c>
      <c r="D15" t="s">
        <v>13</v>
      </c>
      <c r="E15" s="1">
        <v>41639</v>
      </c>
      <c r="F15" s="3">
        <v>31792.61</v>
      </c>
      <c r="G15" s="3">
        <v>31792.61</v>
      </c>
      <c r="H15" s="3">
        <v>6677.1</v>
      </c>
      <c r="I15" s="3">
        <v>25115.51</v>
      </c>
      <c r="J15" s="3">
        <v>1525.69</v>
      </c>
      <c r="K15" t="s">
        <v>577</v>
      </c>
      <c r="L15" s="11">
        <v>20</v>
      </c>
      <c r="M15" s="36">
        <f t="shared" si="0"/>
        <v>1525.69</v>
      </c>
      <c r="N15" s="11">
        <f t="shared" si="1"/>
        <v>0</v>
      </c>
    </row>
    <row r="16" spans="1:14" s="11" customFormat="1">
      <c r="A16" t="s">
        <v>1085</v>
      </c>
      <c r="B16" s="2">
        <v>1</v>
      </c>
      <c r="C16" t="s">
        <v>1086</v>
      </c>
      <c r="D16" t="s">
        <v>13</v>
      </c>
      <c r="E16" s="1">
        <v>42004</v>
      </c>
      <c r="F16" s="3">
        <v>2806.23</v>
      </c>
      <c r="G16" s="3">
        <v>2806.23</v>
      </c>
      <c r="H16" s="3">
        <v>351.5</v>
      </c>
      <c r="I16" s="3">
        <v>2454.73</v>
      </c>
      <c r="J16" s="3">
        <v>140.6</v>
      </c>
      <c r="K16" t="s">
        <v>577</v>
      </c>
      <c r="L16" s="11">
        <v>20</v>
      </c>
      <c r="M16" s="36">
        <f t="shared" si="0"/>
        <v>140.6</v>
      </c>
      <c r="N16" s="11">
        <f t="shared" si="1"/>
        <v>0</v>
      </c>
    </row>
    <row r="17" spans="1:14" s="11" customFormat="1">
      <c r="A17" t="s">
        <v>575</v>
      </c>
      <c r="B17" s="2">
        <v>1</v>
      </c>
      <c r="C17" t="s">
        <v>576</v>
      </c>
      <c r="D17" t="s">
        <v>13</v>
      </c>
      <c r="E17" s="1">
        <v>42369</v>
      </c>
      <c r="F17" s="3">
        <v>3325.8</v>
      </c>
      <c r="G17" s="3">
        <v>3325.8</v>
      </c>
      <c r="H17" s="3">
        <v>249.44</v>
      </c>
      <c r="I17" s="3">
        <v>3076.36</v>
      </c>
      <c r="J17" s="3">
        <v>166.29</v>
      </c>
      <c r="K17" t="s">
        <v>577</v>
      </c>
      <c r="L17" s="11">
        <v>20</v>
      </c>
      <c r="M17" s="36">
        <f t="shared" si="0"/>
        <v>166.29</v>
      </c>
      <c r="N17" s="11">
        <f t="shared" si="1"/>
        <v>0</v>
      </c>
    </row>
    <row r="18" spans="1:14" s="11" customFormat="1">
      <c r="A18" t="s">
        <v>582</v>
      </c>
      <c r="B18" s="2">
        <v>1</v>
      </c>
      <c r="C18" t="s">
        <v>583</v>
      </c>
      <c r="D18" t="s">
        <v>13</v>
      </c>
      <c r="E18" s="1">
        <v>42735</v>
      </c>
      <c r="F18" s="3">
        <v>15960</v>
      </c>
      <c r="G18" s="3">
        <v>15960</v>
      </c>
      <c r="H18" s="3">
        <v>399</v>
      </c>
      <c r="I18" s="3">
        <v>15561</v>
      </c>
      <c r="J18" s="3">
        <v>399</v>
      </c>
      <c r="K18" t="s">
        <v>577</v>
      </c>
      <c r="L18" s="11">
        <v>20</v>
      </c>
      <c r="M18" s="36">
        <f>(G18/L18)/2</f>
        <v>399</v>
      </c>
      <c r="N18" s="102">
        <f t="shared" si="1"/>
        <v>0</v>
      </c>
    </row>
    <row r="19" spans="1:14" s="11" customFormat="1">
      <c r="A19"/>
      <c r="B19" s="2"/>
      <c r="C19"/>
      <c r="D19"/>
      <c r="E19" s="1"/>
      <c r="F19" s="3"/>
      <c r="G19" s="3"/>
      <c r="H19" s="3"/>
      <c r="I19" s="3"/>
      <c r="J19" s="3"/>
      <c r="K19"/>
      <c r="M19" s="36"/>
      <c r="N19" s="102"/>
    </row>
    <row r="20" spans="1:14" s="11" customFormat="1">
      <c r="A20" s="16"/>
      <c r="B20" s="28"/>
      <c r="C20" s="96" t="s">
        <v>1354</v>
      </c>
      <c r="D20" s="16"/>
      <c r="E20" s="17"/>
      <c r="F20" s="9"/>
      <c r="G20" s="114">
        <f>'[3]2016 Jobs by Asset Class'!$C$34</f>
        <v>86579</v>
      </c>
      <c r="H20" s="9"/>
      <c r="I20" s="9"/>
      <c r="J20" s="93"/>
      <c r="K20" s="16"/>
      <c r="L20" s="105">
        <v>20</v>
      </c>
      <c r="M20" s="108">
        <f>(G20/L20)/2</f>
        <v>2164.4749999999999</v>
      </c>
      <c r="N20" s="102"/>
    </row>
    <row r="21" spans="1:14" s="11" customFormat="1">
      <c r="A21" s="16"/>
      <c r="B21" s="28"/>
      <c r="C21" s="16"/>
      <c r="D21" s="16"/>
      <c r="E21" s="17"/>
      <c r="F21" s="9"/>
      <c r="G21" s="9"/>
      <c r="H21" s="9"/>
      <c r="I21" s="9"/>
      <c r="J21" s="14"/>
      <c r="K21" s="31"/>
      <c r="L21" s="12"/>
      <c r="M21" s="38"/>
      <c r="N21" s="102"/>
    </row>
    <row r="22" spans="1:14" s="11" customFormat="1">
      <c r="A22"/>
      <c r="B22" s="2"/>
      <c r="C22"/>
      <c r="D22"/>
      <c r="E22" s="1"/>
      <c r="F22" s="3"/>
      <c r="G22" s="3"/>
      <c r="H22" s="3"/>
      <c r="I22" s="3"/>
      <c r="J22" s="8">
        <f>SUM(J3:J21)</f>
        <v>45917.060000000005</v>
      </c>
      <c r="K22" s="23"/>
      <c r="L22" s="13"/>
      <c r="M22" s="8">
        <f>SUM(M3:M21)</f>
        <v>48081.535000000003</v>
      </c>
      <c r="N22" s="8">
        <f>SUM(N3:N18)</f>
        <v>0</v>
      </c>
    </row>
    <row r="23" spans="1:14" s="11" customFormat="1">
      <c r="A23"/>
      <c r="B23" s="2"/>
      <c r="C23"/>
      <c r="D23"/>
      <c r="E23" s="1"/>
      <c r="F23" s="3"/>
      <c r="G23" s="3"/>
      <c r="H23" s="3"/>
      <c r="I23" s="3"/>
      <c r="J23" s="3"/>
      <c r="K23"/>
      <c r="M23" s="36"/>
    </row>
    <row r="24" spans="1:14" s="11" customFormat="1">
      <c r="A24" t="s">
        <v>919</v>
      </c>
      <c r="B24" s="2">
        <v>1</v>
      </c>
      <c r="C24" t="s">
        <v>920</v>
      </c>
      <c r="D24" t="s">
        <v>13</v>
      </c>
      <c r="E24" s="1">
        <v>41639</v>
      </c>
      <c r="F24" s="3">
        <v>64.8</v>
      </c>
      <c r="G24" s="3">
        <v>64.8</v>
      </c>
      <c r="H24" s="3">
        <v>64.8</v>
      </c>
      <c r="I24" s="3">
        <v>0</v>
      </c>
      <c r="J24" s="3">
        <v>0</v>
      </c>
      <c r="K24" t="s">
        <v>921</v>
      </c>
      <c r="L24" s="11">
        <v>10</v>
      </c>
      <c r="M24" s="36">
        <f>J24</f>
        <v>0</v>
      </c>
      <c r="N24" s="11">
        <f t="shared" si="1"/>
        <v>0</v>
      </c>
    </row>
    <row r="25" spans="1:14" s="11" customFormat="1">
      <c r="A25" t="s">
        <v>922</v>
      </c>
      <c r="B25" s="2">
        <v>1</v>
      </c>
      <c r="C25" t="s">
        <v>923</v>
      </c>
      <c r="D25" t="s">
        <v>13</v>
      </c>
      <c r="E25" s="1">
        <v>41639</v>
      </c>
      <c r="F25" s="3">
        <v>7135.6</v>
      </c>
      <c r="G25" s="3">
        <v>7135.6</v>
      </c>
      <c r="H25" s="3">
        <v>7135.6</v>
      </c>
      <c r="I25" s="3">
        <v>0</v>
      </c>
      <c r="J25" s="3">
        <v>0</v>
      </c>
      <c r="K25" t="s">
        <v>921</v>
      </c>
      <c r="L25" s="11">
        <v>10</v>
      </c>
      <c r="M25" s="36">
        <f t="shared" ref="M25:M30" si="2">J25</f>
        <v>0</v>
      </c>
      <c r="N25" s="11">
        <f t="shared" si="1"/>
        <v>0</v>
      </c>
    </row>
    <row r="26" spans="1:14" s="11" customFormat="1">
      <c r="A26" t="s">
        <v>924</v>
      </c>
      <c r="B26" s="2">
        <v>1</v>
      </c>
      <c r="C26" t="s">
        <v>925</v>
      </c>
      <c r="D26" t="s">
        <v>13</v>
      </c>
      <c r="E26" s="1">
        <v>41639</v>
      </c>
      <c r="F26" s="3">
        <v>1248.75</v>
      </c>
      <c r="G26" s="3">
        <v>1248.75</v>
      </c>
      <c r="H26" s="3">
        <v>1248.75</v>
      </c>
      <c r="I26" s="3">
        <v>0</v>
      </c>
      <c r="J26" s="3">
        <v>0</v>
      </c>
      <c r="K26" t="s">
        <v>921</v>
      </c>
      <c r="L26" s="11">
        <v>10</v>
      </c>
      <c r="M26" s="36">
        <f t="shared" si="2"/>
        <v>0</v>
      </c>
      <c r="N26" s="11">
        <f t="shared" si="1"/>
        <v>0</v>
      </c>
    </row>
    <row r="27" spans="1:14" s="11" customFormat="1">
      <c r="A27" t="s">
        <v>926</v>
      </c>
      <c r="B27" s="2">
        <v>1</v>
      </c>
      <c r="C27" t="s">
        <v>927</v>
      </c>
      <c r="D27" t="s">
        <v>13</v>
      </c>
      <c r="E27" s="1">
        <v>41639</v>
      </c>
      <c r="F27" s="3">
        <v>4741.1400000000003</v>
      </c>
      <c r="G27" s="3">
        <v>4741.1400000000003</v>
      </c>
      <c r="H27" s="3">
        <v>4741.1400000000003</v>
      </c>
      <c r="I27" s="3">
        <v>0</v>
      </c>
      <c r="J27" s="3">
        <v>898.65</v>
      </c>
      <c r="K27" t="s">
        <v>921</v>
      </c>
      <c r="L27" s="11">
        <v>10</v>
      </c>
      <c r="M27" s="36">
        <f t="shared" si="2"/>
        <v>898.65</v>
      </c>
      <c r="N27" s="11">
        <f t="shared" si="1"/>
        <v>0</v>
      </c>
    </row>
    <row r="28" spans="1:14" s="11" customFormat="1">
      <c r="A28" t="s">
        <v>928</v>
      </c>
      <c r="B28" s="2">
        <v>1</v>
      </c>
      <c r="C28" t="s">
        <v>929</v>
      </c>
      <c r="D28" t="s">
        <v>13</v>
      </c>
      <c r="E28" s="1">
        <v>41639</v>
      </c>
      <c r="F28" s="3">
        <v>299.93</v>
      </c>
      <c r="G28" s="3">
        <v>299.93</v>
      </c>
      <c r="H28" s="3">
        <v>274.42</v>
      </c>
      <c r="I28" s="3">
        <v>25.51</v>
      </c>
      <c r="J28" s="3">
        <v>51.57</v>
      </c>
      <c r="K28" t="s">
        <v>921</v>
      </c>
      <c r="L28" s="11">
        <v>10</v>
      </c>
      <c r="M28" s="36">
        <f t="shared" si="2"/>
        <v>51.57</v>
      </c>
      <c r="N28" s="11">
        <f t="shared" si="1"/>
        <v>0</v>
      </c>
    </row>
    <row r="29" spans="1:14" s="11" customFormat="1">
      <c r="A29" t="s">
        <v>930</v>
      </c>
      <c r="B29" s="2">
        <v>1</v>
      </c>
      <c r="C29" t="s">
        <v>931</v>
      </c>
      <c r="D29" t="s">
        <v>13</v>
      </c>
      <c r="E29" s="1">
        <v>41639</v>
      </c>
      <c r="F29" s="3">
        <v>2357.08</v>
      </c>
      <c r="G29" s="3">
        <v>2357.08</v>
      </c>
      <c r="H29" s="3">
        <v>1730.05</v>
      </c>
      <c r="I29" s="3">
        <v>627.03</v>
      </c>
      <c r="J29" s="95">
        <v>420.31</v>
      </c>
      <c r="K29" s="104" t="s">
        <v>921</v>
      </c>
      <c r="L29" s="105">
        <v>10</v>
      </c>
      <c r="M29" s="92">
        <f t="shared" si="2"/>
        <v>420.31</v>
      </c>
      <c r="N29" s="105">
        <f t="shared" si="1"/>
        <v>0</v>
      </c>
    </row>
    <row r="30" spans="1:14" s="11" customFormat="1">
      <c r="A30" t="s">
        <v>932</v>
      </c>
      <c r="B30" s="2">
        <v>1</v>
      </c>
      <c r="C30" t="s">
        <v>933</v>
      </c>
      <c r="D30" t="s">
        <v>13</v>
      </c>
      <c r="E30" s="1">
        <v>42369</v>
      </c>
      <c r="F30" s="3">
        <v>4493</v>
      </c>
      <c r="G30" s="3">
        <v>4493</v>
      </c>
      <c r="H30" s="3">
        <v>673.95</v>
      </c>
      <c r="I30" s="3">
        <v>3819.05</v>
      </c>
      <c r="J30" s="95">
        <v>449.3</v>
      </c>
      <c r="K30" s="104" t="s">
        <v>921</v>
      </c>
      <c r="L30" s="105">
        <v>10</v>
      </c>
      <c r="M30" s="92">
        <f t="shared" si="2"/>
        <v>449.3</v>
      </c>
      <c r="N30" s="105">
        <f t="shared" si="1"/>
        <v>0</v>
      </c>
    </row>
    <row r="31" spans="1:14" s="11" customFormat="1">
      <c r="A31"/>
      <c r="B31" s="2"/>
      <c r="C31"/>
      <c r="D31"/>
      <c r="E31" s="1"/>
      <c r="F31" s="3"/>
      <c r="G31" s="3"/>
      <c r="H31" s="3"/>
      <c r="I31" s="3"/>
      <c r="J31" s="95"/>
      <c r="K31"/>
      <c r="M31" s="92"/>
      <c r="N31" s="105"/>
    </row>
    <row r="32" spans="1:14" s="11" customFormat="1">
      <c r="A32"/>
      <c r="B32" s="2"/>
      <c r="C32" s="96" t="s">
        <v>1354</v>
      </c>
      <c r="D32"/>
      <c r="E32" s="1"/>
      <c r="F32" s="3"/>
      <c r="G32" s="3"/>
      <c r="H32" s="3"/>
      <c r="I32" s="3"/>
      <c r="J32" s="95"/>
      <c r="K32"/>
      <c r="M32" s="92"/>
      <c r="N32" s="105"/>
    </row>
    <row r="33" spans="1:14" s="11" customFormat="1">
      <c r="A33"/>
      <c r="B33" s="2"/>
      <c r="C33"/>
      <c r="D33"/>
      <c r="E33" s="1"/>
      <c r="F33" s="3"/>
      <c r="G33" s="3"/>
      <c r="H33" s="3"/>
      <c r="I33" s="3"/>
      <c r="J33" s="7"/>
      <c r="K33" s="10"/>
      <c r="L33" s="12"/>
      <c r="M33" s="45"/>
      <c r="N33" s="105"/>
    </row>
    <row r="34" spans="1:14" s="11" customFormat="1">
      <c r="A34"/>
      <c r="B34" s="2"/>
      <c r="C34"/>
      <c r="D34"/>
      <c r="E34" s="1"/>
      <c r="F34" s="3"/>
      <c r="G34" s="3"/>
      <c r="H34" s="3"/>
      <c r="I34" s="3"/>
      <c r="J34" s="8">
        <f>SUM(J24:J33)</f>
        <v>1819.83</v>
      </c>
      <c r="K34" s="23"/>
      <c r="L34" s="13"/>
      <c r="M34" s="8">
        <f>SUM(M24:M33)</f>
        <v>1819.83</v>
      </c>
      <c r="N34" s="8">
        <f>SUM(N24:N30)</f>
        <v>0</v>
      </c>
    </row>
    <row r="35" spans="1:14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L35" s="35"/>
      <c r="M35" s="36"/>
    </row>
    <row r="36" spans="1:14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L36" s="35"/>
      <c r="M36" s="36"/>
    </row>
    <row r="37" spans="1:14" s="11" customFormat="1">
      <c r="A37"/>
      <c r="B37" s="2"/>
      <c r="C37"/>
      <c r="D37"/>
      <c r="E37" s="1"/>
      <c r="F37" s="3"/>
      <c r="G37" s="3"/>
      <c r="H37" s="3"/>
      <c r="I37" s="3"/>
      <c r="J37" s="8">
        <f>J22+J34</f>
        <v>47736.890000000007</v>
      </c>
      <c r="K37" s="23"/>
      <c r="L37" s="13"/>
      <c r="M37" s="8">
        <f>M22+M34</f>
        <v>49901.365000000005</v>
      </c>
      <c r="N37" s="8">
        <f>N22+N34</f>
        <v>0</v>
      </c>
    </row>
    <row r="38" spans="1:14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36"/>
    </row>
    <row r="39" spans="1:14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36"/>
    </row>
    <row r="40" spans="1:14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36"/>
    </row>
    <row r="41" spans="1:14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36"/>
    </row>
    <row r="42" spans="1:14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36"/>
    </row>
    <row r="43" spans="1:14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36"/>
    </row>
    <row r="44" spans="1:14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36"/>
    </row>
    <row r="45" spans="1:14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36"/>
    </row>
    <row r="46" spans="1:14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36"/>
    </row>
    <row r="47" spans="1:14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36"/>
    </row>
    <row r="48" spans="1:14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36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36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36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36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36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36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36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36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36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36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36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36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36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36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36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36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36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36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36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36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36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36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36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36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36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36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36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36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36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36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36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36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36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36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36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36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36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36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36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36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36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36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36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36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36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36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36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36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36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36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36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36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36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36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36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36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36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36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36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36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36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36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36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36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36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36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36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36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36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36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36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4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4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4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4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4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4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4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4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4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4">
      <c r="A138" s="16"/>
      <c r="B138" s="28"/>
      <c r="C138" s="16"/>
      <c r="D138" s="16"/>
      <c r="E138" s="17"/>
      <c r="F138" s="9"/>
      <c r="G138" s="9"/>
      <c r="H138" s="9"/>
      <c r="I138" s="9"/>
      <c r="J138" s="9"/>
      <c r="K138" s="16"/>
      <c r="L138" s="27"/>
      <c r="M138" s="22"/>
      <c r="N138" s="27"/>
    </row>
    <row r="139" spans="1:14">
      <c r="A139" s="16"/>
      <c r="B139" s="28"/>
      <c r="C139" s="16"/>
      <c r="D139" s="16"/>
      <c r="E139" s="17"/>
      <c r="F139" s="9"/>
      <c r="G139" s="9"/>
      <c r="H139" s="9"/>
      <c r="I139" s="9"/>
      <c r="J139" s="9"/>
      <c r="K139" s="16"/>
      <c r="L139" s="27"/>
      <c r="M139" s="22"/>
      <c r="N139" s="27"/>
    </row>
    <row r="140" spans="1:14">
      <c r="A140" s="16"/>
      <c r="B140" s="28"/>
      <c r="C140" s="16"/>
      <c r="D140" s="16"/>
      <c r="E140" s="17"/>
      <c r="F140" s="9"/>
      <c r="G140" s="9"/>
      <c r="H140" s="9"/>
      <c r="I140" s="9"/>
      <c r="J140" s="9"/>
      <c r="K140" s="16"/>
      <c r="L140" s="27"/>
      <c r="M140" s="22"/>
      <c r="N140" s="27"/>
    </row>
    <row r="141" spans="1:14">
      <c r="A141" s="16"/>
      <c r="B141" s="28"/>
      <c r="C141" s="16"/>
      <c r="D141" s="16"/>
      <c r="E141" s="17"/>
      <c r="F141" s="9"/>
      <c r="G141" s="9"/>
      <c r="H141" s="9"/>
      <c r="I141" s="9"/>
      <c r="J141" s="9"/>
      <c r="K141" s="16"/>
      <c r="L141" s="27"/>
      <c r="M141" s="22"/>
      <c r="N141" s="27"/>
    </row>
    <row r="142" spans="1:14">
      <c r="A142" s="16"/>
      <c r="B142" s="28"/>
      <c r="C142" s="16"/>
      <c r="D142" s="16"/>
      <c r="E142" s="17"/>
      <c r="F142" s="9"/>
      <c r="G142" s="9"/>
      <c r="H142" s="9"/>
      <c r="I142" s="9"/>
      <c r="J142" s="9"/>
      <c r="K142" s="16"/>
      <c r="L142" s="27"/>
      <c r="M142" s="22"/>
      <c r="N142" s="27"/>
    </row>
    <row r="143" spans="1:14">
      <c r="A143" s="16"/>
      <c r="B143" s="28"/>
      <c r="C143" s="16"/>
      <c r="D143" s="16"/>
      <c r="E143" s="17"/>
      <c r="F143" s="9"/>
      <c r="G143" s="9"/>
      <c r="H143" s="9"/>
      <c r="I143" s="9"/>
      <c r="J143" s="9"/>
      <c r="K143" s="16"/>
      <c r="L143" s="27"/>
      <c r="M143" s="22"/>
      <c r="N143" s="27"/>
    </row>
    <row r="144" spans="1:14">
      <c r="A144" s="16"/>
      <c r="B144" s="28"/>
      <c r="C144" s="16"/>
      <c r="D144" s="16"/>
      <c r="E144" s="17"/>
      <c r="F144" s="9"/>
      <c r="G144" s="9"/>
      <c r="H144" s="9"/>
      <c r="I144" s="9"/>
      <c r="J144" s="9"/>
      <c r="K144" s="16"/>
      <c r="L144" s="27"/>
      <c r="M144" s="22"/>
      <c r="N144" s="27"/>
    </row>
    <row r="145" spans="1:14">
      <c r="A145" s="16"/>
      <c r="B145" s="28"/>
      <c r="C145" s="16"/>
      <c r="D145" s="16"/>
      <c r="E145" s="17"/>
      <c r="F145" s="9"/>
      <c r="G145" s="9"/>
      <c r="H145" s="9"/>
      <c r="I145" s="9"/>
      <c r="J145" s="9"/>
      <c r="K145" s="16"/>
      <c r="L145" s="27"/>
      <c r="M145" s="22"/>
      <c r="N145" s="27"/>
    </row>
    <row r="146" spans="1:14">
      <c r="A146" s="16"/>
      <c r="B146" s="28"/>
      <c r="C146" s="16"/>
      <c r="D146" s="16"/>
      <c r="E146" s="17"/>
      <c r="F146" s="9"/>
      <c r="G146" s="9"/>
      <c r="H146" s="9"/>
      <c r="I146" s="9"/>
      <c r="J146" s="9"/>
      <c r="K146" s="16"/>
      <c r="L146" s="27"/>
      <c r="M146" s="22"/>
      <c r="N146" s="27"/>
    </row>
    <row r="147" spans="1:14">
      <c r="A147" s="16"/>
      <c r="B147" s="28"/>
      <c r="C147" s="16"/>
      <c r="D147" s="16"/>
      <c r="E147" s="17"/>
      <c r="F147" s="9"/>
      <c r="G147" s="9"/>
      <c r="H147" s="9"/>
      <c r="I147" s="9"/>
      <c r="J147" s="9"/>
      <c r="K147" s="16"/>
      <c r="L147" s="27"/>
      <c r="M147" s="22"/>
      <c r="N147" s="27"/>
    </row>
    <row r="148" spans="1:14">
      <c r="A148" s="16"/>
      <c r="B148" s="28"/>
      <c r="C148" s="16"/>
      <c r="D148" s="16"/>
      <c r="E148" s="17"/>
      <c r="F148" s="9"/>
      <c r="G148" s="9"/>
      <c r="H148" s="9"/>
      <c r="I148" s="9"/>
      <c r="J148" s="9"/>
      <c r="K148" s="16"/>
      <c r="L148" s="27"/>
      <c r="M148" s="22"/>
      <c r="N148" s="27"/>
    </row>
    <row r="149" spans="1:14">
      <c r="A149" s="16"/>
      <c r="B149" s="28"/>
      <c r="C149" s="16"/>
      <c r="D149" s="16"/>
      <c r="E149" s="17"/>
      <c r="F149" s="9"/>
      <c r="G149" s="9"/>
      <c r="H149" s="9"/>
      <c r="I149" s="9"/>
      <c r="J149" s="9"/>
      <c r="K149" s="16"/>
      <c r="L149" s="27"/>
      <c r="M149" s="22"/>
      <c r="N149" s="27"/>
    </row>
    <row r="150" spans="1:14">
      <c r="A150" s="16"/>
      <c r="B150" s="28"/>
      <c r="C150" s="16"/>
      <c r="D150" s="16"/>
      <c r="E150" s="17"/>
      <c r="F150" s="9"/>
      <c r="G150" s="9"/>
      <c r="H150" s="9"/>
      <c r="I150" s="9"/>
      <c r="J150" s="9"/>
      <c r="K150" s="16"/>
      <c r="L150" s="27"/>
      <c r="M150" s="22"/>
      <c r="N150" s="27"/>
    </row>
    <row r="151" spans="1:14">
      <c r="A151" s="16"/>
      <c r="B151" s="28"/>
      <c r="C151" s="16"/>
      <c r="D151" s="16"/>
      <c r="E151" s="17"/>
      <c r="F151" s="9"/>
      <c r="G151" s="9"/>
      <c r="H151" s="9"/>
      <c r="I151" s="9"/>
      <c r="J151" s="9"/>
      <c r="K151" s="16"/>
      <c r="L151" s="27"/>
      <c r="M151" s="22"/>
      <c r="N151" s="27"/>
    </row>
    <row r="152" spans="1:14">
      <c r="A152" s="16"/>
      <c r="B152" s="28"/>
      <c r="C152" s="16"/>
      <c r="D152" s="16"/>
      <c r="E152" s="17"/>
      <c r="F152" s="9"/>
      <c r="G152" s="9"/>
      <c r="H152" s="9"/>
      <c r="I152" s="9"/>
      <c r="J152" s="9"/>
      <c r="K152" s="16"/>
      <c r="L152" s="27"/>
      <c r="M152" s="22"/>
      <c r="N152" s="27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14"/>
      <c r="K577" s="16"/>
      <c r="L577" s="27"/>
      <c r="M577" s="24"/>
      <c r="N577" s="30"/>
    </row>
    <row r="578" spans="1:14">
      <c r="J578" s="4">
        <f>SUM(J3:J577)</f>
        <v>143210.67000000001</v>
      </c>
      <c r="M578" s="4">
        <f>SUM(M3:M577)</f>
        <v>149704.09500000003</v>
      </c>
      <c r="N578" s="4">
        <f>SUM(N3:N577)</f>
        <v>0</v>
      </c>
    </row>
  </sheetData>
  <sortState ref="A2:K24">
    <sortCondition ref="K2:K24"/>
    <sortCondition ref="E2:E2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A65" workbookViewId="0">
      <selection activeCell="H90" sqref="H90"/>
    </sheetView>
  </sheetViews>
  <sheetFormatPr defaultRowHeight="13.2"/>
  <cols>
    <col min="1" max="1" width="18.375" bestFit="1" customWidth="1"/>
    <col min="3" max="3" width="32.875" bestFit="1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2" max="12" width="11.875" customWidth="1"/>
    <col min="13" max="13" width="12.5" customWidth="1"/>
  </cols>
  <sheetData>
    <row r="1" spans="1:14">
      <c r="D1" s="6"/>
      <c r="J1" s="100" t="s">
        <v>1351</v>
      </c>
      <c r="M1" s="100" t="s">
        <v>1352</v>
      </c>
      <c r="N1" s="11"/>
    </row>
    <row r="2" spans="1:14">
      <c r="A2" t="s">
        <v>0</v>
      </c>
      <c r="B2" t="s">
        <v>1</v>
      </c>
      <c r="C2" t="s">
        <v>2</v>
      </c>
      <c r="D2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</row>
    <row r="3" spans="1:14">
      <c r="A3" t="s">
        <v>728</v>
      </c>
      <c r="B3" s="2">
        <v>1</v>
      </c>
      <c r="C3" t="s">
        <v>729</v>
      </c>
      <c r="D3" t="s">
        <v>13</v>
      </c>
      <c r="E3" s="1">
        <v>41639</v>
      </c>
      <c r="F3" s="3">
        <v>10833.33</v>
      </c>
      <c r="G3" s="3">
        <v>10833.33</v>
      </c>
      <c r="H3" s="3">
        <v>5948.58</v>
      </c>
      <c r="I3" s="3">
        <v>4884.75</v>
      </c>
      <c r="J3" s="3">
        <v>1088.8</v>
      </c>
      <c r="K3" t="s">
        <v>21</v>
      </c>
      <c r="M3" s="5">
        <f>J3</f>
        <v>1088.8</v>
      </c>
    </row>
    <row r="4" spans="1:14">
      <c r="A4" t="s">
        <v>730</v>
      </c>
      <c r="B4" s="2">
        <v>1</v>
      </c>
      <c r="C4" t="s">
        <v>731</v>
      </c>
      <c r="D4" t="s">
        <v>13</v>
      </c>
      <c r="E4" s="1">
        <v>41639</v>
      </c>
      <c r="F4" s="3">
        <v>9584.02</v>
      </c>
      <c r="G4" s="3">
        <v>9584.02</v>
      </c>
      <c r="H4" s="3">
        <v>4774.1000000000004</v>
      </c>
      <c r="I4" s="3">
        <v>4809.92</v>
      </c>
      <c r="J4" s="3">
        <v>877.14</v>
      </c>
      <c r="K4" t="s">
        <v>21</v>
      </c>
      <c r="M4" s="5">
        <f t="shared" ref="M4:M67" si="0">J4</f>
        <v>877.14</v>
      </c>
    </row>
    <row r="5" spans="1:14">
      <c r="A5" t="s">
        <v>732</v>
      </c>
      <c r="B5" s="2">
        <v>1</v>
      </c>
      <c r="C5" t="s">
        <v>733</v>
      </c>
      <c r="D5" t="s">
        <v>13</v>
      </c>
      <c r="E5" s="1">
        <v>41639</v>
      </c>
      <c r="F5" s="3">
        <v>20687.900000000001</v>
      </c>
      <c r="G5" s="3">
        <v>20687.900000000001</v>
      </c>
      <c r="H5" s="3">
        <v>9428.24</v>
      </c>
      <c r="I5" s="3">
        <v>11259.66</v>
      </c>
      <c r="J5" s="3">
        <v>1737.37</v>
      </c>
      <c r="K5" t="s">
        <v>21</v>
      </c>
      <c r="M5" s="5">
        <f t="shared" si="0"/>
        <v>1737.37</v>
      </c>
    </row>
    <row r="6" spans="1:14">
      <c r="A6" t="s">
        <v>734</v>
      </c>
      <c r="B6" s="2">
        <v>1</v>
      </c>
      <c r="C6" t="s">
        <v>735</v>
      </c>
      <c r="D6" t="s">
        <v>13</v>
      </c>
      <c r="E6" s="1">
        <v>41639</v>
      </c>
      <c r="F6" s="3">
        <v>20717.009999999998</v>
      </c>
      <c r="G6" s="3">
        <v>20717.009999999998</v>
      </c>
      <c r="H6" s="3">
        <v>8698.67</v>
      </c>
      <c r="I6" s="3">
        <v>12018.34</v>
      </c>
      <c r="J6" s="3">
        <v>1606.54</v>
      </c>
      <c r="K6" t="s">
        <v>21</v>
      </c>
      <c r="M6" s="5">
        <f t="shared" si="0"/>
        <v>1606.54</v>
      </c>
    </row>
    <row r="7" spans="1:14">
      <c r="A7" t="s">
        <v>736</v>
      </c>
      <c r="B7" s="2">
        <v>1</v>
      </c>
      <c r="C7" t="s">
        <v>737</v>
      </c>
      <c r="D7" t="s">
        <v>13</v>
      </c>
      <c r="E7" s="1">
        <v>41639</v>
      </c>
      <c r="F7" s="3">
        <v>32343.01</v>
      </c>
      <c r="G7" s="3">
        <v>32343.01</v>
      </c>
      <c r="H7" s="3">
        <v>12590.36</v>
      </c>
      <c r="I7" s="3">
        <v>19752.650000000001</v>
      </c>
      <c r="J7" s="3">
        <v>2329.83</v>
      </c>
      <c r="K7" t="s">
        <v>21</v>
      </c>
      <c r="M7" s="5">
        <f t="shared" si="0"/>
        <v>2329.83</v>
      </c>
    </row>
    <row r="8" spans="1:14">
      <c r="A8" t="s">
        <v>738</v>
      </c>
      <c r="B8" s="2">
        <v>1</v>
      </c>
      <c r="C8" t="s">
        <v>739</v>
      </c>
      <c r="D8" t="s">
        <v>13</v>
      </c>
      <c r="E8" s="1">
        <v>41639</v>
      </c>
      <c r="F8" s="3">
        <v>17781.060000000001</v>
      </c>
      <c r="G8" s="3">
        <v>17781.060000000001</v>
      </c>
      <c r="H8" s="3">
        <v>6451.12</v>
      </c>
      <c r="I8" s="3">
        <v>11329.94</v>
      </c>
      <c r="J8" s="3">
        <v>1195.72</v>
      </c>
      <c r="K8" t="s">
        <v>21</v>
      </c>
      <c r="M8" s="5">
        <f t="shared" si="0"/>
        <v>1195.72</v>
      </c>
    </row>
    <row r="9" spans="1:14">
      <c r="A9" t="s">
        <v>740</v>
      </c>
      <c r="B9" s="2">
        <v>1</v>
      </c>
      <c r="C9" t="s">
        <v>741</v>
      </c>
      <c r="D9" t="s">
        <v>13</v>
      </c>
      <c r="E9" s="1">
        <v>41639</v>
      </c>
      <c r="F9" s="3">
        <v>15353.36</v>
      </c>
      <c r="G9" s="3">
        <v>15353.36</v>
      </c>
      <c r="H9" s="3">
        <v>5215.5</v>
      </c>
      <c r="I9" s="3">
        <v>10137.86</v>
      </c>
      <c r="J9" s="3">
        <v>968.03</v>
      </c>
      <c r="K9" t="s">
        <v>21</v>
      </c>
      <c r="M9" s="5">
        <f t="shared" si="0"/>
        <v>968.03</v>
      </c>
    </row>
    <row r="10" spans="1:14">
      <c r="A10" t="s">
        <v>742</v>
      </c>
      <c r="B10" s="2">
        <v>1</v>
      </c>
      <c r="C10" t="s">
        <v>743</v>
      </c>
      <c r="D10" t="s">
        <v>13</v>
      </c>
      <c r="E10" s="1">
        <v>41639</v>
      </c>
      <c r="F10" s="3">
        <v>12631.39</v>
      </c>
      <c r="G10" s="3">
        <v>12631.39</v>
      </c>
      <c r="H10" s="3">
        <v>4033.33</v>
      </c>
      <c r="I10" s="3">
        <v>8598.06</v>
      </c>
      <c r="J10" s="3">
        <v>749.44</v>
      </c>
      <c r="K10" t="s">
        <v>21</v>
      </c>
      <c r="M10" s="5">
        <f t="shared" si="0"/>
        <v>749.44</v>
      </c>
    </row>
    <row r="11" spans="1:14">
      <c r="A11" t="s">
        <v>744</v>
      </c>
      <c r="B11" s="2">
        <v>1</v>
      </c>
      <c r="C11" t="s">
        <v>745</v>
      </c>
      <c r="D11" t="s">
        <v>13</v>
      </c>
      <c r="E11" s="1">
        <v>41639</v>
      </c>
      <c r="F11" s="3">
        <v>30332.79</v>
      </c>
      <c r="G11" s="3">
        <v>30332.79</v>
      </c>
      <c r="H11" s="3">
        <v>9137.89</v>
      </c>
      <c r="I11" s="3">
        <v>21194.9</v>
      </c>
      <c r="J11" s="3">
        <v>1699.68</v>
      </c>
      <c r="K11" t="s">
        <v>21</v>
      </c>
      <c r="M11" s="5">
        <f t="shared" si="0"/>
        <v>1699.68</v>
      </c>
    </row>
    <row r="12" spans="1:14">
      <c r="A12" t="s">
        <v>746</v>
      </c>
      <c r="B12" s="2">
        <v>1</v>
      </c>
      <c r="C12" t="s">
        <v>747</v>
      </c>
      <c r="D12" t="s">
        <v>13</v>
      </c>
      <c r="E12" s="1">
        <v>41639</v>
      </c>
      <c r="F12" s="3">
        <v>18101.21</v>
      </c>
      <c r="G12" s="3">
        <v>18101.21</v>
      </c>
      <c r="H12" s="3">
        <v>5161.13</v>
      </c>
      <c r="I12" s="3">
        <v>12940.08</v>
      </c>
      <c r="J12" s="3">
        <v>960.86</v>
      </c>
      <c r="K12" t="s">
        <v>21</v>
      </c>
      <c r="M12" s="5">
        <f t="shared" si="0"/>
        <v>960.86</v>
      </c>
    </row>
    <row r="13" spans="1:14">
      <c r="A13" t="s">
        <v>748</v>
      </c>
      <c r="B13" s="2">
        <v>1</v>
      </c>
      <c r="C13" t="s">
        <v>749</v>
      </c>
      <c r="D13" t="s">
        <v>13</v>
      </c>
      <c r="E13" s="1">
        <v>41639</v>
      </c>
      <c r="F13" s="3">
        <v>45380.83</v>
      </c>
      <c r="G13" s="3">
        <v>45380.83</v>
      </c>
      <c r="H13" s="3">
        <v>9723.86</v>
      </c>
      <c r="I13" s="3">
        <v>35656.97</v>
      </c>
      <c r="J13" s="3">
        <v>2465.14</v>
      </c>
      <c r="K13" t="s">
        <v>21</v>
      </c>
      <c r="M13" s="5">
        <f t="shared" si="0"/>
        <v>2465.14</v>
      </c>
    </row>
    <row r="14" spans="1:14">
      <c r="A14" t="s">
        <v>750</v>
      </c>
      <c r="B14" s="2">
        <v>1</v>
      </c>
      <c r="C14" t="s">
        <v>751</v>
      </c>
      <c r="D14" t="s">
        <v>13</v>
      </c>
      <c r="E14" s="1">
        <v>41639</v>
      </c>
      <c r="F14" s="3">
        <v>48058.66</v>
      </c>
      <c r="G14" s="3">
        <v>48058.66</v>
      </c>
      <c r="H14" s="3">
        <v>11983.11</v>
      </c>
      <c r="I14" s="3">
        <v>36075.550000000003</v>
      </c>
      <c r="J14" s="3">
        <v>2332.8000000000002</v>
      </c>
      <c r="K14" t="s">
        <v>21</v>
      </c>
      <c r="M14" s="5">
        <f t="shared" si="0"/>
        <v>2332.8000000000002</v>
      </c>
    </row>
    <row r="15" spans="1:14">
      <c r="A15" t="s">
        <v>752</v>
      </c>
      <c r="B15" s="2">
        <v>1</v>
      </c>
      <c r="C15" t="s">
        <v>753</v>
      </c>
      <c r="D15" t="s">
        <v>13</v>
      </c>
      <c r="E15" s="1">
        <v>41639</v>
      </c>
      <c r="F15" s="3">
        <v>50167.51</v>
      </c>
      <c r="G15" s="3">
        <v>50167.51</v>
      </c>
      <c r="H15" s="3">
        <v>9441.42</v>
      </c>
      <c r="I15" s="3">
        <v>40726.089999999997</v>
      </c>
      <c r="J15" s="3">
        <v>2473.98</v>
      </c>
      <c r="K15" t="s">
        <v>21</v>
      </c>
      <c r="M15" s="5">
        <f t="shared" si="0"/>
        <v>2473.98</v>
      </c>
    </row>
    <row r="16" spans="1:14">
      <c r="A16" t="s">
        <v>801</v>
      </c>
      <c r="B16" s="2">
        <v>1</v>
      </c>
      <c r="C16" t="s">
        <v>802</v>
      </c>
      <c r="D16" t="s">
        <v>13</v>
      </c>
      <c r="E16" s="1">
        <v>41639</v>
      </c>
      <c r="F16" s="3">
        <v>44364.1</v>
      </c>
      <c r="G16" s="3">
        <v>44364.1</v>
      </c>
      <c r="H16" s="3">
        <v>4091.51</v>
      </c>
      <c r="I16" s="3">
        <v>40272.589999999997</v>
      </c>
      <c r="J16" s="3">
        <v>1169.92</v>
      </c>
      <c r="K16" t="s">
        <v>21</v>
      </c>
      <c r="M16" s="5">
        <f t="shared" si="0"/>
        <v>1169.92</v>
      </c>
    </row>
    <row r="17" spans="1:13">
      <c r="A17" t="s">
        <v>803</v>
      </c>
      <c r="B17" s="2">
        <v>1</v>
      </c>
      <c r="C17" t="s">
        <v>804</v>
      </c>
      <c r="D17" t="s">
        <v>13</v>
      </c>
      <c r="E17" s="1">
        <v>41639</v>
      </c>
      <c r="F17" s="3">
        <v>39015.64</v>
      </c>
      <c r="G17" s="3">
        <v>39015.64</v>
      </c>
      <c r="H17" s="3">
        <v>3505.8</v>
      </c>
      <c r="I17" s="3">
        <v>35509.839999999997</v>
      </c>
      <c r="J17" s="3">
        <v>1002.44</v>
      </c>
      <c r="K17" t="s">
        <v>21</v>
      </c>
      <c r="M17" s="5">
        <f t="shared" si="0"/>
        <v>1002.44</v>
      </c>
    </row>
    <row r="18" spans="1:13">
      <c r="A18" t="s">
        <v>805</v>
      </c>
      <c r="B18" s="2">
        <v>1</v>
      </c>
      <c r="C18" t="s">
        <v>806</v>
      </c>
      <c r="D18" t="s">
        <v>13</v>
      </c>
      <c r="E18" s="1">
        <v>41639</v>
      </c>
      <c r="F18" s="3">
        <v>83813.3</v>
      </c>
      <c r="G18" s="3">
        <v>83813.3</v>
      </c>
      <c r="H18" s="3">
        <v>7342.99</v>
      </c>
      <c r="I18" s="3">
        <v>76470.31</v>
      </c>
      <c r="J18" s="3">
        <v>2099.64</v>
      </c>
      <c r="K18" t="s">
        <v>21</v>
      </c>
      <c r="M18" s="5">
        <f t="shared" si="0"/>
        <v>2099.64</v>
      </c>
    </row>
    <row r="19" spans="1:13">
      <c r="A19" t="s">
        <v>807</v>
      </c>
      <c r="B19" s="2">
        <v>1</v>
      </c>
      <c r="C19" t="s">
        <v>808</v>
      </c>
      <c r="D19" t="s">
        <v>13</v>
      </c>
      <c r="E19" s="1">
        <v>41639</v>
      </c>
      <c r="F19" s="3">
        <v>83598.039999999994</v>
      </c>
      <c r="G19" s="3">
        <v>83598.039999999994</v>
      </c>
      <c r="H19" s="3">
        <v>7145.61</v>
      </c>
      <c r="I19" s="3">
        <v>76452.429999999993</v>
      </c>
      <c r="J19" s="3">
        <v>2043.2</v>
      </c>
      <c r="K19" t="s">
        <v>21</v>
      </c>
      <c r="M19" s="5">
        <f t="shared" si="0"/>
        <v>2043.2</v>
      </c>
    </row>
    <row r="20" spans="1:13">
      <c r="A20" t="s">
        <v>809</v>
      </c>
      <c r="B20" s="2">
        <v>1</v>
      </c>
      <c r="C20" t="s">
        <v>810</v>
      </c>
      <c r="D20" t="s">
        <v>13</v>
      </c>
      <c r="E20" s="1">
        <v>41639</v>
      </c>
      <c r="F20" s="3">
        <v>130078.53</v>
      </c>
      <c r="G20" s="3">
        <v>130078.53</v>
      </c>
      <c r="H20" s="3">
        <v>10854.01</v>
      </c>
      <c r="I20" s="3">
        <v>119224.52</v>
      </c>
      <c r="J20" s="3">
        <v>3103.57</v>
      </c>
      <c r="K20" t="s">
        <v>21</v>
      </c>
      <c r="M20" s="5">
        <f t="shared" si="0"/>
        <v>3103.57</v>
      </c>
    </row>
    <row r="21" spans="1:13">
      <c r="A21" t="s">
        <v>811</v>
      </c>
      <c r="B21" s="2">
        <v>1</v>
      </c>
      <c r="C21" t="s">
        <v>812</v>
      </c>
      <c r="D21" t="s">
        <v>13</v>
      </c>
      <c r="E21" s="1">
        <v>41639</v>
      </c>
      <c r="F21" s="3">
        <v>48053.3</v>
      </c>
      <c r="G21" s="3">
        <v>48053.3</v>
      </c>
      <c r="H21" s="3">
        <v>3916.24</v>
      </c>
      <c r="I21" s="3">
        <v>44137.06</v>
      </c>
      <c r="J21" s="3">
        <v>1119.8</v>
      </c>
      <c r="K21" t="s">
        <v>21</v>
      </c>
      <c r="M21" s="5">
        <f t="shared" si="0"/>
        <v>1119.8</v>
      </c>
    </row>
    <row r="22" spans="1:13">
      <c r="A22" t="s">
        <v>813</v>
      </c>
      <c r="B22" s="2">
        <v>1</v>
      </c>
      <c r="C22" t="s">
        <v>814</v>
      </c>
      <c r="D22" t="s">
        <v>13</v>
      </c>
      <c r="E22" s="1">
        <v>41639</v>
      </c>
      <c r="F22" s="3">
        <v>61428.22</v>
      </c>
      <c r="G22" s="3">
        <v>61428.22</v>
      </c>
      <c r="H22" s="3">
        <v>4892.54</v>
      </c>
      <c r="I22" s="3">
        <v>56535.68</v>
      </c>
      <c r="J22" s="3">
        <v>1398.96</v>
      </c>
      <c r="K22" t="s">
        <v>21</v>
      </c>
      <c r="M22" s="5">
        <f t="shared" si="0"/>
        <v>1398.96</v>
      </c>
    </row>
    <row r="23" spans="1:13">
      <c r="A23" t="s">
        <v>815</v>
      </c>
      <c r="B23" s="2">
        <v>1</v>
      </c>
      <c r="C23" t="s">
        <v>816</v>
      </c>
      <c r="D23" t="s">
        <v>13</v>
      </c>
      <c r="E23" s="1">
        <v>41639</v>
      </c>
      <c r="F23" s="3">
        <v>50433.63</v>
      </c>
      <c r="G23" s="3">
        <v>50433.63</v>
      </c>
      <c r="H23" s="3">
        <v>3927.67</v>
      </c>
      <c r="I23" s="3">
        <v>46505.96</v>
      </c>
      <c r="J23" s="3">
        <v>1123.07</v>
      </c>
      <c r="K23" t="s">
        <v>21</v>
      </c>
      <c r="M23" s="5">
        <f t="shared" si="0"/>
        <v>1123.07</v>
      </c>
    </row>
    <row r="24" spans="1:13">
      <c r="A24" t="s">
        <v>817</v>
      </c>
      <c r="B24" s="2">
        <v>1</v>
      </c>
      <c r="C24" t="s">
        <v>818</v>
      </c>
      <c r="D24" t="s">
        <v>13</v>
      </c>
      <c r="E24" s="1">
        <v>41639</v>
      </c>
      <c r="F24" s="3">
        <v>120894.32</v>
      </c>
      <c r="G24" s="3">
        <v>120894.32</v>
      </c>
      <c r="H24" s="3">
        <v>9995.08</v>
      </c>
      <c r="I24" s="3">
        <v>110899.24</v>
      </c>
      <c r="J24" s="3">
        <v>2615.11</v>
      </c>
      <c r="K24" t="s">
        <v>21</v>
      </c>
      <c r="M24" s="5">
        <f t="shared" si="0"/>
        <v>2615.11</v>
      </c>
    </row>
    <row r="25" spans="1:13">
      <c r="A25" t="s">
        <v>819</v>
      </c>
      <c r="B25" s="2">
        <v>1</v>
      </c>
      <c r="C25" t="s">
        <v>820</v>
      </c>
      <c r="D25" t="s">
        <v>13</v>
      </c>
      <c r="E25" s="1">
        <v>41639</v>
      </c>
      <c r="F25" s="3">
        <v>72031.89</v>
      </c>
      <c r="G25" s="3">
        <v>72031.89</v>
      </c>
      <c r="H25" s="3">
        <v>6902.29</v>
      </c>
      <c r="I25" s="3">
        <v>65129.599999999999</v>
      </c>
      <c r="J25" s="3">
        <v>1500.44</v>
      </c>
      <c r="K25" t="s">
        <v>21</v>
      </c>
      <c r="M25" s="5">
        <f t="shared" si="0"/>
        <v>1500.44</v>
      </c>
    </row>
    <row r="26" spans="1:13">
      <c r="A26" t="s">
        <v>821</v>
      </c>
      <c r="B26" s="2">
        <v>1</v>
      </c>
      <c r="C26" t="s">
        <v>822</v>
      </c>
      <c r="D26" t="s">
        <v>13</v>
      </c>
      <c r="E26" s="1">
        <v>41639</v>
      </c>
      <c r="F26" s="3">
        <v>168921.33</v>
      </c>
      <c r="G26" s="3">
        <v>168921.33</v>
      </c>
      <c r="H26" s="3">
        <v>13059.47</v>
      </c>
      <c r="I26" s="3">
        <v>155861.85999999999</v>
      </c>
      <c r="J26" s="3">
        <v>3510.06</v>
      </c>
      <c r="K26" t="s">
        <v>21</v>
      </c>
      <c r="M26" s="5">
        <f t="shared" si="0"/>
        <v>3510.06</v>
      </c>
    </row>
    <row r="27" spans="1:13">
      <c r="A27" t="s">
        <v>823</v>
      </c>
      <c r="B27" s="2">
        <v>1</v>
      </c>
      <c r="C27" t="s">
        <v>824</v>
      </c>
      <c r="D27" t="s">
        <v>13</v>
      </c>
      <c r="E27" s="1">
        <v>41639</v>
      </c>
      <c r="F27" s="3">
        <v>183503.81</v>
      </c>
      <c r="G27" s="3">
        <v>183503.81</v>
      </c>
      <c r="H27" s="3">
        <v>16273.62</v>
      </c>
      <c r="I27" s="3">
        <v>167230.19</v>
      </c>
      <c r="J27" s="3">
        <v>3683.35</v>
      </c>
      <c r="K27" t="s">
        <v>21</v>
      </c>
      <c r="M27" s="5">
        <f t="shared" si="0"/>
        <v>3683.35</v>
      </c>
    </row>
    <row r="28" spans="1:13">
      <c r="A28" t="s">
        <v>825</v>
      </c>
      <c r="B28" s="2">
        <v>1</v>
      </c>
      <c r="C28" t="s">
        <v>826</v>
      </c>
      <c r="D28" t="s">
        <v>13</v>
      </c>
      <c r="E28" s="1">
        <v>41639</v>
      </c>
      <c r="F28" s="3">
        <v>200942.73</v>
      </c>
      <c r="G28" s="3">
        <v>200942.73</v>
      </c>
      <c r="H28" s="3">
        <v>14218.13</v>
      </c>
      <c r="I28" s="3">
        <v>186724.6</v>
      </c>
      <c r="J28" s="3">
        <v>4024.33</v>
      </c>
      <c r="K28" t="s">
        <v>21</v>
      </c>
      <c r="M28" s="5">
        <f t="shared" si="0"/>
        <v>4024.33</v>
      </c>
    </row>
    <row r="29" spans="1:13">
      <c r="A29" t="s">
        <v>890</v>
      </c>
      <c r="B29" s="2">
        <v>1</v>
      </c>
      <c r="C29" t="s">
        <v>891</v>
      </c>
      <c r="D29" t="s">
        <v>13</v>
      </c>
      <c r="E29" s="1">
        <v>41639</v>
      </c>
      <c r="F29" s="3">
        <v>20656.23</v>
      </c>
      <c r="G29" s="3">
        <v>20656.23</v>
      </c>
      <c r="H29" s="3">
        <v>3169.82</v>
      </c>
      <c r="I29" s="3">
        <v>17486.41</v>
      </c>
      <c r="J29" s="3">
        <v>594.08000000000004</v>
      </c>
      <c r="K29" t="s">
        <v>21</v>
      </c>
      <c r="M29" s="5">
        <f t="shared" si="0"/>
        <v>594.08000000000004</v>
      </c>
    </row>
    <row r="30" spans="1:13">
      <c r="A30" t="s">
        <v>892</v>
      </c>
      <c r="B30" s="2">
        <v>1</v>
      </c>
      <c r="C30" t="s">
        <v>893</v>
      </c>
      <c r="D30" t="s">
        <v>13</v>
      </c>
      <c r="E30" s="1">
        <v>41639</v>
      </c>
      <c r="F30" s="3">
        <v>18162.009999999998</v>
      </c>
      <c r="G30" s="3">
        <v>18162.009999999998</v>
      </c>
      <c r="H30" s="3">
        <v>2708.87</v>
      </c>
      <c r="I30" s="3">
        <v>15453.14</v>
      </c>
      <c r="J30" s="3">
        <v>507.8</v>
      </c>
      <c r="K30" t="s">
        <v>21</v>
      </c>
      <c r="M30" s="5">
        <f t="shared" si="0"/>
        <v>507.8</v>
      </c>
    </row>
    <row r="31" spans="1:13">
      <c r="A31" t="s">
        <v>894</v>
      </c>
      <c r="B31" s="2">
        <v>1</v>
      </c>
      <c r="C31" t="s">
        <v>895</v>
      </c>
      <c r="D31" t="s">
        <v>13</v>
      </c>
      <c r="E31" s="1">
        <v>41639</v>
      </c>
      <c r="F31" s="3">
        <v>39007.410000000003</v>
      </c>
      <c r="G31" s="3">
        <v>39007.410000000003</v>
      </c>
      <c r="H31" s="3">
        <v>5658.92</v>
      </c>
      <c r="I31" s="3">
        <v>33348.49</v>
      </c>
      <c r="J31" s="3">
        <v>1060.98</v>
      </c>
      <c r="K31" t="s">
        <v>21</v>
      </c>
      <c r="M31" s="5">
        <f t="shared" si="0"/>
        <v>1060.98</v>
      </c>
    </row>
    <row r="32" spans="1:13">
      <c r="A32" t="s">
        <v>896</v>
      </c>
      <c r="B32" s="2">
        <v>1</v>
      </c>
      <c r="C32" t="s">
        <v>897</v>
      </c>
      <c r="D32" t="s">
        <v>13</v>
      </c>
      <c r="E32" s="1">
        <v>41639</v>
      </c>
      <c r="F32" s="3">
        <v>38899.33</v>
      </c>
      <c r="G32" s="3">
        <v>38899.33</v>
      </c>
      <c r="H32" s="3">
        <v>5493.32</v>
      </c>
      <c r="I32" s="3">
        <v>33406.01</v>
      </c>
      <c r="J32" s="3">
        <v>1030.1300000000001</v>
      </c>
      <c r="K32" t="s">
        <v>21</v>
      </c>
      <c r="M32" s="5">
        <f t="shared" si="0"/>
        <v>1030.1300000000001</v>
      </c>
    </row>
    <row r="33" spans="1:13">
      <c r="A33" t="s">
        <v>898</v>
      </c>
      <c r="B33" s="2">
        <v>1</v>
      </c>
      <c r="C33" t="s">
        <v>899</v>
      </c>
      <c r="D33" t="s">
        <v>13</v>
      </c>
      <c r="E33" s="1">
        <v>41639</v>
      </c>
      <c r="F33" s="3">
        <v>60515.45</v>
      </c>
      <c r="G33" s="3">
        <v>60515.45</v>
      </c>
      <c r="H33" s="3">
        <v>8324.76</v>
      </c>
      <c r="I33" s="3">
        <v>52190.69</v>
      </c>
      <c r="J33" s="3">
        <v>1561.37</v>
      </c>
      <c r="K33" t="s">
        <v>21</v>
      </c>
      <c r="M33" s="5">
        <f t="shared" si="0"/>
        <v>1561.37</v>
      </c>
    </row>
    <row r="34" spans="1:13">
      <c r="A34" t="s">
        <v>900</v>
      </c>
      <c r="B34" s="2">
        <v>1</v>
      </c>
      <c r="C34" t="s">
        <v>901</v>
      </c>
      <c r="D34" t="s">
        <v>13</v>
      </c>
      <c r="E34" s="1">
        <v>41639</v>
      </c>
      <c r="F34" s="3">
        <v>33169.660000000003</v>
      </c>
      <c r="G34" s="3">
        <v>33169.660000000003</v>
      </c>
      <c r="H34" s="3">
        <v>4447.8599999999997</v>
      </c>
      <c r="I34" s="3">
        <v>28721.8</v>
      </c>
      <c r="J34" s="3">
        <v>834.37</v>
      </c>
      <c r="K34" t="s">
        <v>21</v>
      </c>
      <c r="M34" s="5">
        <f t="shared" si="0"/>
        <v>834.37</v>
      </c>
    </row>
    <row r="35" spans="1:13">
      <c r="A35" t="s">
        <v>902</v>
      </c>
      <c r="B35" s="2">
        <v>1</v>
      </c>
      <c r="C35" t="s">
        <v>903</v>
      </c>
      <c r="D35" t="s">
        <v>13</v>
      </c>
      <c r="E35" s="1">
        <v>41639</v>
      </c>
      <c r="F35" s="3">
        <v>28567.1</v>
      </c>
      <c r="G35" s="3">
        <v>28567.1</v>
      </c>
      <c r="H35" s="3">
        <v>3736.27</v>
      </c>
      <c r="I35" s="3">
        <v>24830.83</v>
      </c>
      <c r="J35" s="3">
        <v>700.97</v>
      </c>
      <c r="K35" t="s">
        <v>21</v>
      </c>
      <c r="M35" s="5">
        <f t="shared" si="0"/>
        <v>700.97</v>
      </c>
    </row>
    <row r="36" spans="1:13">
      <c r="A36" t="s">
        <v>904</v>
      </c>
      <c r="B36" s="2">
        <v>1</v>
      </c>
      <c r="C36" t="s">
        <v>905</v>
      </c>
      <c r="D36" t="s">
        <v>13</v>
      </c>
      <c r="E36" s="1">
        <v>41639</v>
      </c>
      <c r="F36" s="3">
        <v>23449.91</v>
      </c>
      <c r="G36" s="3">
        <v>23449.91</v>
      </c>
      <c r="H36" s="3">
        <v>2993.33</v>
      </c>
      <c r="I36" s="3">
        <v>20456.580000000002</v>
      </c>
      <c r="J36" s="3">
        <v>561.66999999999996</v>
      </c>
      <c r="K36" t="s">
        <v>21</v>
      </c>
      <c r="M36" s="5">
        <f t="shared" si="0"/>
        <v>561.66999999999996</v>
      </c>
    </row>
    <row r="37" spans="1:13">
      <c r="A37" t="s">
        <v>906</v>
      </c>
      <c r="B37" s="2">
        <v>1</v>
      </c>
      <c r="C37" t="s">
        <v>907</v>
      </c>
      <c r="D37" t="s">
        <v>13</v>
      </c>
      <c r="E37" s="1">
        <v>41639</v>
      </c>
      <c r="F37" s="3">
        <v>56202.01</v>
      </c>
      <c r="G37" s="3">
        <v>56202.01</v>
      </c>
      <c r="H37" s="3">
        <v>7005.81</v>
      </c>
      <c r="I37" s="3">
        <v>49196.2</v>
      </c>
      <c r="J37" s="3">
        <v>1314.77</v>
      </c>
      <c r="K37" t="s">
        <v>21</v>
      </c>
      <c r="M37" s="5">
        <f t="shared" si="0"/>
        <v>1314.77</v>
      </c>
    </row>
    <row r="38" spans="1:13">
      <c r="A38" t="s">
        <v>908</v>
      </c>
      <c r="B38" s="2">
        <v>1</v>
      </c>
      <c r="C38" t="s">
        <v>909</v>
      </c>
      <c r="D38" t="s">
        <v>13</v>
      </c>
      <c r="E38" s="1">
        <v>41639</v>
      </c>
      <c r="F38" s="3">
        <v>33480.980000000003</v>
      </c>
      <c r="G38" s="3">
        <v>33480.980000000003</v>
      </c>
      <c r="H38" s="3">
        <v>4077.9</v>
      </c>
      <c r="I38" s="3">
        <v>29403.08</v>
      </c>
      <c r="J38" s="3">
        <v>765.4</v>
      </c>
      <c r="K38" t="s">
        <v>21</v>
      </c>
      <c r="M38" s="5">
        <f t="shared" si="0"/>
        <v>765.4</v>
      </c>
    </row>
    <row r="39" spans="1:13">
      <c r="A39" t="s">
        <v>910</v>
      </c>
      <c r="B39" s="2">
        <v>1</v>
      </c>
      <c r="C39" t="s">
        <v>911</v>
      </c>
      <c r="D39" t="s">
        <v>13</v>
      </c>
      <c r="E39" s="1">
        <v>41639</v>
      </c>
      <c r="F39" s="3">
        <v>82373.27</v>
      </c>
      <c r="G39" s="3">
        <v>82373.27</v>
      </c>
      <c r="H39" s="3">
        <v>7568.1</v>
      </c>
      <c r="I39" s="3">
        <v>74805.17</v>
      </c>
      <c r="J39" s="3">
        <v>1897.87</v>
      </c>
      <c r="K39" t="s">
        <v>21</v>
      </c>
      <c r="M39" s="5">
        <f t="shared" si="0"/>
        <v>1897.87</v>
      </c>
    </row>
    <row r="40" spans="1:13">
      <c r="A40" t="s">
        <v>912</v>
      </c>
      <c r="B40" s="2">
        <v>1</v>
      </c>
      <c r="C40" t="s">
        <v>913</v>
      </c>
      <c r="D40" t="s">
        <v>13</v>
      </c>
      <c r="E40" s="1">
        <v>41639</v>
      </c>
      <c r="F40" s="3">
        <v>85370.32</v>
      </c>
      <c r="G40" s="3">
        <v>85370.32</v>
      </c>
      <c r="H40" s="3">
        <v>9501.4500000000007</v>
      </c>
      <c r="I40" s="3">
        <v>75868.87</v>
      </c>
      <c r="J40" s="3">
        <v>1877.36</v>
      </c>
      <c r="K40" t="s">
        <v>21</v>
      </c>
      <c r="M40" s="5">
        <f t="shared" si="0"/>
        <v>1877.36</v>
      </c>
    </row>
    <row r="41" spans="1:13">
      <c r="A41" t="s">
        <v>914</v>
      </c>
      <c r="B41" s="2">
        <v>1</v>
      </c>
      <c r="C41" t="s">
        <v>915</v>
      </c>
      <c r="D41" t="s">
        <v>13</v>
      </c>
      <c r="E41" s="1">
        <v>41639</v>
      </c>
      <c r="F41" s="3">
        <v>92616.07</v>
      </c>
      <c r="G41" s="3">
        <v>92616.07</v>
      </c>
      <c r="H41" s="3">
        <v>7636.57</v>
      </c>
      <c r="I41" s="3">
        <v>84979.5</v>
      </c>
      <c r="J41" s="3">
        <v>2052.16</v>
      </c>
      <c r="K41" t="s">
        <v>21</v>
      </c>
      <c r="M41" s="5">
        <f t="shared" si="0"/>
        <v>2052.16</v>
      </c>
    </row>
    <row r="42" spans="1:13">
      <c r="A42" t="s">
        <v>966</v>
      </c>
      <c r="B42" s="2">
        <v>1</v>
      </c>
      <c r="C42" t="s">
        <v>967</v>
      </c>
      <c r="D42" t="s">
        <v>13</v>
      </c>
      <c r="E42" s="1">
        <v>41639</v>
      </c>
      <c r="F42" s="3">
        <v>113136.11</v>
      </c>
      <c r="G42" s="3">
        <v>113136.11</v>
      </c>
      <c r="H42" s="3">
        <v>14223.97</v>
      </c>
      <c r="I42" s="3">
        <v>98912.14</v>
      </c>
      <c r="J42" s="3">
        <v>2873.39</v>
      </c>
      <c r="K42" t="s">
        <v>21</v>
      </c>
      <c r="M42" s="5">
        <f t="shared" si="0"/>
        <v>2873.39</v>
      </c>
    </row>
    <row r="43" spans="1:13">
      <c r="A43" t="s">
        <v>968</v>
      </c>
      <c r="B43" s="2">
        <v>1</v>
      </c>
      <c r="C43" t="s">
        <v>969</v>
      </c>
      <c r="D43" t="s">
        <v>13</v>
      </c>
      <c r="E43" s="1">
        <v>41639</v>
      </c>
      <c r="F43" s="3">
        <v>99485.92</v>
      </c>
      <c r="G43" s="3">
        <v>99485.92</v>
      </c>
      <c r="H43" s="3">
        <v>12196.77</v>
      </c>
      <c r="I43" s="3">
        <v>87289.15</v>
      </c>
      <c r="J43" s="3">
        <v>2464.16</v>
      </c>
      <c r="K43" t="s">
        <v>21</v>
      </c>
      <c r="M43" s="5">
        <f t="shared" si="0"/>
        <v>2464.16</v>
      </c>
    </row>
    <row r="44" spans="1:13">
      <c r="A44" t="s">
        <v>970</v>
      </c>
      <c r="B44" s="2">
        <v>1</v>
      </c>
      <c r="C44" t="s">
        <v>971</v>
      </c>
      <c r="D44" t="s">
        <v>13</v>
      </c>
      <c r="E44" s="1">
        <v>41639</v>
      </c>
      <c r="F44" s="3">
        <v>213693.59</v>
      </c>
      <c r="G44" s="3">
        <v>213693.59</v>
      </c>
      <c r="H44" s="3">
        <v>25563.75</v>
      </c>
      <c r="I44" s="3">
        <v>188129.84</v>
      </c>
      <c r="J44" s="3">
        <v>5165.46</v>
      </c>
      <c r="K44" t="s">
        <v>21</v>
      </c>
      <c r="M44" s="5">
        <f t="shared" si="0"/>
        <v>5165.46</v>
      </c>
    </row>
    <row r="45" spans="1:13">
      <c r="A45" t="s">
        <v>972</v>
      </c>
      <c r="B45" s="2">
        <v>1</v>
      </c>
      <c r="C45" t="s">
        <v>973</v>
      </c>
      <c r="D45" t="s">
        <v>13</v>
      </c>
      <c r="E45" s="1">
        <v>41639</v>
      </c>
      <c r="F45" s="3">
        <v>213124.03</v>
      </c>
      <c r="G45" s="3">
        <v>213124.03</v>
      </c>
      <c r="H45" s="3">
        <v>24892.61</v>
      </c>
      <c r="I45" s="3">
        <v>188231.42</v>
      </c>
      <c r="J45" s="3">
        <v>5030.5</v>
      </c>
      <c r="K45" t="s">
        <v>21</v>
      </c>
      <c r="M45" s="5">
        <f t="shared" si="0"/>
        <v>5030.5</v>
      </c>
    </row>
    <row r="46" spans="1:13">
      <c r="A46" t="s">
        <v>974</v>
      </c>
      <c r="B46" s="2">
        <v>1</v>
      </c>
      <c r="C46" t="s">
        <v>975</v>
      </c>
      <c r="D46" t="s">
        <v>13</v>
      </c>
      <c r="E46" s="1">
        <v>41639</v>
      </c>
      <c r="F46" s="3">
        <v>331590.19</v>
      </c>
      <c r="G46" s="3">
        <v>331590.19</v>
      </c>
      <c r="H46" s="3">
        <v>37834.44</v>
      </c>
      <c r="I46" s="3">
        <v>293755.75</v>
      </c>
      <c r="J46" s="3">
        <v>7646.84</v>
      </c>
      <c r="K46" t="s">
        <v>21</v>
      </c>
      <c r="M46" s="5">
        <f t="shared" si="0"/>
        <v>7646.84</v>
      </c>
    </row>
    <row r="47" spans="1:13">
      <c r="A47" t="s">
        <v>976</v>
      </c>
      <c r="B47" s="2">
        <v>1</v>
      </c>
      <c r="C47" t="s">
        <v>977</v>
      </c>
      <c r="D47" t="s">
        <v>13</v>
      </c>
      <c r="E47" s="1">
        <v>41639</v>
      </c>
      <c r="F47" s="3">
        <v>181769.32</v>
      </c>
      <c r="G47" s="3">
        <v>181769.32</v>
      </c>
      <c r="H47" s="3">
        <v>20270.689999999999</v>
      </c>
      <c r="I47" s="3">
        <v>161498.63</v>
      </c>
      <c r="J47" s="3">
        <v>4097.3599999999997</v>
      </c>
      <c r="K47" t="s">
        <v>21</v>
      </c>
      <c r="M47" s="5">
        <f t="shared" si="0"/>
        <v>4097.3599999999997</v>
      </c>
    </row>
    <row r="48" spans="1:13">
      <c r="A48" t="s">
        <v>978</v>
      </c>
      <c r="B48" s="2">
        <v>1</v>
      </c>
      <c r="C48" t="s">
        <v>979</v>
      </c>
      <c r="D48" t="s">
        <v>13</v>
      </c>
      <c r="E48" s="1">
        <v>41639</v>
      </c>
      <c r="F48" s="3">
        <v>156562.89000000001</v>
      </c>
      <c r="G48" s="3">
        <v>156562.89000000001</v>
      </c>
      <c r="H48" s="3">
        <v>17074.12</v>
      </c>
      <c r="I48" s="3">
        <v>139488.76999999999</v>
      </c>
      <c r="J48" s="3">
        <v>3451.62</v>
      </c>
      <c r="K48" t="s">
        <v>21</v>
      </c>
      <c r="M48" s="5">
        <f t="shared" si="0"/>
        <v>3451.62</v>
      </c>
    </row>
    <row r="49" spans="1:13">
      <c r="A49" t="s">
        <v>980</v>
      </c>
      <c r="B49" s="2">
        <v>1</v>
      </c>
      <c r="C49" t="s">
        <v>981</v>
      </c>
      <c r="D49" t="s">
        <v>13</v>
      </c>
      <c r="E49" s="1">
        <v>41639</v>
      </c>
      <c r="F49" s="3">
        <v>128530.47</v>
      </c>
      <c r="G49" s="3">
        <v>128530.47</v>
      </c>
      <c r="H49" s="3">
        <v>13714.14</v>
      </c>
      <c r="I49" s="3">
        <v>114816.33</v>
      </c>
      <c r="J49" s="3">
        <v>2772.68</v>
      </c>
      <c r="K49" t="s">
        <v>21</v>
      </c>
      <c r="M49" s="5">
        <f t="shared" si="0"/>
        <v>2772.68</v>
      </c>
    </row>
    <row r="50" spans="1:13">
      <c r="A50" t="s">
        <v>982</v>
      </c>
      <c r="B50" s="2">
        <v>1</v>
      </c>
      <c r="C50" t="s">
        <v>983</v>
      </c>
      <c r="D50" t="s">
        <v>13</v>
      </c>
      <c r="E50" s="1">
        <v>41639</v>
      </c>
      <c r="F50" s="3">
        <v>308076.19</v>
      </c>
      <c r="G50" s="3">
        <v>308076.19</v>
      </c>
      <c r="H50" s="3">
        <v>32176.32</v>
      </c>
      <c r="I50" s="3">
        <v>275899.87</v>
      </c>
      <c r="J50" s="3">
        <v>6505.98</v>
      </c>
      <c r="K50" t="s">
        <v>21</v>
      </c>
      <c r="M50" s="5">
        <f t="shared" si="0"/>
        <v>6505.98</v>
      </c>
    </row>
    <row r="51" spans="1:13">
      <c r="A51" t="s">
        <v>984</v>
      </c>
      <c r="B51" s="2">
        <v>1</v>
      </c>
      <c r="C51" t="s">
        <v>985</v>
      </c>
      <c r="D51" t="s">
        <v>13</v>
      </c>
      <c r="E51" s="1">
        <v>41639</v>
      </c>
      <c r="F51" s="3">
        <v>183545.96</v>
      </c>
      <c r="G51" s="3">
        <v>183545.96</v>
      </c>
      <c r="H51" s="3">
        <v>18772.310000000001</v>
      </c>
      <c r="I51" s="3">
        <v>164773.65</v>
      </c>
      <c r="J51" s="3">
        <v>3796.01</v>
      </c>
      <c r="K51" t="s">
        <v>21</v>
      </c>
      <c r="M51" s="5">
        <f t="shared" si="0"/>
        <v>3796.01</v>
      </c>
    </row>
    <row r="52" spans="1:13">
      <c r="A52" t="s">
        <v>986</v>
      </c>
      <c r="B52" s="2">
        <v>1</v>
      </c>
      <c r="C52" t="s">
        <v>987</v>
      </c>
      <c r="D52" t="s">
        <v>13</v>
      </c>
      <c r="E52" s="1">
        <v>41639</v>
      </c>
      <c r="F52" s="3">
        <v>429451.99</v>
      </c>
      <c r="G52" s="3">
        <v>429451.99</v>
      </c>
      <c r="H52" s="3">
        <v>34469.9</v>
      </c>
      <c r="I52" s="3">
        <v>394982.09</v>
      </c>
      <c r="J52" s="3">
        <v>8895.1200000000008</v>
      </c>
      <c r="K52" t="s">
        <v>21</v>
      </c>
      <c r="M52" s="5">
        <f t="shared" si="0"/>
        <v>8895.1200000000008</v>
      </c>
    </row>
    <row r="53" spans="1:13">
      <c r="A53" t="s">
        <v>988</v>
      </c>
      <c r="B53" s="2">
        <v>1</v>
      </c>
      <c r="C53" t="s">
        <v>989</v>
      </c>
      <c r="D53" t="s">
        <v>13</v>
      </c>
      <c r="E53" s="1">
        <v>41639</v>
      </c>
      <c r="F53" s="3">
        <v>468121.42</v>
      </c>
      <c r="G53" s="3">
        <v>468121.42</v>
      </c>
      <c r="H53" s="3">
        <v>40597.11</v>
      </c>
      <c r="I53" s="3">
        <v>427524.31</v>
      </c>
      <c r="J53" s="3">
        <v>9416.49</v>
      </c>
      <c r="K53" t="s">
        <v>21</v>
      </c>
      <c r="M53" s="5">
        <f t="shared" si="0"/>
        <v>9416.49</v>
      </c>
    </row>
    <row r="54" spans="1:13">
      <c r="A54" t="s">
        <v>990</v>
      </c>
      <c r="B54" s="2">
        <v>1</v>
      </c>
      <c r="C54" t="s">
        <v>991</v>
      </c>
      <c r="D54" t="s">
        <v>13</v>
      </c>
      <c r="E54" s="1">
        <v>41639</v>
      </c>
      <c r="F54" s="3">
        <v>285205.99</v>
      </c>
      <c r="G54" s="3">
        <v>285205.99</v>
      </c>
      <c r="H54" s="3">
        <v>21440.89</v>
      </c>
      <c r="I54" s="3">
        <v>263765.09999999998</v>
      </c>
      <c r="J54" s="3">
        <v>5684.73</v>
      </c>
      <c r="K54" t="s">
        <v>21</v>
      </c>
      <c r="M54" s="5">
        <f t="shared" si="0"/>
        <v>5684.73</v>
      </c>
    </row>
    <row r="55" spans="1:13">
      <c r="A55" t="s">
        <v>1178</v>
      </c>
      <c r="B55" s="2">
        <v>1</v>
      </c>
      <c r="C55" t="s">
        <v>1179</v>
      </c>
      <c r="D55" t="s">
        <v>13</v>
      </c>
      <c r="E55" s="1">
        <v>41639</v>
      </c>
      <c r="F55" s="3">
        <v>49320.65</v>
      </c>
      <c r="G55" s="3">
        <v>49320.65</v>
      </c>
      <c r="H55" s="3">
        <v>8548.74</v>
      </c>
      <c r="I55" s="3">
        <v>40771.910000000003</v>
      </c>
      <c r="J55" s="3">
        <v>1667.88</v>
      </c>
      <c r="K55" t="s">
        <v>21</v>
      </c>
      <c r="M55" s="5">
        <f t="shared" si="0"/>
        <v>1667.88</v>
      </c>
    </row>
    <row r="56" spans="1:13">
      <c r="A56" t="s">
        <v>1180</v>
      </c>
      <c r="B56" s="2">
        <v>1</v>
      </c>
      <c r="C56" t="s">
        <v>1181</v>
      </c>
      <c r="D56" t="s">
        <v>13</v>
      </c>
      <c r="E56" s="1">
        <v>41639</v>
      </c>
      <c r="F56" s="3">
        <v>43384.42</v>
      </c>
      <c r="G56" s="3">
        <v>43384.42</v>
      </c>
      <c r="H56" s="3">
        <v>7272.82</v>
      </c>
      <c r="I56" s="3">
        <v>36111.599999999999</v>
      </c>
      <c r="J56" s="3">
        <v>1419.34</v>
      </c>
      <c r="K56" t="s">
        <v>21</v>
      </c>
      <c r="M56" s="5">
        <f t="shared" si="0"/>
        <v>1419.34</v>
      </c>
    </row>
    <row r="57" spans="1:13">
      <c r="A57" t="s">
        <v>1182</v>
      </c>
      <c r="B57" s="2">
        <v>1</v>
      </c>
      <c r="C57" t="s">
        <v>1183</v>
      </c>
      <c r="D57" t="s">
        <v>13</v>
      </c>
      <c r="E57" s="1">
        <v>41639</v>
      </c>
      <c r="F57" s="3">
        <v>93216.93</v>
      </c>
      <c r="G57" s="3">
        <v>93216.93</v>
      </c>
      <c r="H57" s="3">
        <v>15129.54</v>
      </c>
      <c r="I57" s="3">
        <v>78087.39</v>
      </c>
      <c r="J57" s="3">
        <v>2953.39</v>
      </c>
      <c r="K57" t="s">
        <v>21</v>
      </c>
      <c r="M57" s="5">
        <f t="shared" si="0"/>
        <v>2953.39</v>
      </c>
    </row>
    <row r="58" spans="1:13">
      <c r="A58" t="s">
        <v>1184</v>
      </c>
      <c r="B58" s="2">
        <v>1</v>
      </c>
      <c r="C58" t="s">
        <v>1185</v>
      </c>
      <c r="D58" t="s">
        <v>13</v>
      </c>
      <c r="E58" s="1">
        <v>41639</v>
      </c>
      <c r="F58" s="3">
        <v>92993.97</v>
      </c>
      <c r="G58" s="3">
        <v>92993.97</v>
      </c>
      <c r="H58" s="3">
        <v>14627.33</v>
      </c>
      <c r="I58" s="3">
        <v>78366.64</v>
      </c>
      <c r="J58" s="3">
        <v>2855.94</v>
      </c>
      <c r="K58" t="s">
        <v>21</v>
      </c>
      <c r="M58" s="5">
        <f t="shared" si="0"/>
        <v>2855.94</v>
      </c>
    </row>
    <row r="59" spans="1:13">
      <c r="A59" t="s">
        <v>1186</v>
      </c>
      <c r="B59" s="2">
        <v>1</v>
      </c>
      <c r="C59" t="s">
        <v>1187</v>
      </c>
      <c r="D59" t="s">
        <v>13</v>
      </c>
      <c r="E59" s="1">
        <v>41639</v>
      </c>
      <c r="F59" s="3">
        <v>144721.29999999999</v>
      </c>
      <c r="G59" s="3">
        <v>144721.29999999999</v>
      </c>
      <c r="H59" s="3">
        <v>22082.97</v>
      </c>
      <c r="I59" s="3">
        <v>122638.33</v>
      </c>
      <c r="J59" s="3">
        <v>4312.6099999999997</v>
      </c>
      <c r="K59" t="s">
        <v>21</v>
      </c>
      <c r="M59" s="5">
        <f t="shared" si="0"/>
        <v>4312.6099999999997</v>
      </c>
    </row>
    <row r="60" spans="1:13">
      <c r="A60" t="s">
        <v>1188</v>
      </c>
      <c r="B60" s="2">
        <v>1</v>
      </c>
      <c r="C60" t="s">
        <v>1189</v>
      </c>
      <c r="D60" t="s">
        <v>13</v>
      </c>
      <c r="E60" s="1">
        <v>41639</v>
      </c>
      <c r="F60" s="3">
        <v>79350.61</v>
      </c>
      <c r="G60" s="3">
        <v>79350.61</v>
      </c>
      <c r="H60" s="3">
        <v>11756.5</v>
      </c>
      <c r="I60" s="3">
        <v>67594.11</v>
      </c>
      <c r="J60" s="3">
        <v>2296.4299999999998</v>
      </c>
      <c r="K60" t="s">
        <v>21</v>
      </c>
      <c r="M60" s="5">
        <f t="shared" si="0"/>
        <v>2296.4299999999998</v>
      </c>
    </row>
    <row r="61" spans="1:13">
      <c r="A61" t="s">
        <v>1190</v>
      </c>
      <c r="B61" s="2">
        <v>1</v>
      </c>
      <c r="C61" t="s">
        <v>1191</v>
      </c>
      <c r="D61" t="s">
        <v>13</v>
      </c>
      <c r="E61" s="1">
        <v>41639</v>
      </c>
      <c r="F61" s="3">
        <v>68361.08</v>
      </c>
      <c r="G61" s="3">
        <v>68361.08</v>
      </c>
      <c r="H61" s="3">
        <v>9842.49</v>
      </c>
      <c r="I61" s="3">
        <v>58518.59</v>
      </c>
      <c r="J61" s="3">
        <v>1922.95</v>
      </c>
      <c r="K61" t="s">
        <v>21</v>
      </c>
      <c r="M61" s="5">
        <f t="shared" si="0"/>
        <v>1922.95</v>
      </c>
    </row>
    <row r="62" spans="1:13">
      <c r="A62" t="s">
        <v>1192</v>
      </c>
      <c r="B62" s="2">
        <v>1</v>
      </c>
      <c r="C62" t="s">
        <v>1193</v>
      </c>
      <c r="D62" t="s">
        <v>13</v>
      </c>
      <c r="E62" s="1">
        <v>41639</v>
      </c>
      <c r="F62" s="3">
        <v>56131.79</v>
      </c>
      <c r="G62" s="3">
        <v>56131.79</v>
      </c>
      <c r="H62" s="3">
        <v>7859.59</v>
      </c>
      <c r="I62" s="3">
        <v>48272.2</v>
      </c>
      <c r="J62" s="3">
        <v>1535.78</v>
      </c>
      <c r="K62" t="s">
        <v>21</v>
      </c>
      <c r="M62" s="5">
        <f t="shared" si="0"/>
        <v>1535.78</v>
      </c>
    </row>
    <row r="63" spans="1:13">
      <c r="A63" t="s">
        <v>1194</v>
      </c>
      <c r="B63" s="2">
        <v>1</v>
      </c>
      <c r="C63" t="s">
        <v>1195</v>
      </c>
      <c r="D63" t="s">
        <v>13</v>
      </c>
      <c r="E63" s="1">
        <v>41639</v>
      </c>
      <c r="F63" s="3">
        <v>134566.48000000001</v>
      </c>
      <c r="G63" s="3">
        <v>134566.48000000001</v>
      </c>
      <c r="H63" s="3">
        <v>18338.72</v>
      </c>
      <c r="I63" s="3">
        <v>116227.76</v>
      </c>
      <c r="J63" s="3">
        <v>3584.07</v>
      </c>
      <c r="K63" t="s">
        <v>21</v>
      </c>
      <c r="M63" s="5">
        <f t="shared" si="0"/>
        <v>3584.07</v>
      </c>
    </row>
    <row r="64" spans="1:13">
      <c r="A64" t="s">
        <v>1196</v>
      </c>
      <c r="B64" s="2">
        <v>1</v>
      </c>
      <c r="C64" t="s">
        <v>1197</v>
      </c>
      <c r="D64" t="s">
        <v>13</v>
      </c>
      <c r="E64" s="1">
        <v>41639</v>
      </c>
      <c r="F64" s="3">
        <v>80185.039999999994</v>
      </c>
      <c r="G64" s="3">
        <v>80185.039999999994</v>
      </c>
      <c r="H64" s="3">
        <v>10643.32</v>
      </c>
      <c r="I64" s="3">
        <v>69541.72</v>
      </c>
      <c r="J64" s="3">
        <v>2080.4499999999998</v>
      </c>
      <c r="K64" t="s">
        <v>21</v>
      </c>
      <c r="M64" s="5">
        <f t="shared" si="0"/>
        <v>2080.4499999999998</v>
      </c>
    </row>
    <row r="65" spans="1:13">
      <c r="A65" t="s">
        <v>1198</v>
      </c>
      <c r="B65" s="2">
        <v>1</v>
      </c>
      <c r="C65" t="s">
        <v>1199</v>
      </c>
      <c r="D65" t="s">
        <v>13</v>
      </c>
      <c r="E65" s="1">
        <v>41639</v>
      </c>
      <c r="F65" s="3">
        <v>187992.21</v>
      </c>
      <c r="G65" s="3">
        <v>187992.21</v>
      </c>
      <c r="H65" s="3">
        <v>19317.84</v>
      </c>
      <c r="I65" s="3">
        <v>168674.37</v>
      </c>
      <c r="J65" s="3">
        <v>4899.9799999999996</v>
      </c>
      <c r="K65" t="s">
        <v>21</v>
      </c>
      <c r="M65" s="5">
        <f t="shared" si="0"/>
        <v>4899.9799999999996</v>
      </c>
    </row>
    <row r="66" spans="1:13">
      <c r="A66" t="s">
        <v>1200</v>
      </c>
      <c r="B66" s="2">
        <v>1</v>
      </c>
      <c r="C66" t="s">
        <v>1201</v>
      </c>
      <c r="D66" t="s">
        <v>13</v>
      </c>
      <c r="E66" s="1">
        <v>41639</v>
      </c>
      <c r="F66" s="3">
        <v>204497.79</v>
      </c>
      <c r="G66" s="3">
        <v>204497.79</v>
      </c>
      <c r="H66" s="3">
        <v>23945.95</v>
      </c>
      <c r="I66" s="3">
        <v>180551.84</v>
      </c>
      <c r="J66" s="3">
        <v>5096.95</v>
      </c>
      <c r="K66" t="s">
        <v>21</v>
      </c>
      <c r="M66" s="5">
        <f t="shared" si="0"/>
        <v>5096.95</v>
      </c>
    </row>
    <row r="67" spans="1:13">
      <c r="A67" t="s">
        <v>1202</v>
      </c>
      <c r="B67" s="2">
        <v>1</v>
      </c>
      <c r="C67" t="s">
        <v>1203</v>
      </c>
      <c r="D67" t="s">
        <v>13</v>
      </c>
      <c r="E67" s="1">
        <v>41639</v>
      </c>
      <c r="F67" s="3">
        <v>222507.78</v>
      </c>
      <c r="G67" s="3">
        <v>222507.78</v>
      </c>
      <c r="H67" s="3">
        <v>20111.73</v>
      </c>
      <c r="I67" s="3">
        <v>202396.05</v>
      </c>
      <c r="J67" s="3">
        <v>5557.16</v>
      </c>
      <c r="K67" t="s">
        <v>21</v>
      </c>
      <c r="M67" s="5">
        <f t="shared" si="0"/>
        <v>5557.16</v>
      </c>
    </row>
    <row r="68" spans="1:13">
      <c r="A68" t="s">
        <v>1233</v>
      </c>
      <c r="B68" s="2">
        <v>1</v>
      </c>
      <c r="C68" t="s">
        <v>1234</v>
      </c>
      <c r="D68" t="s">
        <v>13</v>
      </c>
      <c r="E68" s="1">
        <v>41639</v>
      </c>
      <c r="F68" s="3">
        <v>21623.279999999999</v>
      </c>
      <c r="G68" s="3">
        <v>21623.279999999999</v>
      </c>
      <c r="H68" s="3">
        <v>3709.79</v>
      </c>
      <c r="I68" s="3">
        <v>17913.490000000002</v>
      </c>
      <c r="J68" s="3">
        <v>732.8</v>
      </c>
      <c r="K68" t="s">
        <v>21</v>
      </c>
      <c r="M68" s="5">
        <f t="shared" ref="M68:M82" si="1">J68</f>
        <v>732.8</v>
      </c>
    </row>
    <row r="69" spans="1:13">
      <c r="A69" t="s">
        <v>1235</v>
      </c>
      <c r="B69" s="2">
        <v>1</v>
      </c>
      <c r="C69" t="s">
        <v>1236</v>
      </c>
      <c r="D69" t="s">
        <v>13</v>
      </c>
      <c r="E69" s="1">
        <v>41639</v>
      </c>
      <c r="F69" s="3">
        <v>19022.05</v>
      </c>
      <c r="G69" s="3">
        <v>19022.05</v>
      </c>
      <c r="H69" s="3">
        <v>3156.08</v>
      </c>
      <c r="I69" s="3">
        <v>15865.97</v>
      </c>
      <c r="J69" s="3">
        <v>623.6</v>
      </c>
      <c r="K69" t="s">
        <v>21</v>
      </c>
      <c r="M69" s="5">
        <f t="shared" si="1"/>
        <v>623.6</v>
      </c>
    </row>
    <row r="70" spans="1:13">
      <c r="A70" t="s">
        <v>1237</v>
      </c>
      <c r="B70" s="2">
        <v>1</v>
      </c>
      <c r="C70" t="s">
        <v>1238</v>
      </c>
      <c r="D70" t="s">
        <v>13</v>
      </c>
      <c r="E70" s="1">
        <v>41639</v>
      </c>
      <c r="F70" s="3">
        <v>40874.01</v>
      </c>
      <c r="G70" s="3">
        <v>40874.01</v>
      </c>
      <c r="H70" s="3">
        <v>6565.6</v>
      </c>
      <c r="I70" s="3">
        <v>34308.410000000003</v>
      </c>
      <c r="J70" s="3">
        <v>1297.5999999999999</v>
      </c>
      <c r="K70" t="s">
        <v>21</v>
      </c>
      <c r="M70" s="5">
        <f t="shared" si="1"/>
        <v>1297.5999999999999</v>
      </c>
    </row>
    <row r="71" spans="1:13">
      <c r="A71" t="s">
        <v>1239</v>
      </c>
      <c r="B71" s="2">
        <v>1</v>
      </c>
      <c r="C71" t="s">
        <v>1240</v>
      </c>
      <c r="D71" t="s">
        <v>13</v>
      </c>
      <c r="E71" s="1">
        <v>41639</v>
      </c>
      <c r="F71" s="3">
        <v>40778.78</v>
      </c>
      <c r="G71" s="3">
        <v>40778.78</v>
      </c>
      <c r="H71" s="3">
        <v>6347.68</v>
      </c>
      <c r="I71" s="3">
        <v>34431.1</v>
      </c>
      <c r="J71" s="3">
        <v>1254.78</v>
      </c>
      <c r="K71" t="s">
        <v>21</v>
      </c>
      <c r="M71" s="5">
        <f t="shared" si="1"/>
        <v>1254.78</v>
      </c>
    </row>
    <row r="72" spans="1:13">
      <c r="A72" t="s">
        <v>1241</v>
      </c>
      <c r="B72" s="2">
        <v>1</v>
      </c>
      <c r="C72" t="s">
        <v>1242</v>
      </c>
      <c r="D72" t="s">
        <v>13</v>
      </c>
      <c r="E72" s="1">
        <v>41639</v>
      </c>
      <c r="F72" s="3">
        <v>63465.45</v>
      </c>
      <c r="G72" s="3">
        <v>63465.45</v>
      </c>
      <c r="H72" s="3">
        <v>9583.18</v>
      </c>
      <c r="I72" s="3">
        <v>53882.27</v>
      </c>
      <c r="J72" s="3">
        <v>1894.78</v>
      </c>
      <c r="K72" t="s">
        <v>21</v>
      </c>
      <c r="M72" s="5">
        <f t="shared" si="1"/>
        <v>1894.78</v>
      </c>
    </row>
    <row r="73" spans="1:13">
      <c r="A73" t="s">
        <v>1243</v>
      </c>
      <c r="B73" s="2">
        <v>1</v>
      </c>
      <c r="C73" t="s">
        <v>1244</v>
      </c>
      <c r="D73" t="s">
        <v>13</v>
      </c>
      <c r="E73" s="1">
        <v>41639</v>
      </c>
      <c r="F73" s="3">
        <v>34799.99</v>
      </c>
      <c r="G73" s="3">
        <v>34799.99</v>
      </c>
      <c r="H73" s="3">
        <v>5101.8999999999996</v>
      </c>
      <c r="I73" s="3">
        <v>29698.09</v>
      </c>
      <c r="J73" s="3">
        <v>1008.96</v>
      </c>
      <c r="K73" t="s">
        <v>21</v>
      </c>
      <c r="M73" s="5">
        <f t="shared" si="1"/>
        <v>1008.96</v>
      </c>
    </row>
    <row r="74" spans="1:13">
      <c r="A74" t="s">
        <v>1245</v>
      </c>
      <c r="B74" s="2">
        <v>1</v>
      </c>
      <c r="C74" t="s">
        <v>1246</v>
      </c>
      <c r="D74" t="s">
        <v>13</v>
      </c>
      <c r="E74" s="1">
        <v>41639</v>
      </c>
      <c r="F74" s="3">
        <v>29981.98</v>
      </c>
      <c r="G74" s="3">
        <v>29981.98</v>
      </c>
      <c r="H74" s="3">
        <v>4271.3100000000004</v>
      </c>
      <c r="I74" s="3">
        <v>25710.67</v>
      </c>
      <c r="J74" s="3">
        <v>844.86</v>
      </c>
      <c r="K74" t="s">
        <v>21</v>
      </c>
      <c r="M74" s="5">
        <f t="shared" si="1"/>
        <v>844.86</v>
      </c>
    </row>
    <row r="75" spans="1:13">
      <c r="A75" t="s">
        <v>1247</v>
      </c>
      <c r="B75" s="2">
        <v>1</v>
      </c>
      <c r="C75" t="s">
        <v>1248</v>
      </c>
      <c r="D75" t="s">
        <v>13</v>
      </c>
      <c r="E75" s="1">
        <v>41639</v>
      </c>
      <c r="F75" s="3">
        <v>24619.63</v>
      </c>
      <c r="G75" s="3">
        <v>24619.63</v>
      </c>
      <c r="H75" s="3">
        <v>3410.81</v>
      </c>
      <c r="I75" s="3">
        <v>21208.82</v>
      </c>
      <c r="J75" s="3">
        <v>674.76</v>
      </c>
      <c r="K75" t="s">
        <v>21</v>
      </c>
      <c r="M75" s="5">
        <f t="shared" si="1"/>
        <v>674.76</v>
      </c>
    </row>
    <row r="76" spans="1:13">
      <c r="A76" t="s">
        <v>1249</v>
      </c>
      <c r="B76" s="2">
        <v>1</v>
      </c>
      <c r="C76" t="s">
        <v>1250</v>
      </c>
      <c r="D76" t="s">
        <v>13</v>
      </c>
      <c r="E76" s="1">
        <v>41639</v>
      </c>
      <c r="F76" s="3">
        <v>59024.14</v>
      </c>
      <c r="G76" s="3">
        <v>59024.14</v>
      </c>
      <c r="H76" s="3">
        <v>7958.42</v>
      </c>
      <c r="I76" s="3">
        <v>51065.72</v>
      </c>
      <c r="J76" s="3">
        <v>1574.69</v>
      </c>
      <c r="K76" t="s">
        <v>21</v>
      </c>
      <c r="M76" s="5">
        <f t="shared" si="1"/>
        <v>1574.69</v>
      </c>
    </row>
    <row r="77" spans="1:13">
      <c r="A77" t="s">
        <v>1251</v>
      </c>
      <c r="B77" s="2">
        <v>1</v>
      </c>
      <c r="C77" t="s">
        <v>1252</v>
      </c>
      <c r="D77" t="s">
        <v>13</v>
      </c>
      <c r="E77" s="1">
        <v>41639</v>
      </c>
      <c r="F77" s="3">
        <v>35172.660000000003</v>
      </c>
      <c r="G77" s="3">
        <v>35172.660000000003</v>
      </c>
      <c r="H77" s="3">
        <v>4618.88</v>
      </c>
      <c r="I77" s="3">
        <v>30553.78</v>
      </c>
      <c r="J77" s="3">
        <v>914.07</v>
      </c>
      <c r="K77" t="s">
        <v>21</v>
      </c>
      <c r="M77" s="5">
        <f t="shared" si="1"/>
        <v>914.07</v>
      </c>
    </row>
    <row r="78" spans="1:13">
      <c r="A78" t="s">
        <v>1253</v>
      </c>
      <c r="B78" s="2">
        <v>1</v>
      </c>
      <c r="C78" t="s">
        <v>1254</v>
      </c>
      <c r="D78" t="s">
        <v>13</v>
      </c>
      <c r="E78" s="1">
        <v>41639</v>
      </c>
      <c r="F78" s="3">
        <v>82049.09</v>
      </c>
      <c r="G78" s="3">
        <v>82049.09</v>
      </c>
      <c r="H78" s="3">
        <v>13378.22</v>
      </c>
      <c r="I78" s="3">
        <v>68670.87</v>
      </c>
      <c r="J78" s="3">
        <v>1994.88</v>
      </c>
      <c r="K78" t="s">
        <v>21</v>
      </c>
      <c r="M78" s="5">
        <f t="shared" si="1"/>
        <v>1994.88</v>
      </c>
    </row>
    <row r="79" spans="1:13">
      <c r="A79" t="s">
        <v>1255</v>
      </c>
      <c r="B79" s="2">
        <v>1</v>
      </c>
      <c r="C79" t="s">
        <v>1256</v>
      </c>
      <c r="D79" t="s">
        <v>13</v>
      </c>
      <c r="E79" s="1">
        <v>41639</v>
      </c>
      <c r="F79" s="3">
        <v>839.87</v>
      </c>
      <c r="G79" s="3">
        <v>839.87</v>
      </c>
      <c r="H79" s="3">
        <v>839.86</v>
      </c>
      <c r="I79" s="3">
        <v>0.01</v>
      </c>
      <c r="J79" s="3">
        <v>0</v>
      </c>
      <c r="K79" t="s">
        <v>21</v>
      </c>
      <c r="M79" s="5">
        <f t="shared" si="1"/>
        <v>0</v>
      </c>
    </row>
    <row r="80" spans="1:13">
      <c r="A80" t="s">
        <v>1257</v>
      </c>
      <c r="B80" s="2">
        <v>1</v>
      </c>
      <c r="C80" t="s">
        <v>1258</v>
      </c>
      <c r="D80" t="s">
        <v>13</v>
      </c>
      <c r="E80" s="1">
        <v>41639</v>
      </c>
      <c r="F80" s="3">
        <v>759.51</v>
      </c>
      <c r="G80" s="3">
        <v>759.51</v>
      </c>
      <c r="H80" s="3">
        <v>759.51</v>
      </c>
      <c r="I80" s="3">
        <v>0</v>
      </c>
      <c r="J80" s="3">
        <v>0</v>
      </c>
      <c r="K80" t="s">
        <v>21</v>
      </c>
      <c r="M80" s="5">
        <f t="shared" si="1"/>
        <v>0</v>
      </c>
    </row>
    <row r="81" spans="1:13">
      <c r="A81" t="s">
        <v>19</v>
      </c>
      <c r="B81" s="2">
        <v>1</v>
      </c>
      <c r="C81" t="s">
        <v>20</v>
      </c>
      <c r="D81" t="s">
        <v>13</v>
      </c>
      <c r="E81" s="1">
        <v>42004</v>
      </c>
      <c r="F81" s="3">
        <v>1195066</v>
      </c>
      <c r="G81" s="3">
        <v>1195066</v>
      </c>
      <c r="H81" s="3">
        <v>74691.63</v>
      </c>
      <c r="I81" s="3">
        <v>1120374.3700000001</v>
      </c>
      <c r="J81" s="3">
        <v>29876.65</v>
      </c>
      <c r="K81" t="s">
        <v>21</v>
      </c>
      <c r="M81" s="5">
        <f t="shared" si="1"/>
        <v>29876.65</v>
      </c>
    </row>
    <row r="82" spans="1:13">
      <c r="A82" t="s">
        <v>24</v>
      </c>
      <c r="B82" s="2">
        <v>1</v>
      </c>
      <c r="C82" t="s">
        <v>25</v>
      </c>
      <c r="D82" t="s">
        <v>13</v>
      </c>
      <c r="E82" s="1">
        <v>42369</v>
      </c>
      <c r="F82" s="3">
        <v>1076931</v>
      </c>
      <c r="G82" s="3">
        <v>1076931</v>
      </c>
      <c r="H82" s="3">
        <v>40384.92</v>
      </c>
      <c r="I82" s="3">
        <v>1036546.08</v>
      </c>
      <c r="J82" s="3">
        <v>26923.279999999999</v>
      </c>
      <c r="K82" t="s">
        <v>21</v>
      </c>
      <c r="M82" s="5">
        <f t="shared" si="1"/>
        <v>26923.279999999999</v>
      </c>
    </row>
    <row r="83" spans="1:13">
      <c r="B83" s="2"/>
      <c r="E83" s="1"/>
      <c r="F83" s="3"/>
      <c r="G83" s="3"/>
      <c r="H83" s="3"/>
      <c r="I83" s="3"/>
      <c r="J83" s="3"/>
    </row>
    <row r="84" spans="1:13">
      <c r="C84" s="96" t="s">
        <v>1354</v>
      </c>
      <c r="G84" s="116">
        <f>-'[3]2016 Jobs by Asset Class'!$C$36</f>
        <v>652399.25</v>
      </c>
      <c r="L84" s="9">
        <v>40</v>
      </c>
      <c r="M84" s="3">
        <f>(G84/L84)/2</f>
        <v>8154.9906250000004</v>
      </c>
    </row>
    <row r="85" spans="1:13">
      <c r="J85" s="10"/>
      <c r="M85" s="10"/>
    </row>
    <row r="86" spans="1:13">
      <c r="J86" s="42">
        <f>SUM(J3:J85)</f>
        <v>241237.13000000003</v>
      </c>
      <c r="M86" s="42">
        <f>SUM(M3:M85)</f>
        <v>249392.12062500004</v>
      </c>
    </row>
  </sheetData>
  <sortState ref="A3:K83">
    <sortCondition ref="E3:E8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72"/>
  <sheetViews>
    <sheetView tabSelected="1" zoomScale="124" zoomScaleNormal="124" workbookViewId="0">
      <pane ySplit="6" topLeftCell="A47" activePane="bottomLeft" state="frozen"/>
      <selection activeCell="D48" sqref="D48"/>
      <selection pane="bottomLeft" activeCell="I58" sqref="I57:I58"/>
    </sheetView>
  </sheetViews>
  <sheetFormatPr defaultColWidth="9.375" defaultRowHeight="13.2"/>
  <cols>
    <col min="1" max="1" width="8.375" style="70" customWidth="1"/>
    <col min="2" max="2" width="8.625" style="71" customWidth="1"/>
    <col min="3" max="3" width="59.875" style="69" customWidth="1"/>
    <col min="4" max="4" width="5" style="49" customWidth="1"/>
    <col min="5" max="5" width="13.125" style="49" bestFit="1" customWidth="1"/>
    <col min="6" max="6" width="5" style="49" customWidth="1"/>
    <col min="7" max="7" width="14.375" style="49" customWidth="1"/>
    <col min="8" max="8" width="5" style="49" customWidth="1"/>
    <col min="9" max="9" width="15.375" style="49" customWidth="1"/>
    <col min="10" max="10" width="2.375" style="49" customWidth="1"/>
    <col min="11" max="11" width="14.125" style="138" customWidth="1"/>
    <col min="12" max="12" width="2.125" style="49" customWidth="1"/>
    <col min="13" max="13" width="15.5" style="49" customWidth="1"/>
    <col min="14" max="14" width="14" style="49" bestFit="1" customWidth="1"/>
    <col min="15" max="16384" width="9.375" style="49"/>
  </cols>
  <sheetData>
    <row r="1" spans="1:13">
      <c r="A1" s="147"/>
      <c r="B1" s="148"/>
      <c r="C1" s="148"/>
      <c r="D1" s="75"/>
      <c r="E1" s="75"/>
      <c r="F1" s="75"/>
      <c r="G1" s="75"/>
      <c r="H1" s="75"/>
      <c r="I1" s="76"/>
    </row>
    <row r="2" spans="1:13">
      <c r="A2" s="149" t="s">
        <v>1361</v>
      </c>
      <c r="B2" s="150"/>
      <c r="C2" s="150"/>
      <c r="D2" s="60"/>
      <c r="E2" s="60"/>
      <c r="F2" s="60"/>
      <c r="G2" s="60"/>
      <c r="H2" s="60"/>
      <c r="I2" s="77"/>
    </row>
    <row r="3" spans="1:13">
      <c r="A3" s="149" t="s">
        <v>1362</v>
      </c>
      <c r="B3" s="150"/>
      <c r="C3" s="150"/>
      <c r="D3" s="60"/>
      <c r="E3" s="60"/>
      <c r="F3" s="60"/>
      <c r="G3" s="60"/>
      <c r="H3" s="60"/>
      <c r="I3" s="77"/>
    </row>
    <row r="4" spans="1:13">
      <c r="A4" s="78"/>
      <c r="B4" s="50"/>
      <c r="C4" s="52"/>
      <c r="D4" s="60"/>
      <c r="E4" s="60"/>
      <c r="F4" s="60"/>
      <c r="G4" s="60"/>
      <c r="H4" s="60"/>
      <c r="I4" s="77"/>
      <c r="K4" s="159" t="s">
        <v>1365</v>
      </c>
      <c r="L4" s="159"/>
      <c r="M4" s="159"/>
    </row>
    <row r="5" spans="1:13" s="54" customFormat="1" ht="40.5" customHeight="1">
      <c r="A5" s="151" t="s">
        <v>1311</v>
      </c>
      <c r="B5" s="153" t="s">
        <v>1312</v>
      </c>
      <c r="C5" s="155" t="s">
        <v>1313</v>
      </c>
      <c r="D5" s="53"/>
      <c r="E5" s="157" t="s">
        <v>1355</v>
      </c>
      <c r="F5" s="53"/>
      <c r="G5" s="157" t="s">
        <v>1350</v>
      </c>
      <c r="H5" s="53"/>
      <c r="I5" s="145" t="s">
        <v>1359</v>
      </c>
      <c r="K5" s="160" t="s">
        <v>1363</v>
      </c>
      <c r="M5" s="160" t="s">
        <v>1364</v>
      </c>
    </row>
    <row r="6" spans="1:13" s="54" customFormat="1" ht="43.2" customHeight="1">
      <c r="A6" s="152"/>
      <c r="B6" s="154"/>
      <c r="C6" s="156"/>
      <c r="D6" s="56"/>
      <c r="E6" s="158"/>
      <c r="F6" s="56"/>
      <c r="G6" s="158"/>
      <c r="H6" s="56"/>
      <c r="I6" s="146"/>
      <c r="K6" s="161"/>
      <c r="M6" s="161"/>
    </row>
    <row r="7" spans="1:13" ht="13.8">
      <c r="A7" s="79">
        <v>12</v>
      </c>
      <c r="B7" s="57">
        <v>1611</v>
      </c>
      <c r="C7" s="58" t="s">
        <v>237</v>
      </c>
      <c r="D7" s="61"/>
      <c r="E7" s="133">
        <v>21512.452550465707</v>
      </c>
      <c r="F7" s="134"/>
      <c r="G7" s="59">
        <f>'1611'!L16</f>
        <v>104559.249375</v>
      </c>
      <c r="H7" s="73"/>
      <c r="I7" s="80">
        <f t="shared" ref="I7:I42" si="0">E7-G7</f>
        <v>-83046.796824534293</v>
      </c>
      <c r="K7" s="139">
        <f>+'1611'!H16</f>
        <v>89222.992708333331</v>
      </c>
      <c r="M7" s="143">
        <f>+K7-G7</f>
        <v>-15336.256666666668</v>
      </c>
    </row>
    <row r="8" spans="1:13" ht="13.8">
      <c r="A8" s="79" t="s">
        <v>1314</v>
      </c>
      <c r="B8" s="57">
        <v>1805</v>
      </c>
      <c r="C8" s="58" t="s">
        <v>1315</v>
      </c>
      <c r="D8" s="61"/>
      <c r="E8" s="59">
        <v>0</v>
      </c>
      <c r="F8" s="61"/>
      <c r="G8" s="59"/>
      <c r="H8" s="61"/>
      <c r="I8" s="80">
        <f t="shared" si="0"/>
        <v>0</v>
      </c>
      <c r="K8" s="139"/>
      <c r="M8" s="143">
        <f t="shared" ref="M8:M42" si="1">+K8-G8</f>
        <v>0</v>
      </c>
    </row>
    <row r="9" spans="1:13" ht="13.8">
      <c r="A9" s="79" t="s">
        <v>1316</v>
      </c>
      <c r="B9" s="57">
        <v>1806</v>
      </c>
      <c r="C9" s="58" t="s">
        <v>1317</v>
      </c>
      <c r="D9" s="61"/>
      <c r="E9" s="59">
        <v>0</v>
      </c>
      <c r="F9" s="61"/>
      <c r="G9" s="59"/>
      <c r="H9" s="61"/>
      <c r="I9" s="80">
        <f t="shared" si="0"/>
        <v>0</v>
      </c>
      <c r="K9" s="139"/>
      <c r="M9" s="143">
        <f t="shared" si="1"/>
        <v>0</v>
      </c>
    </row>
    <row r="10" spans="1:13" ht="13.8">
      <c r="A10" s="79">
        <v>47</v>
      </c>
      <c r="B10" s="57">
        <v>1808</v>
      </c>
      <c r="C10" s="58" t="s">
        <v>1318</v>
      </c>
      <c r="D10" s="61"/>
      <c r="E10" s="59">
        <v>70991.797857142868</v>
      </c>
      <c r="F10" s="61"/>
      <c r="G10" s="59">
        <f>'1908'!M24</f>
        <v>89286.957142857151</v>
      </c>
      <c r="H10" s="61"/>
      <c r="I10" s="80">
        <f t="shared" si="0"/>
        <v>-18295.159285714282</v>
      </c>
      <c r="K10" s="139">
        <f>+'1908'!J24</f>
        <v>85894.1</v>
      </c>
      <c r="M10" s="143">
        <f t="shared" si="1"/>
        <v>-3392.8571428571449</v>
      </c>
    </row>
    <row r="11" spans="1:13" ht="27" customHeight="1">
      <c r="A11" s="79">
        <v>13</v>
      </c>
      <c r="B11" s="57">
        <v>1810</v>
      </c>
      <c r="C11" s="58" t="s">
        <v>1319</v>
      </c>
      <c r="D11" s="61"/>
      <c r="E11" s="59">
        <v>0</v>
      </c>
      <c r="F11" s="61"/>
      <c r="G11" s="59">
        <v>0</v>
      </c>
      <c r="H11" s="61"/>
      <c r="I11" s="80">
        <f t="shared" si="0"/>
        <v>0</v>
      </c>
      <c r="K11" s="139"/>
      <c r="M11" s="143">
        <f t="shared" si="1"/>
        <v>0</v>
      </c>
    </row>
    <row r="12" spans="1:13" ht="29.25" customHeight="1">
      <c r="A12" s="79">
        <v>47</v>
      </c>
      <c r="B12" s="57">
        <v>1815</v>
      </c>
      <c r="C12" s="119" t="s">
        <v>1320</v>
      </c>
      <c r="D12" s="61"/>
      <c r="E12" s="59">
        <v>0</v>
      </c>
      <c r="F12" s="61"/>
      <c r="G12" s="59">
        <v>0</v>
      </c>
      <c r="H12" s="61"/>
      <c r="I12" s="80">
        <f t="shared" si="0"/>
        <v>0</v>
      </c>
      <c r="K12" s="139"/>
      <c r="M12" s="143">
        <f t="shared" si="1"/>
        <v>0</v>
      </c>
    </row>
    <row r="13" spans="1:13" ht="13.8">
      <c r="A13" s="79">
        <v>47</v>
      </c>
      <c r="B13" s="57">
        <v>1820</v>
      </c>
      <c r="C13" s="119" t="s">
        <v>1321</v>
      </c>
      <c r="D13" s="61"/>
      <c r="E13" s="59">
        <v>93129.078500000003</v>
      </c>
      <c r="F13" s="61"/>
      <c r="G13" s="59">
        <f>'1820'!M55</f>
        <v>108053.45325000001</v>
      </c>
      <c r="H13" s="61"/>
      <c r="I13" s="80">
        <f t="shared" si="0"/>
        <v>-14924.374750000003</v>
      </c>
      <c r="K13" s="139">
        <f>+'1820'!H55</f>
        <v>82551.48000000001</v>
      </c>
      <c r="M13" s="143">
        <f t="shared" si="1"/>
        <v>-25501.973249999995</v>
      </c>
    </row>
    <row r="14" spans="1:13" ht="13.8">
      <c r="A14" s="79">
        <v>47</v>
      </c>
      <c r="B14" s="57">
        <v>1825</v>
      </c>
      <c r="C14" s="58" t="s">
        <v>1322</v>
      </c>
      <c r="D14" s="61"/>
      <c r="E14" s="59">
        <v>0</v>
      </c>
      <c r="F14" s="61"/>
      <c r="G14" s="59"/>
      <c r="H14" s="61"/>
      <c r="I14" s="80">
        <f t="shared" si="0"/>
        <v>0</v>
      </c>
      <c r="K14" s="139"/>
      <c r="M14" s="143">
        <f t="shared" si="1"/>
        <v>0</v>
      </c>
    </row>
    <row r="15" spans="1:13" ht="13.8">
      <c r="A15" s="79">
        <v>47</v>
      </c>
      <c r="B15" s="57">
        <v>1830</v>
      </c>
      <c r="C15" s="58" t="s">
        <v>55</v>
      </c>
      <c r="D15" s="61"/>
      <c r="E15" s="59">
        <v>480713.36214848002</v>
      </c>
      <c r="F15" s="61"/>
      <c r="G15" s="59">
        <f>'1830'!M477</f>
        <v>510070.98342008068</v>
      </c>
      <c r="H15" s="61"/>
      <c r="I15" s="80">
        <f t="shared" si="0"/>
        <v>-29357.621271600656</v>
      </c>
      <c r="K15" s="139">
        <f>+'1830'!J477</f>
        <v>480164.54000000068</v>
      </c>
      <c r="M15" s="143">
        <f t="shared" si="1"/>
        <v>-29906.443420080002</v>
      </c>
    </row>
    <row r="16" spans="1:13" ht="13.8">
      <c r="A16" s="79">
        <v>47</v>
      </c>
      <c r="B16" s="57">
        <v>1835</v>
      </c>
      <c r="C16" s="58" t="s">
        <v>1323</v>
      </c>
      <c r="D16" s="61"/>
      <c r="E16" s="59">
        <v>231467.04874440003</v>
      </c>
      <c r="F16" s="61"/>
      <c r="G16" s="59">
        <f>'1835'!M120</f>
        <v>224604.10168557049</v>
      </c>
      <c r="H16" s="61"/>
      <c r="I16" s="80">
        <f t="shared" si="0"/>
        <v>6862.9470588295371</v>
      </c>
      <c r="K16" s="139">
        <f>+'1835'!J120</f>
        <v>210562.58000000002</v>
      </c>
      <c r="M16" s="143">
        <f t="shared" si="1"/>
        <v>-14041.521685570478</v>
      </c>
    </row>
    <row r="17" spans="1:13" ht="13.8">
      <c r="A17" s="79">
        <v>47</v>
      </c>
      <c r="B17" s="57">
        <v>1840</v>
      </c>
      <c r="C17" s="58" t="s">
        <v>1324</v>
      </c>
      <c r="D17" s="61"/>
      <c r="E17" s="59">
        <v>33825.87892684</v>
      </c>
      <c r="F17" s="61"/>
      <c r="G17" s="59">
        <f>'1840'!M34</f>
        <v>30645.58932684001</v>
      </c>
      <c r="H17" s="61"/>
      <c r="I17" s="80">
        <f t="shared" si="0"/>
        <v>3180.2895999999892</v>
      </c>
      <c r="K17" s="139">
        <f>+'1840'!J34</f>
        <v>25177.470000000008</v>
      </c>
      <c r="M17" s="143">
        <f t="shared" si="1"/>
        <v>-5468.119326840002</v>
      </c>
    </row>
    <row r="18" spans="1:13" ht="13.8">
      <c r="A18" s="79">
        <v>47</v>
      </c>
      <c r="B18" s="57">
        <v>1845</v>
      </c>
      <c r="C18" s="58" t="s">
        <v>1325</v>
      </c>
      <c r="D18" s="61"/>
      <c r="E18" s="59">
        <v>295983.77275810816</v>
      </c>
      <c r="F18" s="61"/>
      <c r="G18" s="59">
        <f>'1845'!M100</f>
        <v>285731.32164125005</v>
      </c>
      <c r="H18" s="61"/>
      <c r="I18" s="80">
        <f t="shared" si="0"/>
        <v>10252.451116858108</v>
      </c>
      <c r="K18" s="139">
        <f>+'1845'!J100</f>
        <v>282216.59000000003</v>
      </c>
      <c r="M18" s="143">
        <f t="shared" si="1"/>
        <v>-3514.7316412500222</v>
      </c>
    </row>
    <row r="19" spans="1:13" ht="13.8">
      <c r="A19" s="79">
        <v>47</v>
      </c>
      <c r="B19" s="57">
        <v>1850</v>
      </c>
      <c r="C19" s="58" t="s">
        <v>1326</v>
      </c>
      <c r="D19" s="61"/>
      <c r="E19" s="59">
        <v>276679.42760521051</v>
      </c>
      <c r="F19" s="61"/>
      <c r="G19" s="59">
        <f>'1850'!M334</f>
        <v>342835.72959070001</v>
      </c>
      <c r="H19" s="61"/>
      <c r="I19" s="80">
        <f t="shared" si="0"/>
        <v>-66156.301985489496</v>
      </c>
      <c r="K19" s="139">
        <f>+'1850'!J334</f>
        <v>328520.61</v>
      </c>
      <c r="M19" s="143">
        <f t="shared" si="1"/>
        <v>-14315.119590700022</v>
      </c>
    </row>
    <row r="20" spans="1:13" ht="13.8">
      <c r="A20" s="79">
        <v>47</v>
      </c>
      <c r="B20" s="57">
        <v>1855</v>
      </c>
      <c r="C20" s="58" t="s">
        <v>59</v>
      </c>
      <c r="D20" s="61"/>
      <c r="E20" s="59">
        <v>13302.065056450001</v>
      </c>
      <c r="F20" s="61"/>
      <c r="G20" s="59">
        <f>'1855'!M62</f>
        <v>4535.5402198800002</v>
      </c>
      <c r="H20" s="61"/>
      <c r="I20" s="80">
        <f t="shared" si="0"/>
        <v>8766.5248365700008</v>
      </c>
      <c r="K20" s="139">
        <f>+'1855'!J62</f>
        <v>739.15</v>
      </c>
      <c r="M20" s="143">
        <f t="shared" si="1"/>
        <v>-3796.3902198800001</v>
      </c>
    </row>
    <row r="21" spans="1:13" ht="13.8">
      <c r="A21" s="79">
        <v>47</v>
      </c>
      <c r="B21" s="57">
        <v>1860</v>
      </c>
      <c r="C21" s="58" t="s">
        <v>1327</v>
      </c>
      <c r="D21" s="61"/>
      <c r="E21" s="59">
        <v>164801.73531249998</v>
      </c>
      <c r="F21" s="61"/>
      <c r="G21" s="59">
        <f>'1860'!M55</f>
        <v>177925.59611111108</v>
      </c>
      <c r="H21" s="61"/>
      <c r="I21" s="80">
        <f t="shared" si="0"/>
        <v>-13123.860798611102</v>
      </c>
      <c r="K21" s="139">
        <f>+'1860'!J55</f>
        <v>169771.05999999997</v>
      </c>
      <c r="M21" s="143">
        <f t="shared" si="1"/>
        <v>-8154.5361111111124</v>
      </c>
    </row>
    <row r="22" spans="1:13" ht="13.8">
      <c r="A22" s="79" t="s">
        <v>1314</v>
      </c>
      <c r="B22" s="57">
        <v>1865</v>
      </c>
      <c r="C22" s="58" t="s">
        <v>1328</v>
      </c>
      <c r="D22" s="61"/>
      <c r="E22" s="59">
        <v>0</v>
      </c>
      <c r="F22" s="61"/>
      <c r="G22" s="59">
        <v>0</v>
      </c>
      <c r="H22" s="61"/>
      <c r="I22" s="80">
        <f t="shared" si="0"/>
        <v>0</v>
      </c>
      <c r="K22" s="139"/>
      <c r="M22" s="143">
        <f t="shared" si="1"/>
        <v>0</v>
      </c>
    </row>
    <row r="23" spans="1:13" ht="13.8">
      <c r="A23" s="79" t="s">
        <v>1314</v>
      </c>
      <c r="B23" s="57">
        <v>1905</v>
      </c>
      <c r="C23" s="58" t="s">
        <v>1315</v>
      </c>
      <c r="D23" s="61"/>
      <c r="E23" s="59">
        <v>0</v>
      </c>
      <c r="F23" s="61"/>
      <c r="G23" s="59">
        <v>0</v>
      </c>
      <c r="H23" s="61"/>
      <c r="I23" s="80">
        <f t="shared" si="0"/>
        <v>0</v>
      </c>
      <c r="K23" s="139"/>
      <c r="M23" s="143">
        <f t="shared" si="1"/>
        <v>0</v>
      </c>
    </row>
    <row r="24" spans="1:13" ht="13.8">
      <c r="A24" s="79" t="s">
        <v>1316</v>
      </c>
      <c r="B24" s="57">
        <v>1906</v>
      </c>
      <c r="C24" s="58" t="s">
        <v>1317</v>
      </c>
      <c r="D24" s="61"/>
      <c r="E24" s="59">
        <v>0</v>
      </c>
      <c r="F24" s="61"/>
      <c r="G24" s="59">
        <v>0</v>
      </c>
      <c r="H24" s="61"/>
      <c r="I24" s="80">
        <f t="shared" si="0"/>
        <v>0</v>
      </c>
      <c r="K24" s="139"/>
      <c r="M24" s="143">
        <f t="shared" si="1"/>
        <v>0</v>
      </c>
    </row>
    <row r="25" spans="1:13" ht="13.8">
      <c r="A25" s="79">
        <v>47</v>
      </c>
      <c r="B25" s="57">
        <v>1908</v>
      </c>
      <c r="C25" s="58" t="s">
        <v>1318</v>
      </c>
      <c r="D25" s="61"/>
      <c r="E25" s="59"/>
      <c r="F25" s="61"/>
      <c r="G25" s="59">
        <v>0</v>
      </c>
      <c r="H25" s="61"/>
      <c r="I25" s="80">
        <f t="shared" si="0"/>
        <v>0</v>
      </c>
      <c r="K25" s="139"/>
      <c r="M25" s="143">
        <f t="shared" si="1"/>
        <v>0</v>
      </c>
    </row>
    <row r="26" spans="1:13" ht="13.8">
      <c r="A26" s="79">
        <v>13</v>
      </c>
      <c r="B26" s="57">
        <v>1910</v>
      </c>
      <c r="C26" s="58" t="s">
        <v>1319</v>
      </c>
      <c r="D26" s="61"/>
      <c r="E26" s="59">
        <v>0</v>
      </c>
      <c r="F26" s="61"/>
      <c r="G26" s="59">
        <v>0</v>
      </c>
      <c r="H26" s="61"/>
      <c r="I26" s="80">
        <f t="shared" si="0"/>
        <v>0</v>
      </c>
      <c r="K26" s="139"/>
      <c r="M26" s="143">
        <f t="shared" si="1"/>
        <v>0</v>
      </c>
    </row>
    <row r="27" spans="1:13" ht="13.8">
      <c r="A27" s="79">
        <v>8</v>
      </c>
      <c r="B27" s="57">
        <v>1915</v>
      </c>
      <c r="C27" s="58" t="s">
        <v>1329</v>
      </c>
      <c r="D27" s="61"/>
      <c r="E27" s="59">
        <v>42445.123999999996</v>
      </c>
      <c r="F27" s="61"/>
      <c r="G27" s="59">
        <f>'1915'!M15</f>
        <v>59281.752</v>
      </c>
      <c r="H27" s="61"/>
      <c r="I27" s="80">
        <f t="shared" si="0"/>
        <v>-16836.628000000004</v>
      </c>
      <c r="K27" s="139">
        <f>+'1915'!J15</f>
        <v>42281.75</v>
      </c>
      <c r="M27" s="143">
        <f t="shared" si="1"/>
        <v>-17000.002</v>
      </c>
    </row>
    <row r="28" spans="1:13" ht="13.8">
      <c r="A28" s="81">
        <v>50</v>
      </c>
      <c r="B28" s="57">
        <v>1920</v>
      </c>
      <c r="C28" s="58" t="s">
        <v>1330</v>
      </c>
      <c r="D28" s="61"/>
      <c r="E28" s="133">
        <v>20333.359604008805</v>
      </c>
      <c r="F28" s="134"/>
      <c r="G28" s="59">
        <f>'1920'!M13</f>
        <v>57295.659166666665</v>
      </c>
      <c r="H28" s="73"/>
      <c r="I28" s="80">
        <f t="shared" si="0"/>
        <v>-36962.299562657863</v>
      </c>
      <c r="K28" s="139">
        <f>+'1920'!I13</f>
        <v>57460.924166666664</v>
      </c>
      <c r="M28" s="143">
        <f t="shared" si="1"/>
        <v>165.26499999999942</v>
      </c>
    </row>
    <row r="29" spans="1:13" ht="13.8">
      <c r="A29" s="79">
        <v>10</v>
      </c>
      <c r="B29" s="57">
        <v>1930</v>
      </c>
      <c r="C29" s="58" t="s">
        <v>1331</v>
      </c>
      <c r="D29" s="61"/>
      <c r="E29" s="59">
        <v>173579.89249999999</v>
      </c>
      <c r="F29" s="61"/>
      <c r="G29" s="59">
        <f>'1930'!M49</f>
        <v>174707.64333333334</v>
      </c>
      <c r="H29" s="61"/>
      <c r="I29" s="80">
        <f t="shared" si="0"/>
        <v>-1127.7508333333535</v>
      </c>
      <c r="K29" s="139">
        <f>+'1930'!J49</f>
        <v>167936.81</v>
      </c>
      <c r="M29" s="143">
        <f t="shared" si="1"/>
        <v>-6770.833333333343</v>
      </c>
    </row>
    <row r="30" spans="1:13" ht="13.8">
      <c r="A30" s="79">
        <v>8</v>
      </c>
      <c r="B30" s="57">
        <v>1935</v>
      </c>
      <c r="C30" s="58" t="s">
        <v>1332</v>
      </c>
      <c r="D30" s="61"/>
      <c r="E30" s="59">
        <v>0</v>
      </c>
      <c r="F30" s="61"/>
      <c r="G30" s="59"/>
      <c r="H30" s="61"/>
      <c r="I30" s="80">
        <f t="shared" si="0"/>
        <v>0</v>
      </c>
      <c r="K30" s="139"/>
      <c r="M30" s="143">
        <f t="shared" si="1"/>
        <v>0</v>
      </c>
    </row>
    <row r="31" spans="1:13" ht="13.8">
      <c r="A31" s="79">
        <v>8</v>
      </c>
      <c r="B31" s="57">
        <v>1940</v>
      </c>
      <c r="C31" s="58" t="s">
        <v>1333</v>
      </c>
      <c r="D31" s="61"/>
      <c r="E31" s="59">
        <v>39902.313999999998</v>
      </c>
      <c r="F31" s="61"/>
      <c r="G31" s="59">
        <f>'1940'!M29</f>
        <v>52111.039999999994</v>
      </c>
      <c r="H31" s="61"/>
      <c r="I31" s="80">
        <f t="shared" si="0"/>
        <v>-12208.725999999995</v>
      </c>
      <c r="K31" s="139">
        <f>+'1940'!J29</f>
        <v>50511.039999999994</v>
      </c>
      <c r="M31" s="143">
        <f t="shared" si="1"/>
        <v>-1600</v>
      </c>
    </row>
    <row r="32" spans="1:13" ht="13.8">
      <c r="A32" s="79">
        <v>8</v>
      </c>
      <c r="B32" s="57">
        <v>1945</v>
      </c>
      <c r="C32" s="58" t="s">
        <v>1334</v>
      </c>
      <c r="D32" s="61"/>
      <c r="E32" s="59">
        <v>0</v>
      </c>
      <c r="F32" s="61"/>
      <c r="G32" s="59"/>
      <c r="H32" s="61"/>
      <c r="I32" s="80">
        <f t="shared" si="0"/>
        <v>0</v>
      </c>
      <c r="K32" s="139"/>
      <c r="M32" s="143">
        <f t="shared" si="1"/>
        <v>0</v>
      </c>
    </row>
    <row r="33" spans="1:14" ht="13.8">
      <c r="A33" s="79">
        <v>8</v>
      </c>
      <c r="B33" s="57">
        <v>1950</v>
      </c>
      <c r="C33" s="58" t="s">
        <v>1335</v>
      </c>
      <c r="D33" s="61"/>
      <c r="E33" s="59">
        <v>0</v>
      </c>
      <c r="F33" s="61"/>
      <c r="G33" s="59"/>
      <c r="H33" s="61"/>
      <c r="I33" s="80">
        <f t="shared" si="0"/>
        <v>0</v>
      </c>
      <c r="K33" s="139"/>
      <c r="M33" s="143">
        <f t="shared" si="1"/>
        <v>0</v>
      </c>
    </row>
    <row r="34" spans="1:14" ht="13.8">
      <c r="A34" s="79">
        <v>8</v>
      </c>
      <c r="B34" s="57">
        <v>1955</v>
      </c>
      <c r="C34" s="58" t="s">
        <v>1336</v>
      </c>
      <c r="D34" s="61"/>
      <c r="E34" s="59">
        <v>15064.897999999999</v>
      </c>
      <c r="F34" s="61"/>
      <c r="G34" s="59">
        <f>'1955'!M37</f>
        <v>49901.365000000005</v>
      </c>
      <c r="H34" s="61"/>
      <c r="I34" s="80">
        <f t="shared" si="0"/>
        <v>-34836.467000000004</v>
      </c>
      <c r="K34" s="139">
        <f>+'1955'!J37</f>
        <v>47736.890000000007</v>
      </c>
      <c r="M34" s="143">
        <f t="shared" si="1"/>
        <v>-2164.4749999999985</v>
      </c>
    </row>
    <row r="35" spans="1:14" ht="13.8">
      <c r="A35" s="79">
        <v>8</v>
      </c>
      <c r="B35" s="57">
        <v>1960</v>
      </c>
      <c r="C35" s="58" t="s">
        <v>1337</v>
      </c>
      <c r="D35" s="61"/>
      <c r="E35" s="59">
        <v>0</v>
      </c>
      <c r="F35" s="61"/>
      <c r="G35" s="59"/>
      <c r="H35" s="61"/>
      <c r="I35" s="80">
        <f t="shared" si="0"/>
        <v>0</v>
      </c>
      <c r="K35" s="139"/>
      <c r="M35" s="143">
        <f t="shared" si="1"/>
        <v>0</v>
      </c>
    </row>
    <row r="36" spans="1:14" ht="13.8">
      <c r="A36" s="79">
        <v>47</v>
      </c>
      <c r="B36" s="57">
        <v>1970</v>
      </c>
      <c r="C36" s="58" t="s">
        <v>1338</v>
      </c>
      <c r="D36" s="61"/>
      <c r="E36" s="59">
        <v>0</v>
      </c>
      <c r="F36" s="61"/>
      <c r="G36" s="59"/>
      <c r="H36" s="61"/>
      <c r="I36" s="80">
        <f t="shared" si="0"/>
        <v>0</v>
      </c>
      <c r="K36" s="139"/>
      <c r="M36" s="143">
        <f t="shared" si="1"/>
        <v>0</v>
      </c>
    </row>
    <row r="37" spans="1:14" ht="13.8">
      <c r="A37" s="79">
        <v>47</v>
      </c>
      <c r="B37" s="57">
        <v>1975</v>
      </c>
      <c r="C37" s="58" t="s">
        <v>1339</v>
      </c>
      <c r="D37" s="61"/>
      <c r="E37" s="59">
        <v>0</v>
      </c>
      <c r="F37" s="61"/>
      <c r="G37" s="59"/>
      <c r="H37" s="61"/>
      <c r="I37" s="80">
        <f t="shared" si="0"/>
        <v>0</v>
      </c>
      <c r="K37" s="139"/>
      <c r="M37" s="143">
        <f t="shared" si="1"/>
        <v>0</v>
      </c>
    </row>
    <row r="38" spans="1:14" ht="13.8">
      <c r="A38" s="79">
        <v>47</v>
      </c>
      <c r="B38" s="57">
        <v>1980</v>
      </c>
      <c r="C38" s="58" t="s">
        <v>1340</v>
      </c>
      <c r="D38" s="61"/>
      <c r="E38" s="59">
        <v>0</v>
      </c>
      <c r="F38" s="61"/>
      <c r="G38" s="59"/>
      <c r="H38" s="61"/>
      <c r="I38" s="80">
        <f t="shared" si="0"/>
        <v>0</v>
      </c>
      <c r="K38" s="139"/>
      <c r="M38" s="143">
        <f t="shared" si="1"/>
        <v>0</v>
      </c>
    </row>
    <row r="39" spans="1:14" ht="13.8">
      <c r="A39" s="79">
        <v>47</v>
      </c>
      <c r="B39" s="57">
        <v>1985</v>
      </c>
      <c r="C39" s="58" t="s">
        <v>1341</v>
      </c>
      <c r="D39" s="61"/>
      <c r="E39" s="59">
        <v>0</v>
      </c>
      <c r="F39" s="61"/>
      <c r="G39" s="59"/>
      <c r="H39" s="61"/>
      <c r="I39" s="80">
        <f t="shared" si="0"/>
        <v>0</v>
      </c>
      <c r="K39" s="139"/>
      <c r="M39" s="143">
        <f t="shared" si="1"/>
        <v>0</v>
      </c>
    </row>
    <row r="40" spans="1:14" ht="13.8">
      <c r="A40" s="79">
        <v>47</v>
      </c>
      <c r="B40" s="57">
        <v>1990</v>
      </c>
      <c r="C40" s="58" t="s">
        <v>1342</v>
      </c>
      <c r="D40" s="61"/>
      <c r="E40" s="59">
        <v>0</v>
      </c>
      <c r="F40" s="61"/>
      <c r="G40" s="59"/>
      <c r="H40" s="61"/>
      <c r="I40" s="80">
        <f t="shared" si="0"/>
        <v>0</v>
      </c>
      <c r="K40" s="139"/>
      <c r="M40" s="143">
        <f t="shared" si="1"/>
        <v>0</v>
      </c>
    </row>
    <row r="41" spans="1:14" ht="13.8">
      <c r="A41" s="79">
        <v>47</v>
      </c>
      <c r="B41" s="57">
        <v>1995</v>
      </c>
      <c r="C41" s="58" t="s">
        <v>1343</v>
      </c>
      <c r="D41" s="61"/>
      <c r="E41" s="59">
        <v>0</v>
      </c>
      <c r="F41" s="61"/>
      <c r="G41" s="59"/>
      <c r="H41" s="61"/>
      <c r="I41" s="80">
        <f t="shared" si="0"/>
        <v>0</v>
      </c>
      <c r="K41" s="139"/>
      <c r="M41" s="143">
        <f t="shared" si="1"/>
        <v>0</v>
      </c>
    </row>
    <row r="42" spans="1:14" ht="13.8">
      <c r="A42" s="79"/>
      <c r="B42" s="57">
        <v>2005</v>
      </c>
      <c r="C42" s="58" t="s">
        <v>1344</v>
      </c>
      <c r="D42" s="62"/>
      <c r="E42" s="59">
        <v>0</v>
      </c>
      <c r="F42" s="62"/>
      <c r="G42" s="59"/>
      <c r="H42" s="62"/>
      <c r="I42" s="80">
        <f t="shared" si="0"/>
        <v>0</v>
      </c>
      <c r="K42" s="139"/>
      <c r="M42" s="143">
        <f t="shared" si="1"/>
        <v>0</v>
      </c>
    </row>
    <row r="43" spans="1:14" ht="13.8" thickBot="1">
      <c r="A43" s="79"/>
      <c r="B43" s="63"/>
      <c r="C43" s="64" t="s">
        <v>1345</v>
      </c>
      <c r="D43" s="55"/>
      <c r="E43" s="65">
        <f t="shared" ref="E43" si="2">SUM(E7:E42)</f>
        <v>1973732.2075636063</v>
      </c>
      <c r="F43" s="55"/>
      <c r="G43" s="65">
        <f t="shared" ref="G43:M43" si="3">SUM(G7:G42)</f>
        <v>2271545.9812632897</v>
      </c>
      <c r="H43" s="55"/>
      <c r="I43" s="82">
        <f t="shared" si="3"/>
        <v>-297813.77369968343</v>
      </c>
      <c r="K43" s="140">
        <f t="shared" si="3"/>
        <v>2120747.9868750004</v>
      </c>
      <c r="M43" s="140">
        <f t="shared" si="3"/>
        <v>-150797.99438828882</v>
      </c>
      <c r="N43" s="142">
        <f>+K43-G43</f>
        <v>-150797.99438828928</v>
      </c>
    </row>
    <row r="44" spans="1:14" ht="13.8">
      <c r="A44" s="79"/>
      <c r="B44" s="57">
        <v>2070</v>
      </c>
      <c r="C44" s="58" t="s">
        <v>1346</v>
      </c>
      <c r="D44" s="60"/>
      <c r="E44" s="66"/>
      <c r="F44" s="60"/>
      <c r="G44" s="66"/>
      <c r="H44" s="60"/>
      <c r="I44" s="80"/>
      <c r="K44" s="139"/>
      <c r="M44" s="138"/>
    </row>
    <row r="45" spans="1:14" ht="13.8">
      <c r="A45" s="79" t="s">
        <v>1347</v>
      </c>
      <c r="B45" s="57">
        <v>2055</v>
      </c>
      <c r="C45" s="58" t="s">
        <v>1348</v>
      </c>
      <c r="D45" s="60"/>
      <c r="E45" s="66"/>
      <c r="F45" s="60"/>
      <c r="G45" s="66"/>
      <c r="H45" s="60"/>
      <c r="I45" s="80"/>
      <c r="K45" s="139"/>
      <c r="M45" s="138"/>
    </row>
    <row r="46" spans="1:14" ht="13.8" thickBot="1">
      <c r="A46" s="79"/>
      <c r="B46" s="63"/>
      <c r="C46" s="64" t="s">
        <v>1349</v>
      </c>
      <c r="D46" s="55"/>
      <c r="E46" s="65">
        <f t="shared" ref="E46" si="4">E43+E45</f>
        <v>1973732.2075636063</v>
      </c>
      <c r="F46" s="55"/>
      <c r="G46" s="65">
        <f t="shared" ref="G46:M48" si="5">G43+G45</f>
        <v>2271545.9812632897</v>
      </c>
      <c r="H46" s="55"/>
      <c r="I46" s="83">
        <f t="shared" si="5"/>
        <v>-297813.77369968343</v>
      </c>
      <c r="K46" s="140">
        <f t="shared" si="5"/>
        <v>2120747.9868750004</v>
      </c>
      <c r="M46" s="140">
        <f t="shared" si="5"/>
        <v>-150797.99438828882</v>
      </c>
      <c r="N46" s="142">
        <f>+K46-G46</f>
        <v>-150797.99438828928</v>
      </c>
    </row>
    <row r="47" spans="1:14" ht="13.8">
      <c r="A47" s="78"/>
      <c r="B47" s="50"/>
      <c r="C47" s="51"/>
      <c r="D47" s="60"/>
      <c r="E47" s="60"/>
      <c r="F47" s="60"/>
      <c r="G47" s="60"/>
      <c r="H47" s="60"/>
      <c r="I47" s="77"/>
      <c r="K47" s="139"/>
      <c r="M47" s="138"/>
    </row>
    <row r="48" spans="1:14" ht="14.4" thickBot="1">
      <c r="A48" s="84"/>
      <c r="B48" s="50"/>
      <c r="C48" s="51" t="s">
        <v>1360</v>
      </c>
      <c r="D48" s="60"/>
      <c r="E48" s="67">
        <f>E29</f>
        <v>173579.89249999999</v>
      </c>
      <c r="F48" s="60"/>
      <c r="G48" s="67">
        <f>G29</f>
        <v>174707.64333333334</v>
      </c>
      <c r="H48" s="60"/>
      <c r="I48" s="131">
        <f>E48-G48</f>
        <v>-1127.7508333333535</v>
      </c>
      <c r="K48" s="139">
        <f>+G48</f>
        <v>174707.64333333334</v>
      </c>
      <c r="M48" s="140">
        <f t="shared" si="5"/>
        <v>0</v>
      </c>
      <c r="N48" s="142">
        <f>+K48-G48</f>
        <v>0</v>
      </c>
    </row>
    <row r="49" spans="1:14" ht="13.8">
      <c r="A49" s="85"/>
      <c r="B49" s="60"/>
      <c r="C49" s="60"/>
      <c r="D49" s="60"/>
      <c r="E49" s="68"/>
      <c r="F49" s="60"/>
      <c r="G49" s="68"/>
      <c r="H49" s="60"/>
      <c r="I49" s="77"/>
      <c r="K49" s="139"/>
      <c r="M49" s="138"/>
    </row>
    <row r="50" spans="1:14" ht="13.8" thickBot="1">
      <c r="A50" s="85"/>
      <c r="B50" s="60"/>
      <c r="C50" s="55" t="s">
        <v>1356</v>
      </c>
      <c r="D50" s="55"/>
      <c r="E50" s="124">
        <f>E46-E48</f>
        <v>1800152.3150636062</v>
      </c>
      <c r="F50" s="55"/>
      <c r="G50" s="124">
        <f>G46-G48</f>
        <v>2096838.3379299564</v>
      </c>
      <c r="H50" s="55"/>
      <c r="I50" s="136">
        <f>I46-I48</f>
        <v>-296686.02286635007</v>
      </c>
      <c r="K50" s="141">
        <f>K46-K48</f>
        <v>1946040.3435416671</v>
      </c>
      <c r="M50" s="141">
        <f>M46-M48</f>
        <v>-150797.99438828882</v>
      </c>
      <c r="N50" s="142">
        <f>+K50-G50</f>
        <v>-150797.99438828928</v>
      </c>
    </row>
    <row r="51" spans="1:14" ht="13.8">
      <c r="A51" s="85"/>
      <c r="B51" s="60"/>
      <c r="C51" s="122"/>
      <c r="D51" s="55"/>
      <c r="E51" s="120"/>
      <c r="F51" s="55"/>
      <c r="G51" s="120"/>
      <c r="H51" s="55"/>
      <c r="I51" s="121"/>
      <c r="K51" s="139"/>
      <c r="M51" s="138"/>
    </row>
    <row r="52" spans="1:14" ht="13.8" thickBot="1">
      <c r="A52" s="85"/>
      <c r="B52" s="60">
        <v>1995</v>
      </c>
      <c r="C52" s="123" t="s">
        <v>1357</v>
      </c>
      <c r="D52" s="125"/>
      <c r="E52" s="122">
        <f>'[2]2016 Actual Dep vs 2016 CoS'!$G$53</f>
        <v>-292098.78814285714</v>
      </c>
      <c r="F52" s="125"/>
      <c r="G52" s="122">
        <f>-'1975'!M86</f>
        <v>-249392.12062500004</v>
      </c>
      <c r="H52" s="55"/>
      <c r="I52" s="131">
        <f>E52-G52</f>
        <v>-42706.667517857102</v>
      </c>
      <c r="K52" s="144">
        <f>-'1975'!J86</f>
        <v>-241237.13000000003</v>
      </c>
      <c r="M52" s="143">
        <f t="shared" ref="M52" si="6">+K52-G52</f>
        <v>8154.9906250000058</v>
      </c>
      <c r="N52" s="142">
        <f>+K52-G52</f>
        <v>8154.9906250000058</v>
      </c>
    </row>
    <row r="53" spans="1:14" ht="13.8" thickBot="1">
      <c r="A53" s="85"/>
      <c r="B53" s="60"/>
      <c r="C53" s="123" t="s">
        <v>1358</v>
      </c>
      <c r="D53" s="55"/>
      <c r="E53" s="126">
        <f>+E50+E52</f>
        <v>1508053.5269207491</v>
      </c>
      <c r="F53" s="55"/>
      <c r="G53" s="126">
        <f>+G50+G52</f>
        <v>1847446.2173049564</v>
      </c>
      <c r="H53" s="55"/>
      <c r="I53" s="137">
        <f>+I50+I52</f>
        <v>-339392.69038420718</v>
      </c>
      <c r="K53" s="142">
        <f>+K50+K52</f>
        <v>1704803.213541667</v>
      </c>
      <c r="M53" s="142">
        <f>+M50+M52</f>
        <v>-142643.00376328881</v>
      </c>
      <c r="N53" s="142">
        <f>+K53-G53</f>
        <v>-142643.00376328942</v>
      </c>
    </row>
    <row r="54" spans="1:14" ht="13.8">
      <c r="A54" s="85"/>
      <c r="B54" s="60"/>
      <c r="C54" s="60"/>
      <c r="D54" s="55"/>
      <c r="E54" s="120"/>
      <c r="F54" s="55"/>
      <c r="G54" s="120"/>
      <c r="H54" s="55"/>
      <c r="I54" s="121"/>
      <c r="K54" s="139"/>
      <c r="M54" s="138"/>
    </row>
    <row r="55" spans="1:14" ht="13.8" thickBot="1">
      <c r="A55" s="86"/>
      <c r="B55" s="87"/>
      <c r="C55" s="88"/>
      <c r="D55" s="87"/>
      <c r="E55" s="87"/>
      <c r="F55" s="87"/>
      <c r="G55" s="87"/>
      <c r="H55" s="87"/>
      <c r="I55" s="89"/>
      <c r="N55" s="162">
        <f>+I53-N53</f>
        <v>-196749.68662091775</v>
      </c>
    </row>
    <row r="56" spans="1:14">
      <c r="A56" s="49"/>
      <c r="B56" s="49"/>
    </row>
    <row r="57" spans="1:14">
      <c r="A57" s="49"/>
      <c r="B57" s="49"/>
      <c r="E57" s="74"/>
      <c r="G57" s="74"/>
      <c r="I57" s="132"/>
    </row>
    <row r="58" spans="1:14">
      <c r="I58" s="132"/>
    </row>
    <row r="59" spans="1:14">
      <c r="G59" s="74"/>
      <c r="I59" s="132"/>
    </row>
    <row r="61" spans="1:14">
      <c r="I61" s="135"/>
    </row>
    <row r="62" spans="1:14">
      <c r="C62" s="72"/>
      <c r="G62" s="74"/>
      <c r="I62" s="74"/>
    </row>
    <row r="63" spans="1:14">
      <c r="C63" s="72"/>
    </row>
    <row r="72" spans="3:3">
      <c r="C72" s="72"/>
    </row>
  </sheetData>
  <mergeCells count="12">
    <mergeCell ref="A1:C1"/>
    <mergeCell ref="A2:C2"/>
    <mergeCell ref="A3:C3"/>
    <mergeCell ref="A5:A6"/>
    <mergeCell ref="B5:B6"/>
    <mergeCell ref="C5:C6"/>
    <mergeCell ref="K4:M4"/>
    <mergeCell ref="E5:E6"/>
    <mergeCell ref="G5:G6"/>
    <mergeCell ref="I5:I6"/>
    <mergeCell ref="K5:K6"/>
    <mergeCell ref="M5:M6"/>
  </mergeCells>
  <pageMargins left="0.74803149606299202" right="0.74803149606299202" top="0.98425196850393704" bottom="0.98425196850393704" header="0.511811023622047" footer="0.511811023622047"/>
  <pageSetup scale="62" orientation="portrait" r:id="rId1"/>
  <headerFooter alignWithMargins="0">
    <oddFooter>&amp;L&amp;A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H16" sqref="H16"/>
    </sheetView>
  </sheetViews>
  <sheetFormatPr defaultRowHeight="13.2"/>
  <cols>
    <col min="1" max="1" width="30.125" bestFit="1" customWidth="1"/>
    <col min="2" max="2" width="10" customWidth="1"/>
    <col min="3" max="3" width="19.5" bestFit="1" customWidth="1"/>
    <col min="4" max="4" width="16.5" bestFit="1" customWidth="1"/>
    <col min="5" max="5" width="11.5" bestFit="1" customWidth="1"/>
    <col min="6" max="6" width="26.125" bestFit="1" customWidth="1"/>
    <col min="7" max="7" width="20.5" customWidth="1"/>
    <col min="8" max="8" width="23.625" customWidth="1"/>
    <col min="9" max="9" width="14.5" customWidth="1"/>
    <col min="10" max="10" width="12.125" customWidth="1"/>
    <col min="11" max="11" width="4.875" customWidth="1"/>
    <col min="12" max="12" width="20.5" customWidth="1"/>
    <col min="14" max="14" width="6.125" customWidth="1"/>
  </cols>
  <sheetData>
    <row r="1" spans="1:14">
      <c r="H1" s="100" t="s">
        <v>1351</v>
      </c>
      <c r="L1" s="100" t="s">
        <v>1352</v>
      </c>
    </row>
    <row r="2" spans="1:14" ht="26.4">
      <c r="A2" t="s">
        <v>2</v>
      </c>
      <c r="B2" t="s">
        <v>3</v>
      </c>
      <c r="C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t="s">
        <v>10</v>
      </c>
      <c r="J2" s="23" t="s">
        <v>1309</v>
      </c>
      <c r="K2" s="23"/>
      <c r="L2" s="130" t="s">
        <v>9</v>
      </c>
      <c r="M2" s="23"/>
    </row>
    <row r="3" spans="1:14">
      <c r="A3" t="s">
        <v>237</v>
      </c>
      <c r="B3" t="s">
        <v>13</v>
      </c>
      <c r="C3" s="1">
        <v>42004</v>
      </c>
      <c r="D3" s="3">
        <v>758724.13</v>
      </c>
      <c r="E3" s="3">
        <v>758724.13</v>
      </c>
      <c r="F3" s="3">
        <v>758724.13</v>
      </c>
      <c r="G3" s="3">
        <v>0</v>
      </c>
      <c r="H3" s="3">
        <v>63227.010833333326</v>
      </c>
      <c r="I3" t="s">
        <v>238</v>
      </c>
      <c r="J3" s="3"/>
      <c r="K3" s="3"/>
      <c r="L3" s="5">
        <f t="shared" ref="L3:L12" si="0">H3</f>
        <v>63227.010833333326</v>
      </c>
      <c r="N3" s="4"/>
    </row>
    <row r="4" spans="1:14">
      <c r="A4" t="s">
        <v>448</v>
      </c>
      <c r="B4" t="s">
        <v>13</v>
      </c>
      <c r="C4" s="1">
        <v>42369</v>
      </c>
      <c r="D4" s="3">
        <v>3380.23</v>
      </c>
      <c r="E4" s="3">
        <v>3380.23</v>
      </c>
      <c r="F4" s="3">
        <v>2535.1799999999998</v>
      </c>
      <c r="G4" s="3">
        <v>845.05</v>
      </c>
      <c r="H4" s="3">
        <v>1690.12</v>
      </c>
      <c r="I4" t="s">
        <v>238</v>
      </c>
      <c r="L4" s="5">
        <f t="shared" si="0"/>
        <v>1690.12</v>
      </c>
    </row>
    <row r="5" spans="1:14">
      <c r="A5" t="s">
        <v>448</v>
      </c>
      <c r="B5" t="s">
        <v>13</v>
      </c>
      <c r="C5" s="1">
        <v>42369</v>
      </c>
      <c r="D5" s="3">
        <v>3380.23</v>
      </c>
      <c r="E5" s="3">
        <v>3380.23</v>
      </c>
      <c r="F5" s="3">
        <v>0</v>
      </c>
      <c r="G5" s="3">
        <v>3380.23</v>
      </c>
      <c r="H5" s="3">
        <v>0</v>
      </c>
      <c r="I5" t="s">
        <v>238</v>
      </c>
      <c r="L5" s="5">
        <f t="shared" si="0"/>
        <v>0</v>
      </c>
    </row>
    <row r="6" spans="1:14">
      <c r="A6" t="s">
        <v>572</v>
      </c>
      <c r="B6" t="s">
        <v>13</v>
      </c>
      <c r="C6" s="1">
        <v>42735</v>
      </c>
      <c r="D6" s="3">
        <v>5592.55</v>
      </c>
      <c r="E6" s="3">
        <v>5592.55</v>
      </c>
      <c r="F6" s="3">
        <v>1398.14</v>
      </c>
      <c r="G6" s="3">
        <v>4194.41</v>
      </c>
      <c r="H6" s="3">
        <v>1398.14</v>
      </c>
      <c r="I6" t="s">
        <v>238</v>
      </c>
      <c r="L6" s="5">
        <f t="shared" si="0"/>
        <v>1398.14</v>
      </c>
    </row>
    <row r="7" spans="1:14">
      <c r="A7" t="s">
        <v>608</v>
      </c>
      <c r="B7" t="s">
        <v>13</v>
      </c>
      <c r="C7" s="1">
        <v>42735</v>
      </c>
      <c r="D7" s="3">
        <v>1422</v>
      </c>
      <c r="E7" s="3">
        <v>1422</v>
      </c>
      <c r="F7" s="3">
        <v>355.5</v>
      </c>
      <c r="G7" s="3">
        <v>1066.5</v>
      </c>
      <c r="H7" s="3">
        <v>355.5</v>
      </c>
      <c r="I7" t="s">
        <v>238</v>
      </c>
      <c r="L7" s="5">
        <f t="shared" si="0"/>
        <v>355.5</v>
      </c>
    </row>
    <row r="8" spans="1:14">
      <c r="A8" t="s">
        <v>609</v>
      </c>
      <c r="B8" t="s">
        <v>13</v>
      </c>
      <c r="C8" s="1">
        <v>42735</v>
      </c>
      <c r="D8" s="3">
        <v>2377.3200000000002</v>
      </c>
      <c r="E8" s="3">
        <v>2377.3200000000002</v>
      </c>
      <c r="F8" s="3">
        <v>594.33000000000004</v>
      </c>
      <c r="G8" s="3">
        <v>1782.99</v>
      </c>
      <c r="H8" s="3">
        <v>594.33000000000004</v>
      </c>
      <c r="I8" t="s">
        <v>238</v>
      </c>
      <c r="L8" s="5">
        <f t="shared" si="0"/>
        <v>594.33000000000004</v>
      </c>
    </row>
    <row r="9" spans="1:14">
      <c r="A9" t="s">
        <v>618</v>
      </c>
      <c r="B9" t="s">
        <v>13</v>
      </c>
      <c r="C9" s="1">
        <v>41639</v>
      </c>
      <c r="D9" s="3">
        <v>130081.8</v>
      </c>
      <c r="E9" s="3">
        <v>130081.8</v>
      </c>
      <c r="F9" s="3">
        <v>130081.8</v>
      </c>
      <c r="G9" s="3">
        <v>0</v>
      </c>
      <c r="H9" s="3">
        <v>0</v>
      </c>
      <c r="I9" t="s">
        <v>238</v>
      </c>
      <c r="L9" s="5">
        <f t="shared" si="0"/>
        <v>0</v>
      </c>
    </row>
    <row r="10" spans="1:14">
      <c r="A10" t="s">
        <v>619</v>
      </c>
      <c r="B10" t="s">
        <v>13</v>
      </c>
      <c r="C10" s="1">
        <v>41639</v>
      </c>
      <c r="D10" s="3">
        <v>247305.64</v>
      </c>
      <c r="E10" s="3">
        <v>247305.64</v>
      </c>
      <c r="F10" s="3">
        <v>247305.64</v>
      </c>
      <c r="G10" s="3">
        <v>0</v>
      </c>
      <c r="H10" s="3">
        <v>0</v>
      </c>
      <c r="I10" t="s">
        <v>238</v>
      </c>
      <c r="L10" s="5">
        <f t="shared" si="0"/>
        <v>0</v>
      </c>
    </row>
    <row r="11" spans="1:14">
      <c r="A11" t="s">
        <v>620</v>
      </c>
      <c r="B11" t="s">
        <v>13</v>
      </c>
      <c r="C11" s="1">
        <v>41639</v>
      </c>
      <c r="D11" s="3">
        <v>117947.41</v>
      </c>
      <c r="E11" s="3">
        <v>117947.41</v>
      </c>
      <c r="F11" s="3">
        <v>117947.41</v>
      </c>
      <c r="G11" s="3">
        <v>0</v>
      </c>
      <c r="H11" s="3">
        <v>0</v>
      </c>
      <c r="I11" t="s">
        <v>238</v>
      </c>
      <c r="L11" s="5">
        <f t="shared" si="0"/>
        <v>0</v>
      </c>
    </row>
    <row r="12" spans="1:14">
      <c r="A12" t="s">
        <v>621</v>
      </c>
      <c r="B12" t="s">
        <v>13</v>
      </c>
      <c r="C12" s="1">
        <v>42369</v>
      </c>
      <c r="D12" s="3">
        <v>92594.57</v>
      </c>
      <c r="E12" s="3">
        <v>92594.57</v>
      </c>
      <c r="F12" s="3">
        <v>69445.929999999993</v>
      </c>
      <c r="G12" s="3">
        <v>23148.639999999999</v>
      </c>
      <c r="H12" s="3">
        <v>17361.481875000001</v>
      </c>
      <c r="I12" t="s">
        <v>238</v>
      </c>
      <c r="J12" s="3"/>
      <c r="K12" s="3"/>
      <c r="L12" s="5">
        <f t="shared" si="0"/>
        <v>17361.481875000001</v>
      </c>
    </row>
    <row r="13" spans="1:14">
      <c r="A13" t="s">
        <v>622</v>
      </c>
      <c r="B13" t="s">
        <v>13</v>
      </c>
      <c r="C13" s="1">
        <v>42735</v>
      </c>
      <c r="D13" s="3">
        <v>18385.64</v>
      </c>
      <c r="E13" s="3">
        <v>18385.64</v>
      </c>
      <c r="F13" s="3">
        <v>4596.41</v>
      </c>
      <c r="G13" s="3">
        <v>13789.23</v>
      </c>
      <c r="H13" s="3">
        <v>4596.41</v>
      </c>
      <c r="I13" t="s">
        <v>238</v>
      </c>
      <c r="L13" s="5"/>
    </row>
    <row r="14" spans="1:14">
      <c r="C14" s="1"/>
      <c r="D14" s="3"/>
      <c r="E14" s="3"/>
      <c r="F14" s="3"/>
      <c r="G14" s="3"/>
      <c r="H14" s="95"/>
    </row>
    <row r="15" spans="1:14">
      <c r="A15" s="96" t="s">
        <v>1354</v>
      </c>
      <c r="C15" s="1"/>
      <c r="D15" s="3"/>
      <c r="E15" s="116">
        <f>'[3]2016 Jobs by Asset Class'!$C$3</f>
        <v>119596</v>
      </c>
      <c r="F15" s="3"/>
      <c r="G15" s="3"/>
      <c r="H15" s="7"/>
      <c r="J15" s="3">
        <v>3</v>
      </c>
      <c r="K15" s="3"/>
      <c r="L15" s="12">
        <f>(E15/J15)/2</f>
        <v>19932.666666666668</v>
      </c>
    </row>
    <row r="16" spans="1:14">
      <c r="C16" s="1"/>
      <c r="D16" s="3"/>
      <c r="E16" s="3"/>
      <c r="F16" s="3"/>
      <c r="G16" s="3"/>
      <c r="H16" s="13">
        <f>SUM(H3:H13)</f>
        <v>89222.992708333331</v>
      </c>
      <c r="L16" s="13">
        <f>SUM(L3:L15)</f>
        <v>104559.249375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A38" zoomScaleNormal="100" workbookViewId="0">
      <selection activeCell="M55" sqref="M55"/>
    </sheetView>
  </sheetViews>
  <sheetFormatPr defaultRowHeight="13.2"/>
  <cols>
    <col min="1" max="1" width="31.875" bestFit="1" customWidth="1"/>
    <col min="3" max="3" width="12.875" customWidth="1"/>
    <col min="4" max="4" width="16.5" bestFit="1" customWidth="1"/>
    <col min="5" max="5" width="13" bestFit="1" customWidth="1"/>
    <col min="6" max="6" width="27.375" bestFit="1" customWidth="1"/>
    <col min="7" max="7" width="16.125" bestFit="1" customWidth="1"/>
    <col min="8" max="8" width="27.5" bestFit="1" customWidth="1"/>
    <col min="9" max="9" width="9.375" customWidth="1"/>
    <col min="10" max="10" width="8.125" customWidth="1"/>
    <col min="11" max="11" width="11.375" customWidth="1"/>
    <col min="12" max="12" width="6.375" customWidth="1"/>
    <col min="13" max="13" width="27.5" bestFit="1" customWidth="1"/>
    <col min="14" max="14" width="12" style="3" customWidth="1"/>
    <col min="15" max="15" width="11.625" bestFit="1" customWidth="1"/>
  </cols>
  <sheetData>
    <row r="1" spans="1:14">
      <c r="H1" s="100" t="s">
        <v>1351</v>
      </c>
      <c r="M1" s="100" t="s">
        <v>1352</v>
      </c>
    </row>
    <row r="2" spans="1:14">
      <c r="A2" s="23" t="s">
        <v>2</v>
      </c>
      <c r="B2" s="23" t="s">
        <v>3</v>
      </c>
      <c r="C2" s="23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23" t="s">
        <v>10</v>
      </c>
      <c r="J2" s="23"/>
      <c r="K2" s="23" t="s">
        <v>1309</v>
      </c>
      <c r="L2" s="23"/>
      <c r="M2" s="8" t="s">
        <v>9</v>
      </c>
      <c r="N2" s="91" t="s">
        <v>1308</v>
      </c>
    </row>
    <row r="3" spans="1:14" s="18" customFormat="1">
      <c r="A3" t="s">
        <v>623</v>
      </c>
      <c r="B3" t="s">
        <v>13</v>
      </c>
      <c r="C3" s="1">
        <v>41639</v>
      </c>
      <c r="D3" s="3">
        <v>297428.28000000003</v>
      </c>
      <c r="E3" s="3">
        <v>297428.28000000003</v>
      </c>
      <c r="F3" s="3">
        <v>188717.37</v>
      </c>
      <c r="G3" s="3">
        <v>108710.91</v>
      </c>
      <c r="H3" s="3">
        <v>31157.55</v>
      </c>
      <c r="I3" t="s">
        <v>108</v>
      </c>
      <c r="J3"/>
      <c r="K3" s="18">
        <v>20</v>
      </c>
      <c r="M3" s="20">
        <f>H3</f>
        <v>31157.55</v>
      </c>
      <c r="N3" s="3">
        <f>M3-H3</f>
        <v>0</v>
      </c>
    </row>
    <row r="4" spans="1:14">
      <c r="A4" t="s">
        <v>624</v>
      </c>
      <c r="B4" t="s">
        <v>13</v>
      </c>
      <c r="C4" s="1">
        <v>41639</v>
      </c>
      <c r="D4" s="3">
        <v>28276.81</v>
      </c>
      <c r="E4" s="3">
        <v>28276.81</v>
      </c>
      <c r="F4" s="3">
        <v>15087.39</v>
      </c>
      <c r="G4" s="3">
        <v>13189.42</v>
      </c>
      <c r="H4" s="3">
        <v>2939.91</v>
      </c>
      <c r="I4" t="s">
        <v>108</v>
      </c>
      <c r="K4" s="18">
        <v>20</v>
      </c>
      <c r="L4" s="18"/>
      <c r="M4" s="20">
        <f t="shared" ref="M4:M36" si="0">H4</f>
        <v>2939.91</v>
      </c>
      <c r="N4" s="3">
        <f t="shared" ref="N4:N36" si="1">M4-H4</f>
        <v>0</v>
      </c>
    </row>
    <row r="5" spans="1:14">
      <c r="A5" t="s">
        <v>625</v>
      </c>
      <c r="B5" t="s">
        <v>13</v>
      </c>
      <c r="C5" s="1">
        <v>41639</v>
      </c>
      <c r="D5" s="3">
        <v>3774.29</v>
      </c>
      <c r="E5" s="3">
        <v>3774.29</v>
      </c>
      <c r="F5" s="3">
        <v>1662.15</v>
      </c>
      <c r="G5" s="3">
        <v>2112.14</v>
      </c>
      <c r="H5" s="3">
        <v>325.89999999999998</v>
      </c>
      <c r="I5" t="s">
        <v>108</v>
      </c>
      <c r="K5" s="18">
        <v>20</v>
      </c>
      <c r="L5" s="18"/>
      <c r="M5" s="20">
        <f t="shared" si="0"/>
        <v>325.89999999999998</v>
      </c>
      <c r="N5" s="3">
        <f t="shared" si="1"/>
        <v>0</v>
      </c>
    </row>
    <row r="6" spans="1:14">
      <c r="A6" t="s">
        <v>626</v>
      </c>
      <c r="B6" t="s">
        <v>13</v>
      </c>
      <c r="C6" s="1">
        <v>41639</v>
      </c>
      <c r="D6" s="3">
        <v>32368.639999999999</v>
      </c>
      <c r="E6" s="3">
        <v>32368.639999999999</v>
      </c>
      <c r="F6" s="3">
        <v>13105.61</v>
      </c>
      <c r="G6" s="3">
        <v>19263.03</v>
      </c>
      <c r="H6" s="3">
        <v>2574.9699999999998</v>
      </c>
      <c r="I6" t="s">
        <v>108</v>
      </c>
      <c r="K6" s="18">
        <v>20</v>
      </c>
      <c r="L6" s="18"/>
      <c r="M6" s="20">
        <f t="shared" si="0"/>
        <v>2574.9699999999998</v>
      </c>
      <c r="N6" s="3">
        <f t="shared" si="1"/>
        <v>0</v>
      </c>
    </row>
    <row r="7" spans="1:14">
      <c r="A7" t="s">
        <v>627</v>
      </c>
      <c r="B7" t="s">
        <v>13</v>
      </c>
      <c r="C7" s="1">
        <v>41639</v>
      </c>
      <c r="D7" s="3">
        <v>36055.18</v>
      </c>
      <c r="E7" s="3">
        <v>36055.18</v>
      </c>
      <c r="F7" s="3">
        <v>13510.04</v>
      </c>
      <c r="G7" s="3">
        <v>22545.14</v>
      </c>
      <c r="H7" s="3">
        <v>2659.21</v>
      </c>
      <c r="I7" t="s">
        <v>108</v>
      </c>
      <c r="K7" s="18">
        <v>20</v>
      </c>
      <c r="L7" s="18"/>
      <c r="M7" s="20">
        <f t="shared" si="0"/>
        <v>2659.21</v>
      </c>
      <c r="N7" s="3">
        <f t="shared" si="1"/>
        <v>0</v>
      </c>
    </row>
    <row r="8" spans="1:14">
      <c r="A8" t="s">
        <v>628</v>
      </c>
      <c r="B8" t="s">
        <v>13</v>
      </c>
      <c r="C8" s="1">
        <v>41639</v>
      </c>
      <c r="D8" s="3">
        <v>69703.259999999995</v>
      </c>
      <c r="E8" s="3">
        <v>69703.259999999995</v>
      </c>
      <c r="F8" s="3">
        <v>24304.94</v>
      </c>
      <c r="G8" s="3">
        <v>45398.32</v>
      </c>
      <c r="H8" s="3">
        <v>4791.17</v>
      </c>
      <c r="I8" t="s">
        <v>108</v>
      </c>
      <c r="K8" s="18">
        <v>20</v>
      </c>
      <c r="L8" s="18"/>
      <c r="M8" s="20">
        <f t="shared" si="0"/>
        <v>4791.17</v>
      </c>
      <c r="N8" s="3">
        <f t="shared" si="1"/>
        <v>0</v>
      </c>
    </row>
    <row r="9" spans="1:14">
      <c r="A9" t="s">
        <v>629</v>
      </c>
      <c r="B9" t="s">
        <v>13</v>
      </c>
      <c r="C9" s="1">
        <v>41639</v>
      </c>
      <c r="D9" s="3">
        <v>177084.88</v>
      </c>
      <c r="E9" s="3">
        <v>177084.88</v>
      </c>
      <c r="F9" s="3">
        <v>57737.31</v>
      </c>
      <c r="G9" s="3">
        <v>119347.57</v>
      </c>
      <c r="H9" s="3">
        <v>11396.09</v>
      </c>
      <c r="I9" t="s">
        <v>108</v>
      </c>
      <c r="K9" s="18">
        <v>20</v>
      </c>
      <c r="L9" s="18"/>
      <c r="M9" s="20">
        <f t="shared" si="0"/>
        <v>11396.09</v>
      </c>
      <c r="N9" s="3">
        <f t="shared" si="1"/>
        <v>0</v>
      </c>
    </row>
    <row r="10" spans="1:14">
      <c r="A10" t="s">
        <v>630</v>
      </c>
      <c r="B10" t="s">
        <v>13</v>
      </c>
      <c r="C10" s="1">
        <v>41639</v>
      </c>
      <c r="D10" s="3">
        <v>51527.67</v>
      </c>
      <c r="E10" s="3">
        <v>51527.67</v>
      </c>
      <c r="F10" s="3">
        <v>15773.36</v>
      </c>
      <c r="G10" s="3">
        <v>35754.31</v>
      </c>
      <c r="H10" s="3">
        <v>3116.48</v>
      </c>
      <c r="I10" t="s">
        <v>108</v>
      </c>
      <c r="K10" s="18">
        <v>20</v>
      </c>
      <c r="L10" s="18"/>
      <c r="M10" s="20">
        <f t="shared" si="0"/>
        <v>3116.48</v>
      </c>
      <c r="N10" s="3">
        <f t="shared" si="1"/>
        <v>0</v>
      </c>
    </row>
    <row r="11" spans="1:14">
      <c r="A11" t="s">
        <v>631</v>
      </c>
      <c r="B11" t="s">
        <v>13</v>
      </c>
      <c r="C11" s="1">
        <v>41639</v>
      </c>
      <c r="D11" s="3">
        <v>52969.919999999998</v>
      </c>
      <c r="E11" s="3">
        <v>52969.919999999998</v>
      </c>
      <c r="F11" s="3">
        <v>15282.11</v>
      </c>
      <c r="G11" s="3">
        <v>37687.81</v>
      </c>
      <c r="H11" s="3">
        <v>3022.29</v>
      </c>
      <c r="I11" t="s">
        <v>108</v>
      </c>
      <c r="K11" s="18">
        <v>20</v>
      </c>
      <c r="L11" s="18"/>
      <c r="M11" s="20">
        <f t="shared" si="0"/>
        <v>3022.29</v>
      </c>
      <c r="N11" s="3">
        <f t="shared" si="1"/>
        <v>0</v>
      </c>
    </row>
    <row r="12" spans="1:14">
      <c r="A12" t="s">
        <v>632</v>
      </c>
      <c r="B12" t="s">
        <v>13</v>
      </c>
      <c r="C12" s="1">
        <v>41639</v>
      </c>
      <c r="D12" s="3">
        <v>3945.49</v>
      </c>
      <c r="E12" s="3">
        <v>3945.49</v>
      </c>
      <c r="F12" s="3">
        <v>1076.3599999999999</v>
      </c>
      <c r="G12" s="3">
        <v>2869.13</v>
      </c>
      <c r="H12" s="3">
        <v>213.05</v>
      </c>
      <c r="I12" t="s">
        <v>108</v>
      </c>
      <c r="K12" s="18">
        <v>20</v>
      </c>
      <c r="L12" s="18"/>
      <c r="M12" s="20">
        <f t="shared" si="0"/>
        <v>213.05</v>
      </c>
      <c r="N12" s="3">
        <f t="shared" si="1"/>
        <v>0</v>
      </c>
    </row>
    <row r="13" spans="1:14">
      <c r="A13" t="s">
        <v>633</v>
      </c>
      <c r="B13" t="s">
        <v>13</v>
      </c>
      <c r="C13" s="1">
        <v>41639</v>
      </c>
      <c r="D13" s="3">
        <v>189740.32</v>
      </c>
      <c r="E13" s="3">
        <v>189740.32</v>
      </c>
      <c r="F13" s="3">
        <v>46531.9</v>
      </c>
      <c r="G13" s="3">
        <v>143208.42000000001</v>
      </c>
      <c r="H13" s="3">
        <v>9900.7000000000007</v>
      </c>
      <c r="I13" t="s">
        <v>108</v>
      </c>
      <c r="K13" s="18">
        <v>20</v>
      </c>
      <c r="L13" s="18"/>
      <c r="M13" s="20">
        <f t="shared" si="0"/>
        <v>9900.7000000000007</v>
      </c>
      <c r="N13" s="3">
        <f t="shared" si="1"/>
        <v>0</v>
      </c>
    </row>
    <row r="14" spans="1:14">
      <c r="A14" t="s">
        <v>634</v>
      </c>
      <c r="B14" t="s">
        <v>13</v>
      </c>
      <c r="C14" s="1">
        <v>41639</v>
      </c>
      <c r="D14" s="3">
        <v>99964.1</v>
      </c>
      <c r="E14" s="3">
        <v>99964.1</v>
      </c>
      <c r="F14" s="3">
        <v>18856.53</v>
      </c>
      <c r="G14" s="3">
        <v>81107.570000000007</v>
      </c>
      <c r="H14" s="3">
        <v>5244.77</v>
      </c>
      <c r="I14" t="s">
        <v>108</v>
      </c>
      <c r="K14" s="18">
        <v>20</v>
      </c>
      <c r="L14" s="18"/>
      <c r="M14" s="20">
        <f t="shared" si="0"/>
        <v>5244.77</v>
      </c>
      <c r="N14" s="3">
        <f t="shared" si="1"/>
        <v>0</v>
      </c>
    </row>
    <row r="15" spans="1:14">
      <c r="A15" t="s">
        <v>635</v>
      </c>
      <c r="B15" t="s">
        <v>13</v>
      </c>
      <c r="C15" s="1">
        <v>41639</v>
      </c>
      <c r="D15" s="3">
        <v>7571.27</v>
      </c>
      <c r="E15" s="3">
        <v>7571.27</v>
      </c>
      <c r="F15" s="3">
        <v>1326.65</v>
      </c>
      <c r="G15" s="3">
        <v>6244.62</v>
      </c>
      <c r="H15" s="3">
        <v>379.34</v>
      </c>
      <c r="I15" t="s">
        <v>108</v>
      </c>
      <c r="K15" s="18">
        <v>20</v>
      </c>
      <c r="L15" s="18"/>
      <c r="M15" s="20">
        <f t="shared" si="0"/>
        <v>379.34</v>
      </c>
      <c r="N15" s="3">
        <f t="shared" si="1"/>
        <v>0</v>
      </c>
    </row>
    <row r="16" spans="1:14">
      <c r="A16" t="s">
        <v>107</v>
      </c>
      <c r="B16" t="s">
        <v>13</v>
      </c>
      <c r="C16" s="1">
        <v>42004</v>
      </c>
      <c r="D16" s="3">
        <v>13710.82</v>
      </c>
      <c r="E16" s="3">
        <v>13710.82</v>
      </c>
      <c r="F16" s="3">
        <v>1713.85</v>
      </c>
      <c r="G16" s="3">
        <v>11996.97</v>
      </c>
      <c r="H16" s="3">
        <v>685.54</v>
      </c>
      <c r="I16" t="s">
        <v>108</v>
      </c>
      <c r="J16" s="19"/>
      <c r="K16" s="18">
        <v>20</v>
      </c>
      <c r="L16" s="18"/>
      <c r="M16" s="20">
        <f t="shared" si="0"/>
        <v>685.54</v>
      </c>
      <c r="N16" s="3">
        <f t="shared" si="1"/>
        <v>0</v>
      </c>
    </row>
    <row r="17" spans="1:14">
      <c r="A17" t="s">
        <v>107</v>
      </c>
      <c r="B17" t="s">
        <v>13</v>
      </c>
      <c r="C17" s="1">
        <v>42004</v>
      </c>
      <c r="D17" s="3">
        <v>1529.01</v>
      </c>
      <c r="E17" s="3">
        <v>1529.01</v>
      </c>
      <c r="F17" s="3">
        <v>191.13</v>
      </c>
      <c r="G17" s="3">
        <v>1337.88</v>
      </c>
      <c r="H17" s="3">
        <v>76.45</v>
      </c>
      <c r="I17" t="s">
        <v>108</v>
      </c>
      <c r="K17" s="18">
        <v>20</v>
      </c>
      <c r="L17" s="18"/>
      <c r="M17" s="20">
        <f t="shared" si="0"/>
        <v>76.45</v>
      </c>
      <c r="N17" s="3">
        <f t="shared" si="1"/>
        <v>0</v>
      </c>
    </row>
    <row r="18" spans="1:14">
      <c r="A18" t="s">
        <v>636</v>
      </c>
      <c r="B18" t="s">
        <v>13</v>
      </c>
      <c r="C18" s="1">
        <v>42004</v>
      </c>
      <c r="D18" s="3">
        <v>20077.71</v>
      </c>
      <c r="E18" s="3">
        <v>20077.71</v>
      </c>
      <c r="F18" s="3">
        <v>2514.87</v>
      </c>
      <c r="G18" s="3">
        <v>17562.84</v>
      </c>
      <c r="H18" s="3">
        <v>1005.95</v>
      </c>
      <c r="I18" t="s">
        <v>108</v>
      </c>
      <c r="K18" s="18">
        <v>20</v>
      </c>
      <c r="L18" s="18"/>
      <c r="M18" s="20">
        <f t="shared" si="0"/>
        <v>1005.95</v>
      </c>
      <c r="N18" s="3">
        <f t="shared" si="1"/>
        <v>0</v>
      </c>
    </row>
    <row r="19" spans="1:14">
      <c r="A19" t="s">
        <v>107</v>
      </c>
      <c r="B19" t="s">
        <v>13</v>
      </c>
      <c r="C19" s="1">
        <v>42004</v>
      </c>
      <c r="D19" s="3">
        <v>5104.34</v>
      </c>
      <c r="E19" s="3">
        <v>5104.34</v>
      </c>
      <c r="F19" s="3">
        <v>639.35</v>
      </c>
      <c r="G19" s="3">
        <v>4464.99</v>
      </c>
      <c r="H19" s="3">
        <v>255.74</v>
      </c>
      <c r="I19" t="s">
        <v>108</v>
      </c>
      <c r="K19" s="18">
        <v>20</v>
      </c>
      <c r="L19" s="18"/>
      <c r="M19" s="20">
        <f t="shared" si="0"/>
        <v>255.74</v>
      </c>
      <c r="N19" s="3">
        <f t="shared" si="1"/>
        <v>0</v>
      </c>
    </row>
    <row r="20" spans="1:14">
      <c r="A20" t="s">
        <v>115</v>
      </c>
      <c r="B20" t="s">
        <v>64</v>
      </c>
      <c r="C20" s="1">
        <v>42369</v>
      </c>
      <c r="D20" s="3">
        <v>8884.4699999999993</v>
      </c>
      <c r="E20" s="3">
        <v>8884.4699999999993</v>
      </c>
      <c r="F20" s="3">
        <v>0</v>
      </c>
      <c r="G20" s="3">
        <v>8884.4699999999993</v>
      </c>
      <c r="H20" s="3">
        <v>0</v>
      </c>
      <c r="I20" t="s">
        <v>108</v>
      </c>
      <c r="K20" s="18">
        <v>20</v>
      </c>
      <c r="L20" s="18"/>
      <c r="M20" s="20">
        <f t="shared" si="0"/>
        <v>0</v>
      </c>
      <c r="N20" s="4">
        <f t="shared" si="1"/>
        <v>0</v>
      </c>
    </row>
    <row r="21" spans="1:14">
      <c r="A21" t="s">
        <v>115</v>
      </c>
      <c r="B21" t="s">
        <v>13</v>
      </c>
      <c r="C21" s="1">
        <v>42369</v>
      </c>
      <c r="D21" s="3">
        <v>8884.4699999999993</v>
      </c>
      <c r="E21" s="3">
        <v>8884.4699999999993</v>
      </c>
      <c r="F21" s="3">
        <v>666.33</v>
      </c>
      <c r="G21" s="3">
        <v>8218.14</v>
      </c>
      <c r="H21" s="3">
        <v>444.22</v>
      </c>
      <c r="I21" t="s">
        <v>108</v>
      </c>
      <c r="K21" s="18">
        <v>20</v>
      </c>
      <c r="L21" s="18"/>
      <c r="M21" s="20">
        <f t="shared" si="0"/>
        <v>444.22</v>
      </c>
      <c r="N21" s="3">
        <f t="shared" si="1"/>
        <v>0</v>
      </c>
    </row>
    <row r="22" spans="1:14">
      <c r="A22" t="s">
        <v>314</v>
      </c>
      <c r="B22" t="s">
        <v>13</v>
      </c>
      <c r="C22" s="1">
        <v>42369</v>
      </c>
      <c r="D22" s="3">
        <v>28350.49</v>
      </c>
      <c r="E22" s="3">
        <v>28350.49</v>
      </c>
      <c r="F22" s="3">
        <v>2126.2800000000002</v>
      </c>
      <c r="G22" s="3">
        <v>26224.21</v>
      </c>
      <c r="H22" s="3">
        <v>1417.52</v>
      </c>
      <c r="I22" t="s">
        <v>108</v>
      </c>
      <c r="K22" s="18">
        <v>20</v>
      </c>
      <c r="L22" s="18"/>
      <c r="M22" s="20">
        <f t="shared" si="0"/>
        <v>1417.52</v>
      </c>
      <c r="N22" s="3">
        <f t="shared" si="1"/>
        <v>0</v>
      </c>
    </row>
    <row r="23" spans="1:14">
      <c r="A23" t="s">
        <v>314</v>
      </c>
      <c r="B23" t="s">
        <v>64</v>
      </c>
      <c r="C23" s="1">
        <v>42369</v>
      </c>
      <c r="D23" s="3">
        <v>28350.49</v>
      </c>
      <c r="E23" s="3">
        <v>28350.49</v>
      </c>
      <c r="F23" s="3">
        <v>0</v>
      </c>
      <c r="G23" s="3">
        <v>28350.49</v>
      </c>
      <c r="H23" s="3">
        <v>0</v>
      </c>
      <c r="I23" t="s">
        <v>108</v>
      </c>
      <c r="K23" s="18">
        <v>20</v>
      </c>
      <c r="L23" s="18"/>
      <c r="M23" s="20">
        <f t="shared" si="0"/>
        <v>0</v>
      </c>
      <c r="N23" s="4">
        <f t="shared" si="1"/>
        <v>0</v>
      </c>
    </row>
    <row r="24" spans="1:14">
      <c r="A24" t="s">
        <v>314</v>
      </c>
      <c r="B24" t="s">
        <v>13</v>
      </c>
      <c r="C24" s="1">
        <v>42369</v>
      </c>
      <c r="D24" s="3">
        <v>175.06</v>
      </c>
      <c r="E24" s="3">
        <v>175.06</v>
      </c>
      <c r="F24" s="3">
        <v>13.13</v>
      </c>
      <c r="G24" s="3">
        <v>161.93</v>
      </c>
      <c r="H24" s="3">
        <v>8.75</v>
      </c>
      <c r="I24" t="s">
        <v>108</v>
      </c>
      <c r="K24" s="18">
        <v>20</v>
      </c>
      <c r="L24" s="18"/>
      <c r="M24" s="20">
        <f t="shared" si="0"/>
        <v>8.75</v>
      </c>
      <c r="N24" s="3">
        <f t="shared" si="1"/>
        <v>0</v>
      </c>
    </row>
    <row r="25" spans="1:14">
      <c r="A25" t="s">
        <v>314</v>
      </c>
      <c r="B25" t="s">
        <v>64</v>
      </c>
      <c r="C25" s="1">
        <v>42369</v>
      </c>
      <c r="D25" s="3">
        <v>175.06</v>
      </c>
      <c r="E25" s="3">
        <v>175.06</v>
      </c>
      <c r="F25" s="3">
        <v>0</v>
      </c>
      <c r="G25" s="3">
        <v>175.06</v>
      </c>
      <c r="H25" s="3">
        <v>0</v>
      </c>
      <c r="I25" t="s">
        <v>108</v>
      </c>
      <c r="K25" s="18">
        <v>20</v>
      </c>
      <c r="L25" s="18"/>
      <c r="M25" s="20">
        <f t="shared" si="0"/>
        <v>0</v>
      </c>
      <c r="N25" s="4">
        <f t="shared" si="1"/>
        <v>0</v>
      </c>
    </row>
    <row r="26" spans="1:14">
      <c r="A26" t="s">
        <v>391</v>
      </c>
      <c r="B26" t="s">
        <v>13</v>
      </c>
      <c r="C26" s="1">
        <v>42369</v>
      </c>
      <c r="D26" s="3">
        <v>1232.69</v>
      </c>
      <c r="E26" s="3">
        <v>1232.69</v>
      </c>
      <c r="F26" s="3">
        <v>92.45</v>
      </c>
      <c r="G26" s="3">
        <v>1140.24</v>
      </c>
      <c r="H26" s="3">
        <v>61.63</v>
      </c>
      <c r="I26" t="s">
        <v>108</v>
      </c>
      <c r="K26" s="18">
        <v>20</v>
      </c>
      <c r="L26" s="18"/>
      <c r="M26" s="20">
        <f t="shared" si="0"/>
        <v>61.63</v>
      </c>
      <c r="N26" s="3">
        <f t="shared" si="1"/>
        <v>0</v>
      </c>
    </row>
    <row r="27" spans="1:14">
      <c r="A27" t="s">
        <v>391</v>
      </c>
      <c r="B27" t="s">
        <v>64</v>
      </c>
      <c r="C27" s="1">
        <v>42369</v>
      </c>
      <c r="D27" s="3">
        <v>1232.69</v>
      </c>
      <c r="E27" s="3">
        <v>1232.69</v>
      </c>
      <c r="F27" s="3">
        <v>0</v>
      </c>
      <c r="G27" s="3">
        <v>1232.69</v>
      </c>
      <c r="H27" s="3">
        <v>0</v>
      </c>
      <c r="I27" t="s">
        <v>108</v>
      </c>
      <c r="K27" s="18">
        <v>20</v>
      </c>
      <c r="L27" s="18"/>
      <c r="M27" s="20">
        <f t="shared" si="0"/>
        <v>0</v>
      </c>
      <c r="N27" s="4">
        <f t="shared" si="1"/>
        <v>0</v>
      </c>
    </row>
    <row r="28" spans="1:14">
      <c r="A28" t="s">
        <v>391</v>
      </c>
      <c r="B28" t="s">
        <v>13</v>
      </c>
      <c r="C28" s="1">
        <v>42369</v>
      </c>
      <c r="D28" s="3">
        <v>2120.11</v>
      </c>
      <c r="E28" s="3">
        <v>2120.11</v>
      </c>
      <c r="F28" s="3">
        <v>159.01</v>
      </c>
      <c r="G28" s="3">
        <v>1961.1</v>
      </c>
      <c r="H28" s="3">
        <v>106.01</v>
      </c>
      <c r="I28" t="s">
        <v>108</v>
      </c>
      <c r="K28" s="18">
        <v>20</v>
      </c>
      <c r="L28" s="18"/>
      <c r="M28" s="20">
        <f t="shared" si="0"/>
        <v>106.01</v>
      </c>
      <c r="N28" s="3">
        <f t="shared" si="1"/>
        <v>0</v>
      </c>
    </row>
    <row r="29" spans="1:14">
      <c r="A29" t="s">
        <v>391</v>
      </c>
      <c r="B29" t="s">
        <v>64</v>
      </c>
      <c r="C29" s="1">
        <v>42369</v>
      </c>
      <c r="D29" s="3">
        <v>2120.11</v>
      </c>
      <c r="E29" s="3">
        <v>2120.11</v>
      </c>
      <c r="F29" s="3">
        <v>0</v>
      </c>
      <c r="G29" s="3">
        <v>2120.11</v>
      </c>
      <c r="H29" s="3">
        <v>0</v>
      </c>
      <c r="I29" t="s">
        <v>108</v>
      </c>
      <c r="K29" s="18">
        <v>20</v>
      </c>
      <c r="L29" s="18"/>
      <c r="M29" s="20">
        <f t="shared" si="0"/>
        <v>0</v>
      </c>
      <c r="N29" s="4">
        <f t="shared" si="1"/>
        <v>0</v>
      </c>
    </row>
    <row r="30" spans="1:14">
      <c r="A30" t="s">
        <v>391</v>
      </c>
      <c r="B30" t="s">
        <v>13</v>
      </c>
      <c r="C30" s="1">
        <v>42369</v>
      </c>
      <c r="D30" s="3">
        <v>2120.11</v>
      </c>
      <c r="E30" s="3">
        <v>2120.11</v>
      </c>
      <c r="F30" s="3">
        <v>159.01</v>
      </c>
      <c r="G30" s="3">
        <v>1961.1</v>
      </c>
      <c r="H30" s="3">
        <v>106.01</v>
      </c>
      <c r="I30" t="s">
        <v>108</v>
      </c>
      <c r="K30" s="18">
        <v>20</v>
      </c>
      <c r="L30" s="18"/>
      <c r="M30" s="20">
        <f t="shared" si="0"/>
        <v>106.01</v>
      </c>
      <c r="N30" s="3">
        <f t="shared" si="1"/>
        <v>0</v>
      </c>
    </row>
    <row r="31" spans="1:14">
      <c r="A31" t="s">
        <v>391</v>
      </c>
      <c r="B31" t="s">
        <v>64</v>
      </c>
      <c r="C31" s="1">
        <v>42369</v>
      </c>
      <c r="D31" s="3">
        <v>2120.11</v>
      </c>
      <c r="E31" s="3">
        <v>2120.11</v>
      </c>
      <c r="F31" s="3">
        <v>0</v>
      </c>
      <c r="G31" s="3">
        <v>2120.11</v>
      </c>
      <c r="H31" s="3">
        <v>0</v>
      </c>
      <c r="I31" t="s">
        <v>108</v>
      </c>
      <c r="K31" s="18">
        <v>20</v>
      </c>
      <c r="L31" s="18"/>
      <c r="M31" s="20">
        <f t="shared" si="0"/>
        <v>0</v>
      </c>
      <c r="N31" s="4">
        <f t="shared" si="1"/>
        <v>0</v>
      </c>
    </row>
    <row r="32" spans="1:14">
      <c r="A32" t="s">
        <v>552</v>
      </c>
      <c r="B32" t="s">
        <v>13</v>
      </c>
      <c r="C32" s="1">
        <v>42369</v>
      </c>
      <c r="D32" s="3">
        <v>5409.18</v>
      </c>
      <c r="E32" s="3">
        <v>5409.18</v>
      </c>
      <c r="F32" s="3">
        <v>405.69</v>
      </c>
      <c r="G32" s="3">
        <v>5003.49</v>
      </c>
      <c r="H32" s="3">
        <v>270.45999999999998</v>
      </c>
      <c r="I32" t="s">
        <v>108</v>
      </c>
      <c r="K32" s="18">
        <v>20</v>
      </c>
      <c r="L32" s="18"/>
      <c r="M32" s="20">
        <f t="shared" si="0"/>
        <v>270.45999999999998</v>
      </c>
      <c r="N32" s="3">
        <f t="shared" si="1"/>
        <v>0</v>
      </c>
    </row>
    <row r="33" spans="1:17">
      <c r="A33" t="s">
        <v>552</v>
      </c>
      <c r="B33" t="s">
        <v>64</v>
      </c>
      <c r="C33" s="1">
        <v>42369</v>
      </c>
      <c r="D33" s="3">
        <v>5409.18</v>
      </c>
      <c r="E33" s="3">
        <v>5409.18</v>
      </c>
      <c r="F33" s="3">
        <v>0</v>
      </c>
      <c r="G33" s="3">
        <v>5409.18</v>
      </c>
      <c r="H33" s="3">
        <v>0</v>
      </c>
      <c r="I33" t="s">
        <v>108</v>
      </c>
      <c r="K33" s="18">
        <v>20</v>
      </c>
      <c r="L33" s="18"/>
      <c r="M33" s="20">
        <f t="shared" si="0"/>
        <v>0</v>
      </c>
      <c r="N33" s="4">
        <f t="shared" si="1"/>
        <v>0</v>
      </c>
    </row>
    <row r="34" spans="1:17">
      <c r="A34" t="s">
        <v>637</v>
      </c>
      <c r="B34" t="s">
        <v>13</v>
      </c>
      <c r="C34" s="1">
        <v>42369</v>
      </c>
      <c r="D34" s="3">
        <v>2971.27</v>
      </c>
      <c r="E34" s="3">
        <v>2971.27</v>
      </c>
      <c r="F34" s="3">
        <v>222.84</v>
      </c>
      <c r="G34" s="3">
        <v>2748.43</v>
      </c>
      <c r="H34" s="3">
        <v>148.56</v>
      </c>
      <c r="I34" t="s">
        <v>108</v>
      </c>
      <c r="K34" s="18">
        <v>20</v>
      </c>
      <c r="L34" s="18"/>
      <c r="M34" s="20">
        <f t="shared" si="0"/>
        <v>148.56</v>
      </c>
      <c r="N34" s="3">
        <f t="shared" si="1"/>
        <v>0</v>
      </c>
    </row>
    <row r="35" spans="1:17">
      <c r="A35" t="s">
        <v>638</v>
      </c>
      <c r="B35" t="s">
        <v>13</v>
      </c>
      <c r="C35" s="1">
        <v>42369</v>
      </c>
      <c r="D35" s="3">
        <v>3760</v>
      </c>
      <c r="E35" s="3">
        <v>3760</v>
      </c>
      <c r="F35" s="3">
        <v>282</v>
      </c>
      <c r="G35" s="3">
        <v>3478</v>
      </c>
      <c r="H35" s="3">
        <v>188</v>
      </c>
      <c r="I35" t="s">
        <v>108</v>
      </c>
      <c r="K35" s="18">
        <v>20</v>
      </c>
      <c r="L35" s="18"/>
      <c r="M35" s="20">
        <f t="shared" si="0"/>
        <v>188</v>
      </c>
      <c r="N35" s="3">
        <f t="shared" si="1"/>
        <v>0</v>
      </c>
    </row>
    <row r="36" spans="1:17">
      <c r="A36" t="s">
        <v>639</v>
      </c>
      <c r="B36" t="s">
        <v>13</v>
      </c>
      <c r="C36" s="1">
        <v>42369</v>
      </c>
      <c r="D36" s="3">
        <v>1104.23</v>
      </c>
      <c r="E36" s="3">
        <v>1104.23</v>
      </c>
      <c r="F36" s="3">
        <v>82.82</v>
      </c>
      <c r="G36" s="3">
        <v>1021.41</v>
      </c>
      <c r="H36" s="3">
        <v>55.21</v>
      </c>
      <c r="I36" t="s">
        <v>108</v>
      </c>
      <c r="K36" s="18">
        <v>20</v>
      </c>
      <c r="L36" s="18"/>
      <c r="M36" s="20">
        <f t="shared" si="0"/>
        <v>55.21</v>
      </c>
      <c r="N36" s="3">
        <f t="shared" si="1"/>
        <v>0</v>
      </c>
    </row>
    <row r="37" spans="1:17">
      <c r="A37" s="16"/>
      <c r="B37" s="16"/>
      <c r="C37" s="17"/>
      <c r="D37" s="9"/>
      <c r="E37" s="9"/>
      <c r="F37" s="9"/>
      <c r="G37" s="9"/>
      <c r="H37" s="9"/>
      <c r="I37" s="16"/>
      <c r="J37" s="16"/>
      <c r="K37" s="21"/>
      <c r="L37" s="21"/>
      <c r="M37" s="22"/>
      <c r="P37" s="5"/>
      <c r="Q37" s="5"/>
    </row>
    <row r="38" spans="1:17">
      <c r="A38" s="16"/>
      <c r="B38" s="16"/>
      <c r="C38" s="17"/>
      <c r="D38" s="9"/>
      <c r="E38" s="9"/>
      <c r="F38" s="9"/>
      <c r="G38" s="9"/>
      <c r="H38" s="9"/>
      <c r="I38" s="16"/>
      <c r="J38" s="16"/>
      <c r="K38" s="21"/>
      <c r="L38" s="21"/>
      <c r="M38" s="22"/>
    </row>
    <row r="39" spans="1:17">
      <c r="A39" s="16"/>
      <c r="B39" s="16"/>
      <c r="C39" s="17"/>
      <c r="D39" s="9"/>
      <c r="E39" s="9"/>
      <c r="F39" s="9"/>
      <c r="G39" s="9"/>
      <c r="H39" s="9"/>
      <c r="I39" s="16"/>
      <c r="J39" s="16"/>
      <c r="K39" s="21"/>
      <c r="L39" s="21"/>
      <c r="M39" s="22"/>
    </row>
    <row r="40" spans="1:17">
      <c r="A40" s="16"/>
      <c r="B40" s="16"/>
      <c r="C40" s="17"/>
      <c r="D40" s="9"/>
      <c r="E40" s="9"/>
      <c r="F40" s="9"/>
      <c r="G40" s="9"/>
      <c r="H40" s="9"/>
      <c r="I40" s="16"/>
      <c r="J40" s="16"/>
      <c r="K40" s="21"/>
      <c r="L40" s="21"/>
      <c r="M40" s="22"/>
    </row>
    <row r="41" spans="1:17">
      <c r="A41" s="16"/>
      <c r="B41" s="16"/>
      <c r="C41" s="17"/>
      <c r="D41" s="9"/>
      <c r="E41" s="9"/>
      <c r="F41" s="9"/>
      <c r="G41" s="9"/>
      <c r="H41" s="9"/>
      <c r="I41" s="16"/>
      <c r="J41" s="16"/>
      <c r="K41" s="21"/>
      <c r="L41" s="21"/>
      <c r="M41" s="22"/>
    </row>
    <row r="42" spans="1:17">
      <c r="A42" s="16"/>
      <c r="B42" s="16"/>
      <c r="C42" s="17"/>
      <c r="D42" s="9"/>
      <c r="E42" s="9"/>
      <c r="F42" s="9"/>
      <c r="G42" s="9"/>
      <c r="H42" s="9"/>
      <c r="I42" s="16"/>
      <c r="J42" s="16"/>
      <c r="K42" s="21"/>
      <c r="L42" s="21"/>
      <c r="M42" s="22"/>
    </row>
    <row r="43" spans="1:17">
      <c r="A43" s="16"/>
      <c r="B43" s="16"/>
      <c r="C43" s="17"/>
      <c r="D43" s="9"/>
      <c r="E43" s="9"/>
      <c r="F43" s="9"/>
      <c r="G43" s="9"/>
      <c r="H43" s="9"/>
      <c r="I43" s="16"/>
      <c r="J43" s="16"/>
      <c r="K43" s="21"/>
      <c r="L43" s="21"/>
      <c r="M43" s="22"/>
    </row>
    <row r="44" spans="1:17">
      <c r="A44" s="16"/>
      <c r="B44" s="16"/>
      <c r="C44" s="17"/>
      <c r="D44" s="9"/>
      <c r="E44" s="9"/>
      <c r="F44" s="9"/>
      <c r="G44" s="9"/>
      <c r="H44" s="9"/>
      <c r="I44" s="16"/>
      <c r="J44" s="16"/>
      <c r="K44" s="21"/>
      <c r="L44" s="21"/>
      <c r="M44" s="22"/>
    </row>
    <row r="45" spans="1:17">
      <c r="A45" s="16"/>
      <c r="B45" s="16"/>
      <c r="C45" s="17"/>
      <c r="D45" s="9"/>
      <c r="E45" s="9"/>
      <c r="F45" s="9"/>
      <c r="G45" s="9"/>
      <c r="H45" s="9"/>
      <c r="I45" s="16"/>
      <c r="J45" s="16"/>
      <c r="K45" s="21"/>
      <c r="L45" s="21"/>
      <c r="M45" s="22"/>
    </row>
    <row r="46" spans="1:17">
      <c r="A46" s="16"/>
      <c r="B46" s="16"/>
      <c r="C46" s="17"/>
      <c r="D46" s="9"/>
      <c r="E46" s="9"/>
      <c r="F46" s="9"/>
      <c r="G46" s="9"/>
      <c r="H46" s="9"/>
      <c r="I46" s="16"/>
      <c r="J46" s="16"/>
      <c r="K46" s="21"/>
      <c r="L46" s="21"/>
      <c r="M46" s="22"/>
    </row>
    <row r="47" spans="1:17">
      <c r="A47" s="16"/>
      <c r="B47" s="16"/>
      <c r="C47" s="17"/>
      <c r="D47" s="9"/>
      <c r="E47" s="9"/>
      <c r="F47" s="9"/>
      <c r="G47" s="9"/>
      <c r="H47" s="9"/>
      <c r="I47" s="16"/>
      <c r="J47" s="16"/>
      <c r="K47" s="21"/>
      <c r="L47" s="21"/>
      <c r="M47" s="22"/>
    </row>
    <row r="48" spans="1:17">
      <c r="A48" s="16"/>
      <c r="B48" s="16"/>
      <c r="C48" s="17"/>
      <c r="D48" s="9"/>
      <c r="E48" s="9"/>
      <c r="F48" s="9"/>
      <c r="G48" s="9"/>
      <c r="H48" s="9"/>
      <c r="I48" s="16"/>
      <c r="J48" s="16"/>
      <c r="K48" s="21"/>
      <c r="L48" s="21"/>
      <c r="M48" s="22"/>
    </row>
    <row r="49" spans="1:14">
      <c r="A49" s="16"/>
      <c r="B49" s="16"/>
      <c r="C49" s="17"/>
      <c r="D49" s="9"/>
      <c r="E49" s="9"/>
      <c r="F49" s="9"/>
      <c r="G49" s="9"/>
      <c r="H49" s="9"/>
      <c r="I49" s="16"/>
      <c r="J49" s="16"/>
      <c r="K49" s="21"/>
      <c r="L49" s="21"/>
      <c r="M49" s="22"/>
    </row>
    <row r="50" spans="1:14">
      <c r="A50" s="16"/>
      <c r="B50" s="16"/>
      <c r="C50" s="17"/>
      <c r="D50" s="9"/>
      <c r="E50" s="9"/>
      <c r="F50" s="9"/>
      <c r="G50" s="9"/>
      <c r="H50" s="9"/>
      <c r="I50" s="16"/>
      <c r="J50" s="16"/>
      <c r="K50" s="21"/>
      <c r="L50" s="21"/>
      <c r="M50" s="22"/>
    </row>
    <row r="51" spans="1:14">
      <c r="A51" s="16"/>
      <c r="B51" s="16"/>
      <c r="C51" s="17"/>
      <c r="D51" s="9"/>
      <c r="E51" s="9"/>
      <c r="F51" s="9"/>
      <c r="G51" s="9"/>
      <c r="H51" s="16"/>
      <c r="I51" s="16"/>
      <c r="J51" s="17"/>
      <c r="K51" s="27"/>
      <c r="L51" s="9"/>
      <c r="M51" s="9"/>
      <c r="N51" s="9"/>
    </row>
    <row r="52" spans="1:14">
      <c r="A52" s="16"/>
      <c r="B52" s="16"/>
      <c r="C52" s="17"/>
      <c r="D52" s="9"/>
      <c r="E52" s="9"/>
      <c r="F52" s="9"/>
      <c r="G52" s="9"/>
      <c r="H52" s="93"/>
      <c r="I52" s="16"/>
      <c r="J52" s="16"/>
      <c r="K52" s="21"/>
      <c r="L52" s="21"/>
      <c r="M52" s="94"/>
      <c r="N52" s="95"/>
    </row>
    <row r="53" spans="1:14">
      <c r="A53" s="96" t="s">
        <v>1354</v>
      </c>
      <c r="B53" s="96"/>
      <c r="C53" s="97"/>
      <c r="D53" s="98"/>
      <c r="E53" s="117">
        <f>'[3]2016 Jobs by Asset Class'!$C$6</f>
        <v>1020078.9299999999</v>
      </c>
      <c r="F53" s="98">
        <v>0</v>
      </c>
      <c r="G53" s="98">
        <f>E53-F53</f>
        <v>1020078.9299999999</v>
      </c>
      <c r="H53" s="99">
        <v>0</v>
      </c>
      <c r="I53" s="96"/>
      <c r="J53" s="96"/>
      <c r="K53" s="101">
        <v>20</v>
      </c>
      <c r="L53" s="98"/>
      <c r="M53" s="98">
        <f>(E53/K53)/2</f>
        <v>25501.973249999999</v>
      </c>
      <c r="N53" s="95"/>
    </row>
    <row r="54" spans="1:14">
      <c r="A54" s="16"/>
      <c r="B54" s="16"/>
      <c r="C54" s="17"/>
      <c r="D54" s="9"/>
      <c r="E54" s="9"/>
      <c r="F54" s="9"/>
      <c r="G54" s="9"/>
      <c r="H54" s="14"/>
      <c r="I54" s="16"/>
      <c r="J54" s="16"/>
      <c r="K54" s="21"/>
      <c r="L54" s="21"/>
      <c r="M54" s="24"/>
      <c r="N54" s="95"/>
    </row>
    <row r="55" spans="1:14">
      <c r="H55" s="26">
        <f>SUM(H3:H54)</f>
        <v>82551.48000000001</v>
      </c>
      <c r="M55" s="26">
        <f>SUM(M3:M54)</f>
        <v>108053.45325000001</v>
      </c>
      <c r="N55" s="26">
        <f>SUM(N3:N51)</f>
        <v>0</v>
      </c>
    </row>
    <row r="58" spans="1:14">
      <c r="H58" s="5">
        <f>H55/12</f>
        <v>6879.2900000000009</v>
      </c>
    </row>
    <row r="60" spans="1:14">
      <c r="H60" s="5">
        <f>SUM(H37:H51)</f>
        <v>0</v>
      </c>
    </row>
    <row r="61" spans="1:14">
      <c r="H61" s="5"/>
    </row>
  </sheetData>
  <sortState ref="A2:J50">
    <sortCondition ref="C2:C50"/>
  </sortState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7"/>
  <sheetViews>
    <sheetView topLeftCell="A461" workbookViewId="0">
      <selection activeCell="M465" sqref="M465"/>
    </sheetView>
  </sheetViews>
  <sheetFormatPr defaultRowHeight="13.2"/>
  <cols>
    <col min="1" max="1" width="18.375" customWidth="1"/>
    <col min="3" max="3" width="26.875" customWidth="1"/>
    <col min="4" max="4" width="9.375" style="6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13.375" customWidth="1"/>
    <col min="14" max="14" width="11.875" style="11" bestFit="1" customWidth="1"/>
  </cols>
  <sheetData>
    <row r="1" spans="1:14"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934</v>
      </c>
      <c r="B3" s="2">
        <v>1</v>
      </c>
      <c r="C3" t="s">
        <v>935</v>
      </c>
      <c r="D3" s="6" t="s">
        <v>13</v>
      </c>
      <c r="E3" s="1">
        <v>41639</v>
      </c>
      <c r="F3" s="3">
        <v>105845.12</v>
      </c>
      <c r="G3" s="3">
        <v>105845.12</v>
      </c>
      <c r="H3" s="3">
        <v>13159.01</v>
      </c>
      <c r="I3" s="3">
        <v>92686.11</v>
      </c>
      <c r="J3" s="3">
        <v>2616.52</v>
      </c>
      <c r="K3" t="s">
        <v>56</v>
      </c>
      <c r="L3" s="11">
        <v>50</v>
      </c>
      <c r="M3" s="20">
        <f>J3</f>
        <v>2616.52</v>
      </c>
      <c r="N3" s="11">
        <f>M3-J3</f>
        <v>0</v>
      </c>
    </row>
    <row r="4" spans="1:14">
      <c r="A4" t="s">
        <v>936</v>
      </c>
      <c r="B4" s="2">
        <v>1</v>
      </c>
      <c r="C4" t="s">
        <v>937</v>
      </c>
      <c r="D4" s="6" t="s">
        <v>13</v>
      </c>
      <c r="E4" s="1">
        <v>41639</v>
      </c>
      <c r="F4" s="3">
        <v>673454.1</v>
      </c>
      <c r="G4" s="3">
        <v>673454.1</v>
      </c>
      <c r="H4" s="3">
        <v>81520.52</v>
      </c>
      <c r="I4" s="3">
        <v>591933.57999999996</v>
      </c>
      <c r="J4" s="3">
        <v>16252.64</v>
      </c>
      <c r="K4" t="s">
        <v>56</v>
      </c>
      <c r="L4" s="11">
        <v>50</v>
      </c>
      <c r="M4" s="20">
        <f t="shared" ref="M4:M67" si="0">J4</f>
        <v>16252.64</v>
      </c>
      <c r="N4" s="11">
        <f t="shared" ref="N4:N67" si="1">M4-J4</f>
        <v>0</v>
      </c>
    </row>
    <row r="5" spans="1:14">
      <c r="A5" t="s">
        <v>938</v>
      </c>
      <c r="B5" s="2">
        <v>1</v>
      </c>
      <c r="C5" t="s">
        <v>939</v>
      </c>
      <c r="D5" s="6" t="s">
        <v>13</v>
      </c>
      <c r="E5" s="1">
        <v>41639</v>
      </c>
      <c r="F5" s="3">
        <v>560876.31000000006</v>
      </c>
      <c r="G5" s="3">
        <v>560876.31000000006</v>
      </c>
      <c r="H5" s="3">
        <v>66289.77</v>
      </c>
      <c r="I5" s="3">
        <v>494586.54</v>
      </c>
      <c r="J5" s="3">
        <v>13217.87</v>
      </c>
      <c r="K5" t="s">
        <v>56</v>
      </c>
      <c r="L5" s="11">
        <v>50</v>
      </c>
      <c r="M5" s="20">
        <f t="shared" si="0"/>
        <v>13217.87</v>
      </c>
      <c r="N5" s="11">
        <f t="shared" si="1"/>
        <v>0</v>
      </c>
    </row>
    <row r="6" spans="1:14">
      <c r="A6" t="s">
        <v>940</v>
      </c>
      <c r="B6" s="2">
        <v>1</v>
      </c>
      <c r="C6" t="s">
        <v>941</v>
      </c>
      <c r="D6" s="6" t="s">
        <v>13</v>
      </c>
      <c r="E6" s="1">
        <v>41639</v>
      </c>
      <c r="F6" s="3">
        <v>3696175.18</v>
      </c>
      <c r="G6" s="3">
        <v>3696175.18</v>
      </c>
      <c r="H6" s="3">
        <v>423916.85</v>
      </c>
      <c r="I6" s="3">
        <v>3272258.33</v>
      </c>
      <c r="J6" s="3">
        <v>85181.119999999995</v>
      </c>
      <c r="K6" t="s">
        <v>56</v>
      </c>
      <c r="L6" s="11">
        <v>50</v>
      </c>
      <c r="M6" s="20">
        <f t="shared" si="0"/>
        <v>85181.119999999995</v>
      </c>
      <c r="N6" s="11">
        <f t="shared" si="1"/>
        <v>0</v>
      </c>
    </row>
    <row r="7" spans="1:14">
      <c r="A7" t="s">
        <v>942</v>
      </c>
      <c r="B7" s="2">
        <v>1</v>
      </c>
      <c r="C7" t="s">
        <v>943</v>
      </c>
      <c r="D7" s="6" t="s">
        <v>13</v>
      </c>
      <c r="E7" s="1">
        <v>41639</v>
      </c>
      <c r="F7" s="3">
        <v>414596.78</v>
      </c>
      <c r="G7" s="3">
        <v>414596.78</v>
      </c>
      <c r="H7" s="3">
        <v>46789.11</v>
      </c>
      <c r="I7" s="3">
        <v>367807.67</v>
      </c>
      <c r="J7" s="3">
        <v>9331.6</v>
      </c>
      <c r="K7" t="s">
        <v>56</v>
      </c>
      <c r="L7" s="11">
        <v>50</v>
      </c>
      <c r="M7" s="20">
        <f t="shared" si="0"/>
        <v>9331.6</v>
      </c>
      <c r="N7" s="11">
        <f t="shared" si="1"/>
        <v>0</v>
      </c>
    </row>
    <row r="8" spans="1:14">
      <c r="A8" t="s">
        <v>944</v>
      </c>
      <c r="B8" s="2">
        <v>1</v>
      </c>
      <c r="C8" t="s">
        <v>945</v>
      </c>
      <c r="D8" s="6" t="s">
        <v>13</v>
      </c>
      <c r="E8" s="1">
        <v>41639</v>
      </c>
      <c r="F8" s="3">
        <v>759494.86</v>
      </c>
      <c r="G8" s="3">
        <v>759494.86</v>
      </c>
      <c r="H8" s="3">
        <v>83822.080000000002</v>
      </c>
      <c r="I8" s="3">
        <v>675672.78</v>
      </c>
      <c r="J8" s="3">
        <v>16719.37</v>
      </c>
      <c r="K8" t="s">
        <v>56</v>
      </c>
      <c r="L8" s="11">
        <v>50</v>
      </c>
      <c r="M8" s="20">
        <f t="shared" si="0"/>
        <v>16719.37</v>
      </c>
      <c r="N8" s="11">
        <f t="shared" si="1"/>
        <v>0</v>
      </c>
    </row>
    <row r="9" spans="1:14">
      <c r="A9" t="s">
        <v>946</v>
      </c>
      <c r="B9" s="2">
        <v>1</v>
      </c>
      <c r="C9" t="s">
        <v>947</v>
      </c>
      <c r="D9" s="6" t="s">
        <v>13</v>
      </c>
      <c r="E9" s="1">
        <v>41639</v>
      </c>
      <c r="F9" s="3">
        <v>888282.78</v>
      </c>
      <c r="G9" s="3">
        <v>888282.78</v>
      </c>
      <c r="H9" s="3">
        <v>95920.35</v>
      </c>
      <c r="I9" s="3">
        <v>792362.43</v>
      </c>
      <c r="J9" s="3">
        <v>19134.64</v>
      </c>
      <c r="K9" t="s">
        <v>56</v>
      </c>
      <c r="L9" s="11">
        <v>50</v>
      </c>
      <c r="M9" s="20">
        <f t="shared" si="0"/>
        <v>19134.64</v>
      </c>
      <c r="N9" s="11">
        <f t="shared" si="1"/>
        <v>0</v>
      </c>
    </row>
    <row r="10" spans="1:14">
      <c r="A10" t="s">
        <v>948</v>
      </c>
      <c r="B10" s="2">
        <v>1</v>
      </c>
      <c r="C10" t="s">
        <v>949</v>
      </c>
      <c r="D10" s="6" t="s">
        <v>13</v>
      </c>
      <c r="E10" s="1">
        <v>41639</v>
      </c>
      <c r="F10" s="3">
        <v>180708.97</v>
      </c>
      <c r="G10" s="3">
        <v>180708.97</v>
      </c>
      <c r="H10" s="3">
        <v>19101.5</v>
      </c>
      <c r="I10" s="3">
        <v>161607.47</v>
      </c>
      <c r="J10" s="3">
        <v>3810.86</v>
      </c>
      <c r="K10" t="s">
        <v>56</v>
      </c>
      <c r="L10" s="11">
        <v>50</v>
      </c>
      <c r="M10" s="20">
        <f t="shared" si="0"/>
        <v>3810.86</v>
      </c>
      <c r="N10" s="11">
        <f t="shared" si="1"/>
        <v>0</v>
      </c>
    </row>
    <row r="11" spans="1:14">
      <c r="A11" t="s">
        <v>950</v>
      </c>
      <c r="B11" s="2">
        <v>1</v>
      </c>
      <c r="C11" t="s">
        <v>951</v>
      </c>
      <c r="D11" s="6" t="s">
        <v>13</v>
      </c>
      <c r="E11" s="1">
        <v>41639</v>
      </c>
      <c r="F11" s="3">
        <v>326994.96000000002</v>
      </c>
      <c r="G11" s="3">
        <v>326994.96000000002</v>
      </c>
      <c r="H11" s="3">
        <v>33848.18</v>
      </c>
      <c r="I11" s="3">
        <v>293146.78000000003</v>
      </c>
      <c r="J11" s="3">
        <v>6753.43</v>
      </c>
      <c r="K11" t="s">
        <v>56</v>
      </c>
      <c r="L11" s="11">
        <v>50</v>
      </c>
      <c r="M11" s="20">
        <f t="shared" si="0"/>
        <v>6753.43</v>
      </c>
      <c r="N11" s="11">
        <f t="shared" si="1"/>
        <v>0</v>
      </c>
    </row>
    <row r="12" spans="1:14">
      <c r="A12" t="s">
        <v>952</v>
      </c>
      <c r="B12" s="2">
        <v>1</v>
      </c>
      <c r="C12" t="s">
        <v>953</v>
      </c>
      <c r="D12" s="6" t="s">
        <v>13</v>
      </c>
      <c r="E12" s="1">
        <v>41639</v>
      </c>
      <c r="F12" s="3">
        <v>632605.25</v>
      </c>
      <c r="G12" s="3">
        <v>632605.25</v>
      </c>
      <c r="H12" s="3">
        <v>82134.66</v>
      </c>
      <c r="I12" s="3">
        <v>550470.59</v>
      </c>
      <c r="J12" s="3">
        <v>12396.77</v>
      </c>
      <c r="K12" t="s">
        <v>56</v>
      </c>
      <c r="L12" s="11">
        <v>50</v>
      </c>
      <c r="M12" s="20">
        <f t="shared" si="0"/>
        <v>12396.77</v>
      </c>
      <c r="N12" s="11">
        <f t="shared" si="1"/>
        <v>0</v>
      </c>
    </row>
    <row r="13" spans="1:14">
      <c r="A13" t="s">
        <v>954</v>
      </c>
      <c r="B13" s="2">
        <v>1</v>
      </c>
      <c r="C13" t="s">
        <v>955</v>
      </c>
      <c r="D13" s="6" t="s">
        <v>13</v>
      </c>
      <c r="E13" s="1">
        <v>41639</v>
      </c>
      <c r="F13" s="3">
        <v>3356376.34</v>
      </c>
      <c r="G13" s="3">
        <v>3356376.34</v>
      </c>
      <c r="H13" s="3">
        <v>298447.86</v>
      </c>
      <c r="I13" s="3">
        <v>3057928.48</v>
      </c>
      <c r="J13" s="3">
        <v>67352.820000000007</v>
      </c>
      <c r="K13" t="s">
        <v>56</v>
      </c>
      <c r="L13" s="11">
        <v>50</v>
      </c>
      <c r="M13" s="20">
        <f t="shared" si="0"/>
        <v>67352.820000000007</v>
      </c>
      <c r="N13" s="11">
        <f t="shared" si="1"/>
        <v>0</v>
      </c>
    </row>
    <row r="14" spans="1:14">
      <c r="A14" t="s">
        <v>956</v>
      </c>
      <c r="B14" s="2">
        <v>1</v>
      </c>
      <c r="C14" t="s">
        <v>957</v>
      </c>
      <c r="D14" s="6" t="s">
        <v>13</v>
      </c>
      <c r="E14" s="1">
        <v>41639</v>
      </c>
      <c r="F14" s="3">
        <v>3327186.59</v>
      </c>
      <c r="G14" s="3">
        <v>3327186.59</v>
      </c>
      <c r="H14" s="3">
        <v>234792.3</v>
      </c>
      <c r="I14" s="3">
        <v>3092394.29</v>
      </c>
      <c r="J14" s="3">
        <v>66648</v>
      </c>
      <c r="K14" t="s">
        <v>56</v>
      </c>
      <c r="L14" s="11">
        <v>50</v>
      </c>
      <c r="M14" s="20">
        <f t="shared" si="0"/>
        <v>66648</v>
      </c>
      <c r="N14" s="11">
        <f t="shared" si="1"/>
        <v>0</v>
      </c>
    </row>
    <row r="15" spans="1:14">
      <c r="A15" t="s">
        <v>54</v>
      </c>
      <c r="B15" s="2">
        <v>1</v>
      </c>
      <c r="C15" t="s">
        <v>55</v>
      </c>
      <c r="D15" s="6" t="s">
        <v>13</v>
      </c>
      <c r="E15" s="1">
        <v>42004</v>
      </c>
      <c r="F15" s="3">
        <v>411981.29</v>
      </c>
      <c r="G15" s="3">
        <v>411981.29</v>
      </c>
      <c r="H15" s="3">
        <v>20599.07</v>
      </c>
      <c r="I15" s="3">
        <v>391382.22</v>
      </c>
      <c r="J15" s="3">
        <v>8239.6299999999992</v>
      </c>
      <c r="K15" t="s">
        <v>56</v>
      </c>
      <c r="L15" s="11">
        <v>50</v>
      </c>
      <c r="M15" s="20">
        <f t="shared" si="0"/>
        <v>8239.6299999999992</v>
      </c>
      <c r="N15" s="11">
        <f t="shared" si="1"/>
        <v>0</v>
      </c>
    </row>
    <row r="16" spans="1:14">
      <c r="A16" t="s">
        <v>54</v>
      </c>
      <c r="B16" s="2">
        <v>2</v>
      </c>
      <c r="C16" t="s">
        <v>57</v>
      </c>
      <c r="D16" s="6" t="s">
        <v>13</v>
      </c>
      <c r="E16" s="1">
        <v>42004</v>
      </c>
      <c r="F16" s="3">
        <v>295777.37</v>
      </c>
      <c r="G16" s="3">
        <v>295777.37</v>
      </c>
      <c r="H16" s="3">
        <v>14788.87</v>
      </c>
      <c r="I16" s="3">
        <v>280988.5</v>
      </c>
      <c r="J16" s="3">
        <v>5915.55</v>
      </c>
      <c r="K16" t="s">
        <v>56</v>
      </c>
      <c r="L16" s="11">
        <v>50</v>
      </c>
      <c r="M16" s="20">
        <f t="shared" si="0"/>
        <v>5915.55</v>
      </c>
      <c r="N16" s="11">
        <f t="shared" si="1"/>
        <v>0</v>
      </c>
    </row>
    <row r="17" spans="1:14">
      <c r="A17" t="s">
        <v>54</v>
      </c>
      <c r="B17" s="2">
        <v>3</v>
      </c>
      <c r="C17" t="s">
        <v>58</v>
      </c>
      <c r="D17" s="6" t="s">
        <v>13</v>
      </c>
      <c r="E17" s="1">
        <v>42004</v>
      </c>
      <c r="F17" s="3">
        <v>48000</v>
      </c>
      <c r="G17" s="3">
        <v>48000</v>
      </c>
      <c r="H17" s="3">
        <v>2400</v>
      </c>
      <c r="I17" s="3">
        <v>45600</v>
      </c>
      <c r="J17" s="3">
        <v>960</v>
      </c>
      <c r="K17" t="s">
        <v>56</v>
      </c>
      <c r="L17" s="11">
        <v>50</v>
      </c>
      <c r="M17" s="20">
        <f t="shared" si="0"/>
        <v>960</v>
      </c>
      <c r="N17" s="11">
        <f t="shared" si="1"/>
        <v>0</v>
      </c>
    </row>
    <row r="18" spans="1:14">
      <c r="A18" t="s">
        <v>54</v>
      </c>
      <c r="B18" s="2">
        <v>4</v>
      </c>
      <c r="C18" t="s">
        <v>59</v>
      </c>
      <c r="D18" s="6" t="s">
        <v>13</v>
      </c>
      <c r="E18" s="1">
        <v>42004</v>
      </c>
      <c r="F18" s="3">
        <v>50527.87</v>
      </c>
      <c r="G18" s="3">
        <v>50527.87</v>
      </c>
      <c r="H18" s="3">
        <v>2526.4</v>
      </c>
      <c r="I18" s="3">
        <v>48001.47</v>
      </c>
      <c r="J18" s="3">
        <v>1010.56</v>
      </c>
      <c r="K18" t="s">
        <v>56</v>
      </c>
      <c r="L18" s="11">
        <v>50</v>
      </c>
      <c r="M18" s="20">
        <f t="shared" si="0"/>
        <v>1010.56</v>
      </c>
      <c r="N18" s="11">
        <f t="shared" si="1"/>
        <v>0</v>
      </c>
    </row>
    <row r="19" spans="1:14">
      <c r="A19" t="s">
        <v>60</v>
      </c>
      <c r="B19" s="2">
        <v>1</v>
      </c>
      <c r="C19" t="s">
        <v>55</v>
      </c>
      <c r="D19" s="6" t="s">
        <v>13</v>
      </c>
      <c r="E19" s="1">
        <v>42004</v>
      </c>
      <c r="F19" s="3">
        <v>58494.54</v>
      </c>
      <c r="G19" s="3">
        <v>58494.54</v>
      </c>
      <c r="H19" s="3">
        <v>2924.73</v>
      </c>
      <c r="I19" s="3">
        <v>55569.81</v>
      </c>
      <c r="J19" s="3">
        <v>1169.8900000000001</v>
      </c>
      <c r="K19" t="s">
        <v>56</v>
      </c>
      <c r="L19" s="11">
        <v>50</v>
      </c>
      <c r="M19" s="20">
        <f t="shared" si="0"/>
        <v>1169.8900000000001</v>
      </c>
      <c r="N19" s="11">
        <f t="shared" si="1"/>
        <v>0</v>
      </c>
    </row>
    <row r="20" spans="1:14">
      <c r="A20" t="s">
        <v>60</v>
      </c>
      <c r="B20" s="2">
        <v>2</v>
      </c>
      <c r="C20" t="s">
        <v>57</v>
      </c>
      <c r="D20" s="6" t="s">
        <v>13</v>
      </c>
      <c r="E20" s="1">
        <v>42004</v>
      </c>
      <c r="F20" s="3">
        <v>4715.7</v>
      </c>
      <c r="G20" s="3">
        <v>4715.7</v>
      </c>
      <c r="H20" s="3">
        <v>235.78</v>
      </c>
      <c r="I20" s="3">
        <v>4479.92</v>
      </c>
      <c r="J20" s="3">
        <v>94.31</v>
      </c>
      <c r="K20" t="s">
        <v>56</v>
      </c>
      <c r="L20" s="11">
        <v>50</v>
      </c>
      <c r="M20" s="20">
        <f t="shared" si="0"/>
        <v>94.31</v>
      </c>
      <c r="N20" s="11">
        <f t="shared" si="1"/>
        <v>0</v>
      </c>
    </row>
    <row r="21" spans="1:14">
      <c r="A21" t="s">
        <v>60</v>
      </c>
      <c r="B21" s="2">
        <v>3</v>
      </c>
      <c r="C21" t="s">
        <v>61</v>
      </c>
      <c r="D21" s="6" t="s">
        <v>13</v>
      </c>
      <c r="E21" s="1">
        <v>42004</v>
      </c>
      <c r="F21" s="3">
        <v>23424.52</v>
      </c>
      <c r="G21" s="3">
        <v>23424.52</v>
      </c>
      <c r="H21" s="3">
        <v>1171.23</v>
      </c>
      <c r="I21" s="3">
        <v>22253.29</v>
      </c>
      <c r="J21" s="3">
        <v>468.49</v>
      </c>
      <c r="K21" t="s">
        <v>56</v>
      </c>
      <c r="L21" s="11">
        <v>50</v>
      </c>
      <c r="M21" s="20">
        <f t="shared" si="0"/>
        <v>468.49</v>
      </c>
      <c r="N21" s="11">
        <f t="shared" si="1"/>
        <v>0</v>
      </c>
    </row>
    <row r="22" spans="1:14">
      <c r="A22" t="s">
        <v>96</v>
      </c>
      <c r="B22" s="2">
        <v>1</v>
      </c>
      <c r="C22" t="s">
        <v>55</v>
      </c>
      <c r="D22" s="6" t="s">
        <v>13</v>
      </c>
      <c r="E22" s="1">
        <v>42004</v>
      </c>
      <c r="F22" s="3">
        <v>421415.01</v>
      </c>
      <c r="G22" s="3">
        <v>421415.01</v>
      </c>
      <c r="H22" s="3">
        <v>21070.75</v>
      </c>
      <c r="I22" s="3">
        <v>400344.26</v>
      </c>
      <c r="J22" s="3">
        <v>8428.2999999999993</v>
      </c>
      <c r="K22" t="s">
        <v>56</v>
      </c>
      <c r="L22" s="11">
        <v>50</v>
      </c>
      <c r="M22" s="20">
        <f t="shared" si="0"/>
        <v>8428.2999999999993</v>
      </c>
      <c r="N22" s="11">
        <f t="shared" si="1"/>
        <v>0</v>
      </c>
    </row>
    <row r="23" spans="1:14">
      <c r="A23" t="s">
        <v>96</v>
      </c>
      <c r="B23" s="2">
        <v>2</v>
      </c>
      <c r="C23" t="s">
        <v>57</v>
      </c>
      <c r="D23" s="6" t="s">
        <v>13</v>
      </c>
      <c r="E23" s="1">
        <v>42004</v>
      </c>
      <c r="F23" s="3">
        <v>24497.29</v>
      </c>
      <c r="G23" s="3">
        <v>24497.29</v>
      </c>
      <c r="H23" s="3">
        <v>1224.8699999999999</v>
      </c>
      <c r="I23" s="3">
        <v>23272.42</v>
      </c>
      <c r="J23" s="3">
        <v>489.95</v>
      </c>
      <c r="K23" t="s">
        <v>56</v>
      </c>
      <c r="L23" s="11">
        <v>50</v>
      </c>
      <c r="M23" s="20">
        <f t="shared" si="0"/>
        <v>489.95</v>
      </c>
      <c r="N23" s="11">
        <f t="shared" si="1"/>
        <v>0</v>
      </c>
    </row>
    <row r="24" spans="1:14">
      <c r="A24" t="s">
        <v>96</v>
      </c>
      <c r="B24" s="2">
        <v>3</v>
      </c>
      <c r="C24" t="s">
        <v>58</v>
      </c>
      <c r="D24" s="6" t="s">
        <v>13</v>
      </c>
      <c r="E24" s="1">
        <v>42004</v>
      </c>
      <c r="F24" s="3">
        <v>14817.76</v>
      </c>
      <c r="G24" s="3">
        <v>14817.76</v>
      </c>
      <c r="H24" s="3">
        <v>740.9</v>
      </c>
      <c r="I24" s="3">
        <v>14076.86</v>
      </c>
      <c r="J24" s="3">
        <v>296.36</v>
      </c>
      <c r="K24" t="s">
        <v>56</v>
      </c>
      <c r="L24" s="11">
        <v>50</v>
      </c>
      <c r="M24" s="20">
        <f t="shared" si="0"/>
        <v>296.36</v>
      </c>
      <c r="N24" s="11">
        <f t="shared" si="1"/>
        <v>0</v>
      </c>
    </row>
    <row r="25" spans="1:14">
      <c r="A25" t="s">
        <v>100</v>
      </c>
      <c r="B25" s="2">
        <v>1</v>
      </c>
      <c r="C25" t="s">
        <v>55</v>
      </c>
      <c r="D25" s="6" t="s">
        <v>13</v>
      </c>
      <c r="E25" s="1">
        <v>42004</v>
      </c>
      <c r="F25" s="3">
        <v>1342531.94</v>
      </c>
      <c r="G25" s="3">
        <v>1342531.94</v>
      </c>
      <c r="H25" s="3">
        <v>67126.600000000006</v>
      </c>
      <c r="I25" s="3">
        <v>1275405.3400000001</v>
      </c>
      <c r="J25" s="3">
        <v>26850.639999999999</v>
      </c>
      <c r="K25" t="s">
        <v>56</v>
      </c>
      <c r="L25" s="11">
        <v>50</v>
      </c>
      <c r="M25" s="20">
        <f t="shared" si="0"/>
        <v>26850.639999999999</v>
      </c>
      <c r="N25" s="11">
        <f t="shared" si="1"/>
        <v>0</v>
      </c>
    </row>
    <row r="26" spans="1:14">
      <c r="A26" t="s">
        <v>100</v>
      </c>
      <c r="B26" s="2">
        <v>2</v>
      </c>
      <c r="C26" t="s">
        <v>57</v>
      </c>
      <c r="D26" s="6" t="s">
        <v>13</v>
      </c>
      <c r="E26" s="1">
        <v>42004</v>
      </c>
      <c r="F26" s="3">
        <v>166442.35</v>
      </c>
      <c r="G26" s="3">
        <v>166442.35</v>
      </c>
      <c r="H26" s="3">
        <v>8322.1200000000008</v>
      </c>
      <c r="I26" s="3">
        <v>158120.23000000001</v>
      </c>
      <c r="J26" s="3">
        <v>3328.85</v>
      </c>
      <c r="K26" t="s">
        <v>56</v>
      </c>
      <c r="L26" s="11">
        <v>50</v>
      </c>
      <c r="M26" s="20">
        <f t="shared" si="0"/>
        <v>3328.85</v>
      </c>
      <c r="N26" s="11">
        <f t="shared" si="1"/>
        <v>0</v>
      </c>
    </row>
    <row r="27" spans="1:14">
      <c r="A27" t="s">
        <v>100</v>
      </c>
      <c r="B27" s="2">
        <v>3</v>
      </c>
      <c r="C27" t="s">
        <v>101</v>
      </c>
      <c r="D27" s="6" t="s">
        <v>13</v>
      </c>
      <c r="E27" s="1">
        <v>42004</v>
      </c>
      <c r="F27" s="3">
        <v>18845</v>
      </c>
      <c r="G27" s="3">
        <v>18845</v>
      </c>
      <c r="H27" s="3">
        <v>942.25</v>
      </c>
      <c r="I27" s="3">
        <v>17902.75</v>
      </c>
      <c r="J27" s="3">
        <v>376.9</v>
      </c>
      <c r="K27" t="s">
        <v>56</v>
      </c>
      <c r="L27" s="11">
        <v>50</v>
      </c>
      <c r="M27" s="20">
        <f t="shared" si="0"/>
        <v>376.9</v>
      </c>
      <c r="N27" s="11">
        <f t="shared" si="1"/>
        <v>0</v>
      </c>
    </row>
    <row r="28" spans="1:14">
      <c r="A28" t="s">
        <v>100</v>
      </c>
      <c r="B28" s="2">
        <v>4</v>
      </c>
      <c r="C28" t="s">
        <v>61</v>
      </c>
      <c r="D28" s="6" t="s">
        <v>13</v>
      </c>
      <c r="E28" s="1">
        <v>42004</v>
      </c>
      <c r="F28" s="3">
        <v>24139.279999999999</v>
      </c>
      <c r="G28" s="3">
        <v>24139.279999999999</v>
      </c>
      <c r="H28" s="3">
        <v>1206.97</v>
      </c>
      <c r="I28" s="3">
        <v>22932.31</v>
      </c>
      <c r="J28" s="3">
        <v>482.79</v>
      </c>
      <c r="K28" t="s">
        <v>56</v>
      </c>
      <c r="L28" s="11">
        <v>50</v>
      </c>
      <c r="M28" s="20">
        <f t="shared" si="0"/>
        <v>482.79</v>
      </c>
      <c r="N28" s="11">
        <f t="shared" si="1"/>
        <v>0</v>
      </c>
    </row>
    <row r="29" spans="1:14">
      <c r="A29" t="s">
        <v>100</v>
      </c>
      <c r="B29" s="2">
        <v>5</v>
      </c>
      <c r="C29" t="s">
        <v>58</v>
      </c>
      <c r="D29" s="6" t="s">
        <v>13</v>
      </c>
      <c r="E29" s="1">
        <v>42004</v>
      </c>
      <c r="F29" s="3">
        <v>58101.79</v>
      </c>
      <c r="G29" s="3">
        <v>58101.79</v>
      </c>
      <c r="H29" s="3">
        <v>2905.1</v>
      </c>
      <c r="I29" s="3">
        <v>55196.69</v>
      </c>
      <c r="J29" s="3">
        <v>1162.04</v>
      </c>
      <c r="K29" t="s">
        <v>56</v>
      </c>
      <c r="L29" s="11">
        <v>50</v>
      </c>
      <c r="M29" s="20">
        <f t="shared" si="0"/>
        <v>1162.04</v>
      </c>
      <c r="N29" s="11">
        <f t="shared" si="1"/>
        <v>0</v>
      </c>
    </row>
    <row r="30" spans="1:14">
      <c r="A30" t="s">
        <v>102</v>
      </c>
      <c r="B30" s="2">
        <v>1</v>
      </c>
      <c r="C30" t="s">
        <v>55</v>
      </c>
      <c r="D30" s="6" t="s">
        <v>13</v>
      </c>
      <c r="E30" s="1">
        <v>42004</v>
      </c>
      <c r="F30" s="3">
        <v>12306.03</v>
      </c>
      <c r="G30" s="3">
        <v>12306.03</v>
      </c>
      <c r="H30" s="3">
        <v>615.29999999999995</v>
      </c>
      <c r="I30" s="3">
        <v>11690.73</v>
      </c>
      <c r="J30" s="3">
        <v>246.12</v>
      </c>
      <c r="K30" t="s">
        <v>56</v>
      </c>
      <c r="L30" s="11">
        <v>50</v>
      </c>
      <c r="M30" s="20">
        <f t="shared" si="0"/>
        <v>246.12</v>
      </c>
      <c r="N30" s="11">
        <f t="shared" si="1"/>
        <v>0</v>
      </c>
    </row>
    <row r="31" spans="1:14">
      <c r="A31" t="s">
        <v>102</v>
      </c>
      <c r="B31" s="2">
        <v>2</v>
      </c>
      <c r="C31" t="s">
        <v>57</v>
      </c>
      <c r="D31" s="6" t="s">
        <v>13</v>
      </c>
      <c r="E31" s="1">
        <v>42004</v>
      </c>
      <c r="F31" s="3">
        <v>18572.37</v>
      </c>
      <c r="G31" s="3">
        <v>18572.37</v>
      </c>
      <c r="H31" s="3">
        <v>928.62</v>
      </c>
      <c r="I31" s="3">
        <v>17643.75</v>
      </c>
      <c r="J31" s="3">
        <v>371.45</v>
      </c>
      <c r="K31" t="s">
        <v>56</v>
      </c>
      <c r="L31" s="11">
        <v>50</v>
      </c>
      <c r="M31" s="20">
        <f t="shared" si="0"/>
        <v>371.45</v>
      </c>
      <c r="N31" s="11">
        <f t="shared" si="1"/>
        <v>0</v>
      </c>
    </row>
    <row r="32" spans="1:14">
      <c r="A32" t="s">
        <v>103</v>
      </c>
      <c r="B32" s="2">
        <v>1</v>
      </c>
      <c r="C32" t="s">
        <v>55</v>
      </c>
      <c r="D32" s="6" t="s">
        <v>13</v>
      </c>
      <c r="E32" s="1">
        <v>42004</v>
      </c>
      <c r="F32" s="3">
        <v>73471.899999999994</v>
      </c>
      <c r="G32" s="3">
        <v>73471.899999999994</v>
      </c>
      <c r="H32" s="3">
        <v>3673.6</v>
      </c>
      <c r="I32" s="3">
        <v>69798.3</v>
      </c>
      <c r="J32" s="3">
        <v>1469.44</v>
      </c>
      <c r="K32" t="s">
        <v>56</v>
      </c>
      <c r="L32" s="11">
        <v>50</v>
      </c>
      <c r="M32" s="20">
        <f t="shared" si="0"/>
        <v>1469.44</v>
      </c>
      <c r="N32" s="11">
        <f t="shared" si="1"/>
        <v>0</v>
      </c>
    </row>
    <row r="33" spans="1:14">
      <c r="A33" t="s">
        <v>103</v>
      </c>
      <c r="B33" s="2">
        <v>2</v>
      </c>
      <c r="C33" t="s">
        <v>57</v>
      </c>
      <c r="D33" s="6" t="s">
        <v>13</v>
      </c>
      <c r="E33" s="1">
        <v>42004</v>
      </c>
      <c r="F33" s="3">
        <v>65.81</v>
      </c>
      <c r="G33" s="3">
        <v>65.81</v>
      </c>
      <c r="H33" s="3">
        <v>3.3</v>
      </c>
      <c r="I33" s="3">
        <v>62.51</v>
      </c>
      <c r="J33" s="3">
        <v>1.32</v>
      </c>
      <c r="K33" t="s">
        <v>56</v>
      </c>
      <c r="L33" s="11">
        <v>50</v>
      </c>
      <c r="M33" s="20">
        <f t="shared" si="0"/>
        <v>1.32</v>
      </c>
      <c r="N33" s="11">
        <f t="shared" si="1"/>
        <v>0</v>
      </c>
    </row>
    <row r="34" spans="1:14">
      <c r="A34" t="s">
        <v>104</v>
      </c>
      <c r="B34" s="2">
        <v>1</v>
      </c>
      <c r="C34" t="s">
        <v>55</v>
      </c>
      <c r="D34" s="6" t="s">
        <v>13</v>
      </c>
      <c r="E34" s="1">
        <v>42004</v>
      </c>
      <c r="F34" s="3">
        <v>17183.89</v>
      </c>
      <c r="G34" s="3">
        <v>17183.89</v>
      </c>
      <c r="H34" s="3">
        <v>859.2</v>
      </c>
      <c r="I34" s="3">
        <v>16324.69</v>
      </c>
      <c r="J34" s="3">
        <v>343.68</v>
      </c>
      <c r="K34" t="s">
        <v>56</v>
      </c>
      <c r="L34" s="11">
        <v>50</v>
      </c>
      <c r="M34" s="20">
        <f t="shared" si="0"/>
        <v>343.68</v>
      </c>
      <c r="N34" s="11">
        <f t="shared" si="1"/>
        <v>0</v>
      </c>
    </row>
    <row r="35" spans="1:14">
      <c r="A35" t="s">
        <v>109</v>
      </c>
      <c r="B35" s="2">
        <v>1</v>
      </c>
      <c r="C35" t="s">
        <v>55</v>
      </c>
      <c r="D35" s="6" t="s">
        <v>13</v>
      </c>
      <c r="E35" s="1">
        <v>42004</v>
      </c>
      <c r="F35" s="3">
        <v>564923.73</v>
      </c>
      <c r="G35" s="3">
        <v>564923.73</v>
      </c>
      <c r="H35" s="3">
        <v>28246.18</v>
      </c>
      <c r="I35" s="3">
        <v>536677.55000000005</v>
      </c>
      <c r="J35" s="3">
        <v>11298.47</v>
      </c>
      <c r="K35" t="s">
        <v>56</v>
      </c>
      <c r="L35" s="11">
        <v>50</v>
      </c>
      <c r="M35" s="20">
        <f t="shared" si="0"/>
        <v>11298.47</v>
      </c>
      <c r="N35" s="11">
        <f t="shared" si="1"/>
        <v>0</v>
      </c>
    </row>
    <row r="36" spans="1:14">
      <c r="A36" t="s">
        <v>109</v>
      </c>
      <c r="B36" s="2">
        <v>2</v>
      </c>
      <c r="C36" t="s">
        <v>57</v>
      </c>
      <c r="D36" s="6" t="s">
        <v>13</v>
      </c>
      <c r="E36" s="1">
        <v>42004</v>
      </c>
      <c r="F36" s="3">
        <v>10455.82</v>
      </c>
      <c r="G36" s="3">
        <v>10455.82</v>
      </c>
      <c r="H36" s="3">
        <v>522.79999999999995</v>
      </c>
      <c r="I36" s="3">
        <v>9933.02</v>
      </c>
      <c r="J36" s="3">
        <v>209.12</v>
      </c>
      <c r="K36" t="s">
        <v>56</v>
      </c>
      <c r="L36" s="11">
        <v>50</v>
      </c>
      <c r="M36" s="20">
        <f t="shared" si="0"/>
        <v>209.12</v>
      </c>
      <c r="N36" s="11">
        <f t="shared" si="1"/>
        <v>0</v>
      </c>
    </row>
    <row r="37" spans="1:14">
      <c r="A37" t="s">
        <v>109</v>
      </c>
      <c r="B37" s="2">
        <v>3</v>
      </c>
      <c r="C37" t="s">
        <v>61</v>
      </c>
      <c r="D37" s="6" t="s">
        <v>13</v>
      </c>
      <c r="E37" s="1">
        <v>42004</v>
      </c>
      <c r="F37" s="3">
        <v>898.89</v>
      </c>
      <c r="G37" s="3">
        <v>898.89</v>
      </c>
      <c r="H37" s="3">
        <v>44.95</v>
      </c>
      <c r="I37" s="3">
        <v>853.94</v>
      </c>
      <c r="J37" s="3">
        <v>17.98</v>
      </c>
      <c r="K37" t="s">
        <v>56</v>
      </c>
      <c r="L37" s="11">
        <v>50</v>
      </c>
      <c r="M37" s="20">
        <f t="shared" si="0"/>
        <v>17.98</v>
      </c>
      <c r="N37" s="11">
        <f t="shared" si="1"/>
        <v>0</v>
      </c>
    </row>
    <row r="38" spans="1:14">
      <c r="A38" t="s">
        <v>109</v>
      </c>
      <c r="B38" s="2">
        <v>4</v>
      </c>
      <c r="C38" t="s">
        <v>58</v>
      </c>
      <c r="D38" s="6" t="s">
        <v>13</v>
      </c>
      <c r="E38" s="1">
        <v>42004</v>
      </c>
      <c r="F38" s="3">
        <v>76359.199999999997</v>
      </c>
      <c r="G38" s="3">
        <v>76359.199999999997</v>
      </c>
      <c r="H38" s="3">
        <v>3817.95</v>
      </c>
      <c r="I38" s="3">
        <v>72541.25</v>
      </c>
      <c r="J38" s="3">
        <v>1527.18</v>
      </c>
      <c r="K38" t="s">
        <v>56</v>
      </c>
      <c r="L38" s="11">
        <v>50</v>
      </c>
      <c r="M38" s="20">
        <f t="shared" si="0"/>
        <v>1527.18</v>
      </c>
      <c r="N38" s="11">
        <f t="shared" si="1"/>
        <v>0</v>
      </c>
    </row>
    <row r="39" spans="1:14">
      <c r="A39" t="s">
        <v>110</v>
      </c>
      <c r="B39" s="2">
        <v>1</v>
      </c>
      <c r="C39" t="s">
        <v>55</v>
      </c>
      <c r="D39" s="6" t="s">
        <v>13</v>
      </c>
      <c r="E39" s="1">
        <v>42004</v>
      </c>
      <c r="F39" s="3">
        <v>371183.04</v>
      </c>
      <c r="G39" s="3">
        <v>371183.04</v>
      </c>
      <c r="H39" s="3">
        <v>18559.150000000001</v>
      </c>
      <c r="I39" s="3">
        <v>352623.89</v>
      </c>
      <c r="J39" s="3">
        <v>7423.66</v>
      </c>
      <c r="K39" t="s">
        <v>56</v>
      </c>
      <c r="L39" s="11">
        <v>50</v>
      </c>
      <c r="M39" s="20">
        <f t="shared" si="0"/>
        <v>7423.66</v>
      </c>
      <c r="N39" s="11">
        <f t="shared" si="1"/>
        <v>0</v>
      </c>
    </row>
    <row r="40" spans="1:14">
      <c r="A40" t="s">
        <v>110</v>
      </c>
      <c r="B40" s="2">
        <v>2</v>
      </c>
      <c r="C40" t="s">
        <v>57</v>
      </c>
      <c r="D40" s="6" t="s">
        <v>13</v>
      </c>
      <c r="E40" s="1">
        <v>42004</v>
      </c>
      <c r="F40" s="3">
        <v>71134.89</v>
      </c>
      <c r="G40" s="3">
        <v>71134.89</v>
      </c>
      <c r="H40" s="3">
        <v>3556.75</v>
      </c>
      <c r="I40" s="3">
        <v>67578.14</v>
      </c>
      <c r="J40" s="3">
        <v>1422.7</v>
      </c>
      <c r="K40" t="s">
        <v>56</v>
      </c>
      <c r="L40" s="11">
        <v>50</v>
      </c>
      <c r="M40" s="20">
        <f t="shared" si="0"/>
        <v>1422.7</v>
      </c>
      <c r="N40" s="11">
        <f t="shared" si="1"/>
        <v>0</v>
      </c>
    </row>
    <row r="41" spans="1:14">
      <c r="A41" t="s">
        <v>110</v>
      </c>
      <c r="B41" s="2">
        <v>3</v>
      </c>
      <c r="C41" t="s">
        <v>101</v>
      </c>
      <c r="D41" s="6" t="s">
        <v>13</v>
      </c>
      <c r="E41" s="1">
        <v>42004</v>
      </c>
      <c r="F41" s="3">
        <v>13574.31</v>
      </c>
      <c r="G41" s="3">
        <v>13574.31</v>
      </c>
      <c r="H41" s="3">
        <v>678.72</v>
      </c>
      <c r="I41" s="3">
        <v>12895.59</v>
      </c>
      <c r="J41" s="3">
        <v>271.49</v>
      </c>
      <c r="K41" t="s">
        <v>56</v>
      </c>
      <c r="L41" s="11">
        <v>50</v>
      </c>
      <c r="M41" s="20">
        <f t="shared" si="0"/>
        <v>271.49</v>
      </c>
      <c r="N41" s="11">
        <f t="shared" si="1"/>
        <v>0</v>
      </c>
    </row>
    <row r="42" spans="1:14">
      <c r="A42" t="s">
        <v>110</v>
      </c>
      <c r="B42" s="2">
        <v>4</v>
      </c>
      <c r="C42" t="s">
        <v>58</v>
      </c>
      <c r="D42" s="6" t="s">
        <v>13</v>
      </c>
      <c r="E42" s="1">
        <v>42004</v>
      </c>
      <c r="F42" s="3">
        <v>12518.35</v>
      </c>
      <c r="G42" s="3">
        <v>12518.35</v>
      </c>
      <c r="H42" s="3">
        <v>625.91999999999996</v>
      </c>
      <c r="I42" s="3">
        <v>11892.43</v>
      </c>
      <c r="J42" s="3">
        <v>250.37</v>
      </c>
      <c r="K42" t="s">
        <v>56</v>
      </c>
      <c r="L42" s="11">
        <v>50</v>
      </c>
      <c r="M42" s="20">
        <f t="shared" si="0"/>
        <v>250.37</v>
      </c>
      <c r="N42" s="11">
        <f t="shared" si="1"/>
        <v>0</v>
      </c>
    </row>
    <row r="43" spans="1:14">
      <c r="A43" t="s">
        <v>110</v>
      </c>
      <c r="B43" s="2">
        <v>5</v>
      </c>
      <c r="C43" t="s">
        <v>59</v>
      </c>
      <c r="D43" s="6" t="s">
        <v>13</v>
      </c>
      <c r="E43" s="1">
        <v>42004</v>
      </c>
      <c r="F43" s="3">
        <v>941.27</v>
      </c>
      <c r="G43" s="3">
        <v>941.27</v>
      </c>
      <c r="H43" s="3">
        <v>47.07</v>
      </c>
      <c r="I43" s="3">
        <v>894.2</v>
      </c>
      <c r="J43" s="3">
        <v>18.829999999999998</v>
      </c>
      <c r="K43" t="s">
        <v>56</v>
      </c>
      <c r="L43" s="11">
        <v>50</v>
      </c>
      <c r="M43" s="20">
        <f t="shared" si="0"/>
        <v>18.829999999999998</v>
      </c>
      <c r="N43" s="11">
        <f t="shared" si="1"/>
        <v>0</v>
      </c>
    </row>
    <row r="44" spans="1:14">
      <c r="A44" t="s">
        <v>177</v>
      </c>
      <c r="B44" s="2">
        <v>1</v>
      </c>
      <c r="C44" t="s">
        <v>55</v>
      </c>
      <c r="D44" s="6" t="s">
        <v>13</v>
      </c>
      <c r="E44" s="1">
        <v>42004</v>
      </c>
      <c r="F44" s="3">
        <v>5.84</v>
      </c>
      <c r="G44" s="3">
        <v>5.84</v>
      </c>
      <c r="H44" s="3">
        <v>0.3</v>
      </c>
      <c r="I44" s="3">
        <v>5.54</v>
      </c>
      <c r="J44" s="3">
        <v>0.12</v>
      </c>
      <c r="K44" t="s">
        <v>56</v>
      </c>
      <c r="L44" s="11">
        <v>50</v>
      </c>
      <c r="M44" s="20">
        <f t="shared" si="0"/>
        <v>0.12</v>
      </c>
      <c r="N44" s="11">
        <f t="shared" si="1"/>
        <v>0</v>
      </c>
    </row>
    <row r="45" spans="1:14">
      <c r="A45" t="s">
        <v>177</v>
      </c>
      <c r="B45" s="2">
        <v>2</v>
      </c>
      <c r="C45" t="s">
        <v>59</v>
      </c>
      <c r="D45" s="6" t="s">
        <v>13</v>
      </c>
      <c r="E45" s="1">
        <v>42004</v>
      </c>
      <c r="F45" s="3">
        <v>1174.73</v>
      </c>
      <c r="G45" s="3">
        <v>1174.73</v>
      </c>
      <c r="H45" s="3">
        <v>58.73</v>
      </c>
      <c r="I45" s="3">
        <v>1116</v>
      </c>
      <c r="J45" s="3">
        <v>23.49</v>
      </c>
      <c r="K45" t="s">
        <v>56</v>
      </c>
      <c r="L45" s="11">
        <v>50</v>
      </c>
      <c r="M45" s="20">
        <f t="shared" si="0"/>
        <v>23.49</v>
      </c>
      <c r="N45" s="11">
        <f t="shared" si="1"/>
        <v>0</v>
      </c>
    </row>
    <row r="46" spans="1:14">
      <c r="A46" t="s">
        <v>196</v>
      </c>
      <c r="B46" s="2">
        <v>1</v>
      </c>
      <c r="C46" t="s">
        <v>55</v>
      </c>
      <c r="D46" s="6" t="s">
        <v>13</v>
      </c>
      <c r="E46" s="1">
        <v>42004</v>
      </c>
      <c r="F46" s="3">
        <v>16357.27</v>
      </c>
      <c r="G46" s="3">
        <v>16357.27</v>
      </c>
      <c r="H46" s="3">
        <v>817.87</v>
      </c>
      <c r="I46" s="3">
        <v>15539.4</v>
      </c>
      <c r="J46" s="3">
        <v>327.14999999999998</v>
      </c>
      <c r="K46" t="s">
        <v>56</v>
      </c>
      <c r="L46" s="11">
        <v>50</v>
      </c>
      <c r="M46" s="20">
        <f t="shared" si="0"/>
        <v>327.14999999999998</v>
      </c>
      <c r="N46" s="11">
        <f t="shared" si="1"/>
        <v>0</v>
      </c>
    </row>
    <row r="47" spans="1:14">
      <c r="A47" t="s">
        <v>204</v>
      </c>
      <c r="B47" s="2">
        <v>1</v>
      </c>
      <c r="C47" t="s">
        <v>55</v>
      </c>
      <c r="D47" s="6" t="s">
        <v>13</v>
      </c>
      <c r="E47" s="1">
        <v>42004</v>
      </c>
      <c r="F47" s="3">
        <v>281.06</v>
      </c>
      <c r="G47" s="3">
        <v>281.06</v>
      </c>
      <c r="H47" s="3">
        <v>14.05</v>
      </c>
      <c r="I47" s="3">
        <v>267.01</v>
      </c>
      <c r="J47" s="3">
        <v>5.62</v>
      </c>
      <c r="K47" t="s">
        <v>56</v>
      </c>
      <c r="L47" s="11">
        <v>50</v>
      </c>
      <c r="M47" s="20">
        <f t="shared" si="0"/>
        <v>5.62</v>
      </c>
      <c r="N47" s="11">
        <f t="shared" si="1"/>
        <v>0</v>
      </c>
    </row>
    <row r="48" spans="1:14">
      <c r="A48" t="s">
        <v>208</v>
      </c>
      <c r="B48" s="2">
        <v>1</v>
      </c>
      <c r="C48" t="s">
        <v>55</v>
      </c>
      <c r="D48" s="6" t="s">
        <v>13</v>
      </c>
      <c r="E48" s="1">
        <v>42004</v>
      </c>
      <c r="F48" s="3">
        <v>7176</v>
      </c>
      <c r="G48" s="3">
        <v>7176</v>
      </c>
      <c r="H48" s="3">
        <v>358.8</v>
      </c>
      <c r="I48" s="3">
        <v>6817.2</v>
      </c>
      <c r="J48" s="3">
        <v>143.52000000000001</v>
      </c>
      <c r="K48" t="s">
        <v>56</v>
      </c>
      <c r="L48" s="11">
        <v>50</v>
      </c>
      <c r="M48" s="20">
        <f t="shared" si="0"/>
        <v>143.52000000000001</v>
      </c>
      <c r="N48" s="11">
        <f t="shared" si="1"/>
        <v>0</v>
      </c>
    </row>
    <row r="49" spans="1:14">
      <c r="A49" t="s">
        <v>218</v>
      </c>
      <c r="B49" s="2">
        <v>1</v>
      </c>
      <c r="C49" t="s">
        <v>55</v>
      </c>
      <c r="D49" s="6" t="s">
        <v>13</v>
      </c>
      <c r="E49" s="1">
        <v>42004</v>
      </c>
      <c r="F49" s="3">
        <v>14445.33</v>
      </c>
      <c r="G49" s="3">
        <v>14445.33</v>
      </c>
      <c r="H49" s="3">
        <v>722.27</v>
      </c>
      <c r="I49" s="3">
        <v>13723.06</v>
      </c>
      <c r="J49" s="3">
        <v>288.91000000000003</v>
      </c>
      <c r="K49" t="s">
        <v>56</v>
      </c>
      <c r="L49" s="11">
        <v>50</v>
      </c>
      <c r="M49" s="20">
        <f t="shared" si="0"/>
        <v>288.91000000000003</v>
      </c>
      <c r="N49" s="11">
        <f t="shared" si="1"/>
        <v>0</v>
      </c>
    </row>
    <row r="50" spans="1:14">
      <c r="A50" t="s">
        <v>218</v>
      </c>
      <c r="B50" s="2">
        <v>2</v>
      </c>
      <c r="C50" t="s">
        <v>57</v>
      </c>
      <c r="D50" s="6" t="s">
        <v>13</v>
      </c>
      <c r="E50" s="1">
        <v>42004</v>
      </c>
      <c r="F50" s="3">
        <v>1592.69</v>
      </c>
      <c r="G50" s="3">
        <v>1592.69</v>
      </c>
      <c r="H50" s="3">
        <v>79.63</v>
      </c>
      <c r="I50" s="3">
        <v>1513.06</v>
      </c>
      <c r="J50" s="3">
        <v>31.85</v>
      </c>
      <c r="K50" t="s">
        <v>56</v>
      </c>
      <c r="L50" s="11">
        <v>50</v>
      </c>
      <c r="M50" s="20">
        <f t="shared" si="0"/>
        <v>31.85</v>
      </c>
      <c r="N50" s="11">
        <f t="shared" si="1"/>
        <v>0</v>
      </c>
    </row>
    <row r="51" spans="1:14">
      <c r="A51" t="s">
        <v>218</v>
      </c>
      <c r="B51" s="2">
        <v>3</v>
      </c>
      <c r="C51" t="s">
        <v>58</v>
      </c>
      <c r="D51" s="6" t="s">
        <v>13</v>
      </c>
      <c r="E51" s="1">
        <v>42004</v>
      </c>
      <c r="F51" s="3">
        <v>3455.58</v>
      </c>
      <c r="G51" s="3">
        <v>3455.58</v>
      </c>
      <c r="H51" s="3">
        <v>172.78</v>
      </c>
      <c r="I51" s="3">
        <v>3282.8</v>
      </c>
      <c r="J51" s="3">
        <v>69.11</v>
      </c>
      <c r="K51" t="s">
        <v>56</v>
      </c>
      <c r="L51" s="11">
        <v>50</v>
      </c>
      <c r="M51" s="20">
        <f t="shared" si="0"/>
        <v>69.11</v>
      </c>
      <c r="N51" s="11">
        <f t="shared" si="1"/>
        <v>0</v>
      </c>
    </row>
    <row r="52" spans="1:14">
      <c r="A52" t="s">
        <v>219</v>
      </c>
      <c r="B52" s="2">
        <v>1</v>
      </c>
      <c r="C52" t="s">
        <v>55</v>
      </c>
      <c r="D52" s="6" t="s">
        <v>13</v>
      </c>
      <c r="E52" s="1">
        <v>42004</v>
      </c>
      <c r="F52" s="3">
        <v>16.8</v>
      </c>
      <c r="G52" s="3">
        <v>16.8</v>
      </c>
      <c r="H52" s="3">
        <v>0.85</v>
      </c>
      <c r="I52" s="3">
        <v>15.95</v>
      </c>
      <c r="J52" s="3">
        <v>0.34</v>
      </c>
      <c r="K52" t="s">
        <v>56</v>
      </c>
      <c r="L52" s="11">
        <v>50</v>
      </c>
      <c r="M52" s="20">
        <f t="shared" si="0"/>
        <v>0.34</v>
      </c>
      <c r="N52" s="11">
        <f t="shared" si="1"/>
        <v>0</v>
      </c>
    </row>
    <row r="53" spans="1:14">
      <c r="A53" t="s">
        <v>219</v>
      </c>
      <c r="B53" s="2">
        <v>2</v>
      </c>
      <c r="C53" t="s">
        <v>101</v>
      </c>
      <c r="D53" s="6" t="s">
        <v>13</v>
      </c>
      <c r="E53" s="1">
        <v>42004</v>
      </c>
      <c r="F53" s="3">
        <v>181.76</v>
      </c>
      <c r="G53" s="3">
        <v>181.76</v>
      </c>
      <c r="H53" s="3">
        <v>9.1</v>
      </c>
      <c r="I53" s="3">
        <v>172.66</v>
      </c>
      <c r="J53" s="3">
        <v>3.64</v>
      </c>
      <c r="K53" t="s">
        <v>56</v>
      </c>
      <c r="L53" s="11">
        <v>50</v>
      </c>
      <c r="M53" s="20">
        <f t="shared" si="0"/>
        <v>3.64</v>
      </c>
      <c r="N53" s="11">
        <f t="shared" si="1"/>
        <v>0</v>
      </c>
    </row>
    <row r="54" spans="1:14">
      <c r="A54" t="s">
        <v>219</v>
      </c>
      <c r="B54" s="2">
        <v>3</v>
      </c>
      <c r="C54" t="s">
        <v>59</v>
      </c>
      <c r="D54" s="6" t="s">
        <v>13</v>
      </c>
      <c r="E54" s="1">
        <v>42004</v>
      </c>
      <c r="F54" s="3">
        <v>79.5</v>
      </c>
      <c r="G54" s="3">
        <v>79.5</v>
      </c>
      <c r="H54" s="3">
        <v>3.98</v>
      </c>
      <c r="I54" s="3">
        <v>75.52</v>
      </c>
      <c r="J54" s="3">
        <v>1.59</v>
      </c>
      <c r="K54" t="s">
        <v>56</v>
      </c>
      <c r="L54" s="11">
        <v>50</v>
      </c>
      <c r="M54" s="20">
        <f t="shared" si="0"/>
        <v>1.59</v>
      </c>
      <c r="N54" s="11">
        <f t="shared" si="1"/>
        <v>0</v>
      </c>
    </row>
    <row r="55" spans="1:14">
      <c r="A55" t="s">
        <v>221</v>
      </c>
      <c r="B55" s="2">
        <v>1</v>
      </c>
      <c r="C55" t="s">
        <v>55</v>
      </c>
      <c r="D55" s="6" t="s">
        <v>13</v>
      </c>
      <c r="E55" s="1">
        <v>42004</v>
      </c>
      <c r="F55" s="3">
        <v>166.32</v>
      </c>
      <c r="G55" s="3">
        <v>166.32</v>
      </c>
      <c r="H55" s="3">
        <v>8.32</v>
      </c>
      <c r="I55" s="3">
        <v>158</v>
      </c>
      <c r="J55" s="3">
        <v>3.33</v>
      </c>
      <c r="K55" t="s">
        <v>56</v>
      </c>
      <c r="L55" s="11">
        <v>50</v>
      </c>
      <c r="M55" s="20">
        <f t="shared" si="0"/>
        <v>3.33</v>
      </c>
      <c r="N55" s="11">
        <f t="shared" si="1"/>
        <v>0</v>
      </c>
    </row>
    <row r="56" spans="1:14">
      <c r="A56" t="s">
        <v>222</v>
      </c>
      <c r="B56" s="2">
        <v>1</v>
      </c>
      <c r="C56" t="s">
        <v>55</v>
      </c>
      <c r="D56" s="6" t="s">
        <v>13</v>
      </c>
      <c r="E56" s="1">
        <v>42004</v>
      </c>
      <c r="F56" s="3">
        <v>2627.75</v>
      </c>
      <c r="G56" s="3">
        <v>2627.75</v>
      </c>
      <c r="H56" s="3">
        <v>131.4</v>
      </c>
      <c r="I56" s="3">
        <v>2496.35</v>
      </c>
      <c r="J56" s="3">
        <v>52.56</v>
      </c>
      <c r="K56" t="s">
        <v>56</v>
      </c>
      <c r="L56" s="11">
        <v>50</v>
      </c>
      <c r="M56" s="20">
        <f t="shared" si="0"/>
        <v>52.56</v>
      </c>
      <c r="N56" s="11">
        <f t="shared" si="1"/>
        <v>0</v>
      </c>
    </row>
    <row r="57" spans="1:14">
      <c r="A57" t="s">
        <v>222</v>
      </c>
      <c r="B57" s="2">
        <v>2</v>
      </c>
      <c r="C57" t="s">
        <v>57</v>
      </c>
      <c r="D57" s="6" t="s">
        <v>13</v>
      </c>
      <c r="E57" s="1">
        <v>42004</v>
      </c>
      <c r="F57" s="3">
        <v>2345.71</v>
      </c>
      <c r="G57" s="3">
        <v>2345.71</v>
      </c>
      <c r="H57" s="3">
        <v>117.28</v>
      </c>
      <c r="I57" s="3">
        <v>2228.4299999999998</v>
      </c>
      <c r="J57" s="3">
        <v>46.91</v>
      </c>
      <c r="K57" t="s">
        <v>56</v>
      </c>
      <c r="L57" s="11">
        <v>50</v>
      </c>
      <c r="M57" s="20">
        <f t="shared" si="0"/>
        <v>46.91</v>
      </c>
      <c r="N57" s="11">
        <f t="shared" si="1"/>
        <v>0</v>
      </c>
    </row>
    <row r="58" spans="1:14">
      <c r="A58" t="s">
        <v>225</v>
      </c>
      <c r="B58" s="2">
        <v>1</v>
      </c>
      <c r="C58" t="s">
        <v>55</v>
      </c>
      <c r="D58" s="6" t="s">
        <v>13</v>
      </c>
      <c r="E58" s="1">
        <v>42004</v>
      </c>
      <c r="F58" s="3">
        <v>143.43</v>
      </c>
      <c r="G58" s="3">
        <v>143.43</v>
      </c>
      <c r="H58" s="3">
        <v>7.17</v>
      </c>
      <c r="I58" s="3">
        <v>136.26</v>
      </c>
      <c r="J58" s="3">
        <v>2.87</v>
      </c>
      <c r="K58" t="s">
        <v>56</v>
      </c>
      <c r="L58" s="11">
        <v>50</v>
      </c>
      <c r="M58" s="20">
        <f t="shared" si="0"/>
        <v>2.87</v>
      </c>
      <c r="N58" s="11">
        <f t="shared" si="1"/>
        <v>0</v>
      </c>
    </row>
    <row r="59" spans="1:14">
      <c r="A59" t="s">
        <v>225</v>
      </c>
      <c r="B59" s="2">
        <v>2</v>
      </c>
      <c r="C59" t="s">
        <v>57</v>
      </c>
      <c r="D59" s="6" t="s">
        <v>13</v>
      </c>
      <c r="E59" s="1">
        <v>42004</v>
      </c>
      <c r="F59" s="3">
        <v>523.92999999999995</v>
      </c>
      <c r="G59" s="3">
        <v>523.92999999999995</v>
      </c>
      <c r="H59" s="3">
        <v>26.2</v>
      </c>
      <c r="I59" s="3">
        <v>497.73</v>
      </c>
      <c r="J59" s="3">
        <v>10.48</v>
      </c>
      <c r="K59" t="s">
        <v>56</v>
      </c>
      <c r="L59" s="11">
        <v>50</v>
      </c>
      <c r="M59" s="20">
        <f t="shared" si="0"/>
        <v>10.48</v>
      </c>
      <c r="N59" s="11">
        <f t="shared" si="1"/>
        <v>0</v>
      </c>
    </row>
    <row r="60" spans="1:14">
      <c r="A60" t="s">
        <v>225</v>
      </c>
      <c r="B60" s="2">
        <v>3</v>
      </c>
      <c r="C60" t="s">
        <v>59</v>
      </c>
      <c r="D60" s="6" t="s">
        <v>13</v>
      </c>
      <c r="E60" s="1">
        <v>42004</v>
      </c>
      <c r="F60" s="3">
        <v>477</v>
      </c>
      <c r="G60" s="3">
        <v>477</v>
      </c>
      <c r="H60" s="3">
        <v>23.85</v>
      </c>
      <c r="I60" s="3">
        <v>453.15</v>
      </c>
      <c r="J60" s="3">
        <v>9.5399999999999991</v>
      </c>
      <c r="K60" t="s">
        <v>56</v>
      </c>
      <c r="L60" s="11">
        <v>50</v>
      </c>
      <c r="M60" s="20">
        <f t="shared" si="0"/>
        <v>9.5399999999999991</v>
      </c>
      <c r="N60" s="11">
        <f t="shared" si="1"/>
        <v>0</v>
      </c>
    </row>
    <row r="61" spans="1:14">
      <c r="A61" t="s">
        <v>226</v>
      </c>
      <c r="B61" s="2">
        <v>1</v>
      </c>
      <c r="C61" t="s">
        <v>55</v>
      </c>
      <c r="D61" s="6" t="s">
        <v>13</v>
      </c>
      <c r="E61" s="1">
        <v>42004</v>
      </c>
      <c r="F61" s="3">
        <v>89.6</v>
      </c>
      <c r="G61" s="3">
        <v>89.6</v>
      </c>
      <c r="H61" s="3">
        <v>4.4800000000000004</v>
      </c>
      <c r="I61" s="3">
        <v>85.12</v>
      </c>
      <c r="J61" s="3">
        <v>1.79</v>
      </c>
      <c r="K61" t="s">
        <v>56</v>
      </c>
      <c r="L61" s="11">
        <v>50</v>
      </c>
      <c r="M61" s="20">
        <f t="shared" si="0"/>
        <v>1.79</v>
      </c>
      <c r="N61" s="11">
        <f t="shared" si="1"/>
        <v>0</v>
      </c>
    </row>
    <row r="62" spans="1:14">
      <c r="A62" t="s">
        <v>226</v>
      </c>
      <c r="B62" s="2">
        <v>2</v>
      </c>
      <c r="C62" t="s">
        <v>57</v>
      </c>
      <c r="D62" s="6" t="s">
        <v>13</v>
      </c>
      <c r="E62" s="1">
        <v>42004</v>
      </c>
      <c r="F62" s="3">
        <v>131.46</v>
      </c>
      <c r="G62" s="3">
        <v>131.46</v>
      </c>
      <c r="H62" s="3">
        <v>6.57</v>
      </c>
      <c r="I62" s="3">
        <v>124.89</v>
      </c>
      <c r="J62" s="3">
        <v>2.63</v>
      </c>
      <c r="K62" t="s">
        <v>56</v>
      </c>
      <c r="L62" s="11">
        <v>50</v>
      </c>
      <c r="M62" s="20">
        <f t="shared" si="0"/>
        <v>2.63</v>
      </c>
      <c r="N62" s="11">
        <f t="shared" si="1"/>
        <v>0</v>
      </c>
    </row>
    <row r="63" spans="1:14">
      <c r="A63" t="s">
        <v>226</v>
      </c>
      <c r="B63" s="2">
        <v>3</v>
      </c>
      <c r="C63" t="s">
        <v>59</v>
      </c>
      <c r="D63" s="6" t="s">
        <v>13</v>
      </c>
      <c r="E63" s="1">
        <v>42004</v>
      </c>
      <c r="F63" s="3">
        <v>437.25</v>
      </c>
      <c r="G63" s="3">
        <v>437.25</v>
      </c>
      <c r="H63" s="3">
        <v>21.87</v>
      </c>
      <c r="I63" s="3">
        <v>415.38</v>
      </c>
      <c r="J63" s="3">
        <v>8.75</v>
      </c>
      <c r="K63" t="s">
        <v>56</v>
      </c>
      <c r="L63" s="11">
        <v>50</v>
      </c>
      <c r="M63" s="20">
        <f t="shared" si="0"/>
        <v>8.75</v>
      </c>
      <c r="N63" s="11">
        <f t="shared" si="1"/>
        <v>0</v>
      </c>
    </row>
    <row r="64" spans="1:14">
      <c r="A64" t="s">
        <v>227</v>
      </c>
      <c r="B64" s="2">
        <v>1</v>
      </c>
      <c r="C64" t="s">
        <v>55</v>
      </c>
      <c r="D64" s="6" t="s">
        <v>13</v>
      </c>
      <c r="E64" s="1">
        <v>42004</v>
      </c>
      <c r="F64" s="3">
        <v>390.1</v>
      </c>
      <c r="G64" s="3">
        <v>390.1</v>
      </c>
      <c r="H64" s="3">
        <v>19.5</v>
      </c>
      <c r="I64" s="3">
        <v>370.6</v>
      </c>
      <c r="J64" s="3">
        <v>7.8</v>
      </c>
      <c r="K64" t="s">
        <v>56</v>
      </c>
      <c r="L64" s="11">
        <v>50</v>
      </c>
      <c r="M64" s="20">
        <f t="shared" si="0"/>
        <v>7.8</v>
      </c>
      <c r="N64" s="11">
        <f t="shared" si="1"/>
        <v>0</v>
      </c>
    </row>
    <row r="65" spans="1:14">
      <c r="A65" t="s">
        <v>227</v>
      </c>
      <c r="B65" s="2">
        <v>2</v>
      </c>
      <c r="C65" t="s">
        <v>57</v>
      </c>
      <c r="D65" s="6" t="s">
        <v>13</v>
      </c>
      <c r="E65" s="1">
        <v>42004</v>
      </c>
      <c r="F65" s="3">
        <v>1248.32</v>
      </c>
      <c r="G65" s="3">
        <v>1248.32</v>
      </c>
      <c r="H65" s="3">
        <v>62.42</v>
      </c>
      <c r="I65" s="3">
        <v>1185.9000000000001</v>
      </c>
      <c r="J65" s="3">
        <v>24.97</v>
      </c>
      <c r="K65" t="s">
        <v>56</v>
      </c>
      <c r="L65" s="11">
        <v>50</v>
      </c>
      <c r="M65" s="20">
        <f t="shared" si="0"/>
        <v>24.97</v>
      </c>
      <c r="N65" s="11">
        <f t="shared" si="1"/>
        <v>0</v>
      </c>
    </row>
    <row r="66" spans="1:14">
      <c r="A66" t="s">
        <v>231</v>
      </c>
      <c r="B66" s="2">
        <v>1</v>
      </c>
      <c r="C66" t="s">
        <v>55</v>
      </c>
      <c r="D66" s="6" t="s">
        <v>13</v>
      </c>
      <c r="E66" s="1">
        <v>42004</v>
      </c>
      <c r="F66" s="3">
        <v>15409.68</v>
      </c>
      <c r="G66" s="3">
        <v>15409.68</v>
      </c>
      <c r="H66" s="3">
        <v>770.48</v>
      </c>
      <c r="I66" s="3">
        <v>14639.2</v>
      </c>
      <c r="J66" s="3">
        <v>308.19</v>
      </c>
      <c r="K66" t="s">
        <v>56</v>
      </c>
      <c r="L66" s="11">
        <v>50</v>
      </c>
      <c r="M66" s="20">
        <f t="shared" si="0"/>
        <v>308.19</v>
      </c>
      <c r="N66" s="11">
        <f t="shared" si="1"/>
        <v>0</v>
      </c>
    </row>
    <row r="67" spans="1:14">
      <c r="A67" t="s">
        <v>239</v>
      </c>
      <c r="B67" s="2">
        <v>1</v>
      </c>
      <c r="C67" t="s">
        <v>55</v>
      </c>
      <c r="D67" s="6" t="s">
        <v>13</v>
      </c>
      <c r="E67" s="1">
        <v>42004</v>
      </c>
      <c r="F67" s="3">
        <v>150687.26</v>
      </c>
      <c r="G67" s="3">
        <v>150687.26</v>
      </c>
      <c r="H67" s="3">
        <v>7534.37</v>
      </c>
      <c r="I67" s="3">
        <v>143152.89000000001</v>
      </c>
      <c r="J67" s="3">
        <v>3013.75</v>
      </c>
      <c r="K67" t="s">
        <v>56</v>
      </c>
      <c r="L67" s="11">
        <v>50</v>
      </c>
      <c r="M67" s="20">
        <f t="shared" si="0"/>
        <v>3013.75</v>
      </c>
      <c r="N67" s="11">
        <f t="shared" si="1"/>
        <v>0</v>
      </c>
    </row>
    <row r="68" spans="1:14">
      <c r="A68" t="s">
        <v>239</v>
      </c>
      <c r="B68" s="2">
        <v>2</v>
      </c>
      <c r="C68" t="s">
        <v>57</v>
      </c>
      <c r="D68" s="6" t="s">
        <v>13</v>
      </c>
      <c r="E68" s="1">
        <v>42004</v>
      </c>
      <c r="F68" s="3">
        <v>95176.63</v>
      </c>
      <c r="G68" s="3">
        <v>95176.63</v>
      </c>
      <c r="H68" s="3">
        <v>4758.83</v>
      </c>
      <c r="I68" s="3">
        <v>90417.8</v>
      </c>
      <c r="J68" s="3">
        <v>1903.53</v>
      </c>
      <c r="K68" t="s">
        <v>56</v>
      </c>
      <c r="L68" s="11">
        <v>50</v>
      </c>
      <c r="M68" s="20">
        <f t="shared" ref="M68:M131" si="2">J68</f>
        <v>1903.53</v>
      </c>
      <c r="N68" s="11">
        <f t="shared" ref="N68:N131" si="3">M68-J68</f>
        <v>0</v>
      </c>
    </row>
    <row r="69" spans="1:14">
      <c r="A69" t="s">
        <v>239</v>
      </c>
      <c r="B69" s="2">
        <v>3</v>
      </c>
      <c r="C69" t="s">
        <v>101</v>
      </c>
      <c r="D69" s="6" t="s">
        <v>13</v>
      </c>
      <c r="E69" s="1">
        <v>42004</v>
      </c>
      <c r="F69" s="3">
        <v>2500</v>
      </c>
      <c r="G69" s="3">
        <v>2500</v>
      </c>
      <c r="H69" s="3">
        <v>125</v>
      </c>
      <c r="I69" s="3">
        <v>2375</v>
      </c>
      <c r="J69" s="3">
        <v>50</v>
      </c>
      <c r="K69" t="s">
        <v>56</v>
      </c>
      <c r="L69" s="11">
        <v>50</v>
      </c>
      <c r="M69" s="20">
        <f t="shared" si="2"/>
        <v>50</v>
      </c>
      <c r="N69" s="11">
        <f t="shared" si="3"/>
        <v>0</v>
      </c>
    </row>
    <row r="70" spans="1:14">
      <c r="A70" t="s">
        <v>239</v>
      </c>
      <c r="B70" s="2">
        <v>4</v>
      </c>
      <c r="C70" t="s">
        <v>58</v>
      </c>
      <c r="D70" s="6" t="s">
        <v>13</v>
      </c>
      <c r="E70" s="1">
        <v>42004</v>
      </c>
      <c r="F70" s="3">
        <v>17387.57</v>
      </c>
      <c r="G70" s="3">
        <v>17387.57</v>
      </c>
      <c r="H70" s="3">
        <v>869.38</v>
      </c>
      <c r="I70" s="3">
        <v>16518.189999999999</v>
      </c>
      <c r="J70" s="3">
        <v>347.75</v>
      </c>
      <c r="K70" t="s">
        <v>56</v>
      </c>
      <c r="L70" s="11">
        <v>50</v>
      </c>
      <c r="M70" s="20">
        <f t="shared" si="2"/>
        <v>347.75</v>
      </c>
      <c r="N70" s="11">
        <f t="shared" si="3"/>
        <v>0</v>
      </c>
    </row>
    <row r="71" spans="1:14">
      <c r="A71" t="s">
        <v>259</v>
      </c>
      <c r="B71" s="2">
        <v>1</v>
      </c>
      <c r="C71" t="s">
        <v>55</v>
      </c>
      <c r="D71" s="6" t="s">
        <v>13</v>
      </c>
      <c r="E71" s="1">
        <v>42004</v>
      </c>
      <c r="F71" s="3">
        <v>18.25</v>
      </c>
      <c r="G71" s="3">
        <v>18.25</v>
      </c>
      <c r="H71" s="3">
        <v>0.92</v>
      </c>
      <c r="I71" s="3">
        <v>17.329999999999998</v>
      </c>
      <c r="J71" s="3">
        <v>0.37</v>
      </c>
      <c r="K71" t="s">
        <v>56</v>
      </c>
      <c r="L71" s="11">
        <v>50</v>
      </c>
      <c r="M71" s="20">
        <f t="shared" si="2"/>
        <v>0.37</v>
      </c>
      <c r="N71" s="11">
        <f t="shared" si="3"/>
        <v>0</v>
      </c>
    </row>
    <row r="72" spans="1:14">
      <c r="A72" t="s">
        <v>259</v>
      </c>
      <c r="B72" s="2">
        <v>2</v>
      </c>
      <c r="C72" t="s">
        <v>57</v>
      </c>
      <c r="D72" s="6" t="s">
        <v>13</v>
      </c>
      <c r="E72" s="1">
        <v>42004</v>
      </c>
      <c r="F72" s="3">
        <v>361.98</v>
      </c>
      <c r="G72" s="3">
        <v>361.98</v>
      </c>
      <c r="H72" s="3">
        <v>18.100000000000001</v>
      </c>
      <c r="I72" s="3">
        <v>343.88</v>
      </c>
      <c r="J72" s="3">
        <v>7.24</v>
      </c>
      <c r="K72" t="s">
        <v>56</v>
      </c>
      <c r="L72" s="11">
        <v>50</v>
      </c>
      <c r="M72" s="20">
        <f t="shared" si="2"/>
        <v>7.24</v>
      </c>
      <c r="N72" s="11">
        <f t="shared" si="3"/>
        <v>0</v>
      </c>
    </row>
    <row r="73" spans="1:14">
      <c r="A73" t="s">
        <v>259</v>
      </c>
      <c r="B73" s="2">
        <v>3</v>
      </c>
      <c r="C73" t="s">
        <v>59</v>
      </c>
      <c r="D73" s="6" t="s">
        <v>13</v>
      </c>
      <c r="E73" s="1">
        <v>42004</v>
      </c>
      <c r="F73" s="3">
        <v>278.25</v>
      </c>
      <c r="G73" s="3">
        <v>278.25</v>
      </c>
      <c r="H73" s="3">
        <v>13.92</v>
      </c>
      <c r="I73" s="3">
        <v>264.33</v>
      </c>
      <c r="J73" s="3">
        <v>5.57</v>
      </c>
      <c r="K73" t="s">
        <v>56</v>
      </c>
      <c r="L73" s="11">
        <v>50</v>
      </c>
      <c r="M73" s="20">
        <f t="shared" si="2"/>
        <v>5.57</v>
      </c>
      <c r="N73" s="11">
        <f t="shared" si="3"/>
        <v>0</v>
      </c>
    </row>
    <row r="74" spans="1:14">
      <c r="A74" t="s">
        <v>260</v>
      </c>
      <c r="B74" s="2">
        <v>1</v>
      </c>
      <c r="C74" t="s">
        <v>55</v>
      </c>
      <c r="D74" s="6" t="s">
        <v>13</v>
      </c>
      <c r="E74" s="1">
        <v>42004</v>
      </c>
      <c r="F74" s="3">
        <v>5.84</v>
      </c>
      <c r="G74" s="3">
        <v>5.84</v>
      </c>
      <c r="H74" s="3">
        <v>0.3</v>
      </c>
      <c r="I74" s="3">
        <v>5.54</v>
      </c>
      <c r="J74" s="3">
        <v>0.12</v>
      </c>
      <c r="K74" t="s">
        <v>56</v>
      </c>
      <c r="L74" s="11">
        <v>50</v>
      </c>
      <c r="M74" s="20">
        <f t="shared" si="2"/>
        <v>0.12</v>
      </c>
      <c r="N74" s="11">
        <f t="shared" si="3"/>
        <v>0</v>
      </c>
    </row>
    <row r="75" spans="1:14">
      <c r="A75" t="s">
        <v>260</v>
      </c>
      <c r="B75" s="2">
        <v>2</v>
      </c>
      <c r="C75" t="s">
        <v>59</v>
      </c>
      <c r="D75" s="6" t="s">
        <v>13</v>
      </c>
      <c r="E75" s="1">
        <v>42004</v>
      </c>
      <c r="F75" s="3">
        <v>1021.53</v>
      </c>
      <c r="G75" s="3">
        <v>1021.53</v>
      </c>
      <c r="H75" s="3">
        <v>51.08</v>
      </c>
      <c r="I75" s="3">
        <v>970.45</v>
      </c>
      <c r="J75" s="3">
        <v>20.43</v>
      </c>
      <c r="K75" t="s">
        <v>56</v>
      </c>
      <c r="L75" s="11">
        <v>50</v>
      </c>
      <c r="M75" s="20">
        <f t="shared" si="2"/>
        <v>20.43</v>
      </c>
      <c r="N75" s="11">
        <f t="shared" si="3"/>
        <v>0</v>
      </c>
    </row>
    <row r="76" spans="1:14">
      <c r="A76" t="s">
        <v>272</v>
      </c>
      <c r="B76" s="2">
        <v>1</v>
      </c>
      <c r="C76" t="s">
        <v>55</v>
      </c>
      <c r="D76" s="6" t="s">
        <v>13</v>
      </c>
      <c r="E76" s="1">
        <v>42004</v>
      </c>
      <c r="F76" s="3">
        <v>75.45</v>
      </c>
      <c r="G76" s="3">
        <v>75.45</v>
      </c>
      <c r="H76" s="3">
        <v>3.77</v>
      </c>
      <c r="I76" s="3">
        <v>71.680000000000007</v>
      </c>
      <c r="J76" s="3">
        <v>1.51</v>
      </c>
      <c r="K76" t="s">
        <v>56</v>
      </c>
      <c r="L76" s="11">
        <v>50</v>
      </c>
      <c r="M76" s="20">
        <f t="shared" si="2"/>
        <v>1.51</v>
      </c>
      <c r="N76" s="11">
        <f t="shared" si="3"/>
        <v>0</v>
      </c>
    </row>
    <row r="77" spans="1:14">
      <c r="A77" t="s">
        <v>272</v>
      </c>
      <c r="B77" s="2">
        <v>2</v>
      </c>
      <c r="C77" t="s">
        <v>57</v>
      </c>
      <c r="D77" s="6" t="s">
        <v>13</v>
      </c>
      <c r="E77" s="1">
        <v>42004</v>
      </c>
      <c r="F77" s="3">
        <v>427.32</v>
      </c>
      <c r="G77" s="3">
        <v>427.32</v>
      </c>
      <c r="H77" s="3">
        <v>21.37</v>
      </c>
      <c r="I77" s="3">
        <v>405.95</v>
      </c>
      <c r="J77" s="3">
        <v>8.5500000000000007</v>
      </c>
      <c r="K77" t="s">
        <v>56</v>
      </c>
      <c r="L77" s="11">
        <v>50</v>
      </c>
      <c r="M77" s="20">
        <f t="shared" si="2"/>
        <v>8.5500000000000007</v>
      </c>
      <c r="N77" s="11">
        <f t="shared" si="3"/>
        <v>0</v>
      </c>
    </row>
    <row r="78" spans="1:14">
      <c r="A78" t="s">
        <v>277</v>
      </c>
      <c r="B78" s="2">
        <v>1</v>
      </c>
      <c r="C78" t="s">
        <v>55</v>
      </c>
      <c r="D78" s="6" t="s">
        <v>13</v>
      </c>
      <c r="E78" s="1">
        <v>42004</v>
      </c>
      <c r="F78" s="3">
        <v>122.38</v>
      </c>
      <c r="G78" s="3">
        <v>122.38</v>
      </c>
      <c r="H78" s="3">
        <v>6.12</v>
      </c>
      <c r="I78" s="3">
        <v>116.26</v>
      </c>
      <c r="J78" s="3">
        <v>2.4500000000000002</v>
      </c>
      <c r="K78" t="s">
        <v>56</v>
      </c>
      <c r="L78" s="11">
        <v>50</v>
      </c>
      <c r="M78" s="20">
        <f t="shared" si="2"/>
        <v>2.4500000000000002</v>
      </c>
      <c r="N78" s="11">
        <f t="shared" si="3"/>
        <v>0</v>
      </c>
    </row>
    <row r="79" spans="1:14">
      <c r="A79" t="s">
        <v>277</v>
      </c>
      <c r="B79" s="2">
        <v>2</v>
      </c>
      <c r="C79" t="s">
        <v>59</v>
      </c>
      <c r="D79" s="6" t="s">
        <v>13</v>
      </c>
      <c r="E79" s="1">
        <v>42004</v>
      </c>
      <c r="F79" s="3">
        <v>640.23</v>
      </c>
      <c r="G79" s="3">
        <v>640.23</v>
      </c>
      <c r="H79" s="3">
        <v>32</v>
      </c>
      <c r="I79" s="3">
        <v>608.23</v>
      </c>
      <c r="J79" s="3">
        <v>12.8</v>
      </c>
      <c r="K79" t="s">
        <v>56</v>
      </c>
      <c r="L79" s="11">
        <v>50</v>
      </c>
      <c r="M79" s="20">
        <f t="shared" si="2"/>
        <v>12.8</v>
      </c>
      <c r="N79" s="11">
        <f t="shared" si="3"/>
        <v>0</v>
      </c>
    </row>
    <row r="80" spans="1:14">
      <c r="A80" t="s">
        <v>958</v>
      </c>
      <c r="B80" s="2">
        <v>1</v>
      </c>
      <c r="C80" t="s">
        <v>959</v>
      </c>
      <c r="D80" s="6" t="s">
        <v>13</v>
      </c>
      <c r="E80" s="1">
        <v>42004</v>
      </c>
      <c r="F80" s="3">
        <v>6858.64</v>
      </c>
      <c r="G80" s="3">
        <v>6858.64</v>
      </c>
      <c r="H80" s="3">
        <v>343.63</v>
      </c>
      <c r="I80" s="3">
        <v>6515.01</v>
      </c>
      <c r="J80" s="3">
        <v>137.44999999999999</v>
      </c>
      <c r="K80" t="s">
        <v>56</v>
      </c>
      <c r="L80" s="11">
        <v>50</v>
      </c>
      <c r="M80" s="20">
        <f t="shared" si="2"/>
        <v>137.44999999999999</v>
      </c>
      <c r="N80" s="11">
        <f t="shared" si="3"/>
        <v>0</v>
      </c>
    </row>
    <row r="81" spans="1:14">
      <c r="A81" t="s">
        <v>960</v>
      </c>
      <c r="B81" s="2">
        <v>1</v>
      </c>
      <c r="C81" t="s">
        <v>961</v>
      </c>
      <c r="D81" s="6" t="s">
        <v>13</v>
      </c>
      <c r="E81" s="1">
        <v>42004</v>
      </c>
      <c r="F81" s="3">
        <v>53610.22</v>
      </c>
      <c r="G81" s="3">
        <v>53610.22</v>
      </c>
      <c r="H81" s="3">
        <v>8527.35</v>
      </c>
      <c r="I81" s="3">
        <v>45082.87</v>
      </c>
      <c r="J81" s="3">
        <v>951.14</v>
      </c>
      <c r="K81" t="s">
        <v>56</v>
      </c>
      <c r="L81" s="11">
        <v>50</v>
      </c>
      <c r="M81" s="20">
        <f t="shared" si="2"/>
        <v>951.14</v>
      </c>
      <c r="N81" s="11">
        <f t="shared" si="3"/>
        <v>0</v>
      </c>
    </row>
    <row r="82" spans="1:14">
      <c r="A82" t="s">
        <v>62</v>
      </c>
      <c r="B82" s="2">
        <v>7</v>
      </c>
      <c r="C82" t="s">
        <v>63</v>
      </c>
      <c r="D82" s="6" t="s">
        <v>13</v>
      </c>
      <c r="E82" s="1">
        <v>42369</v>
      </c>
      <c r="F82" s="3">
        <v>354.75</v>
      </c>
      <c r="G82" s="3">
        <v>354.75</v>
      </c>
      <c r="H82" s="3">
        <v>10.65</v>
      </c>
      <c r="I82" s="3">
        <v>344.1</v>
      </c>
      <c r="J82" s="3">
        <v>7.1</v>
      </c>
      <c r="K82" t="s">
        <v>56</v>
      </c>
      <c r="L82" s="11">
        <v>50</v>
      </c>
      <c r="M82" s="20">
        <f t="shared" si="2"/>
        <v>7.1</v>
      </c>
      <c r="N82" s="11">
        <f t="shared" si="3"/>
        <v>0</v>
      </c>
    </row>
    <row r="83" spans="1:14">
      <c r="A83" t="s">
        <v>62</v>
      </c>
      <c r="B83" s="2">
        <v>8</v>
      </c>
      <c r="C83" t="s">
        <v>63</v>
      </c>
      <c r="D83" s="6" t="s">
        <v>13</v>
      </c>
      <c r="E83" s="1">
        <v>42369</v>
      </c>
      <c r="F83" s="3">
        <v>368.74</v>
      </c>
      <c r="G83" s="3">
        <v>368.74</v>
      </c>
      <c r="H83" s="3">
        <v>11.06</v>
      </c>
      <c r="I83" s="3">
        <v>357.68</v>
      </c>
      <c r="J83" s="3">
        <v>7.37</v>
      </c>
      <c r="K83" t="s">
        <v>56</v>
      </c>
      <c r="L83" s="11">
        <v>50</v>
      </c>
      <c r="M83" s="20">
        <f t="shared" si="2"/>
        <v>7.37</v>
      </c>
      <c r="N83" s="11">
        <f t="shared" si="3"/>
        <v>0</v>
      </c>
    </row>
    <row r="84" spans="1:14">
      <c r="A84" t="s">
        <v>62</v>
      </c>
      <c r="B84" s="2">
        <v>9</v>
      </c>
      <c r="C84" t="s">
        <v>63</v>
      </c>
      <c r="D84" s="6" t="s">
        <v>13</v>
      </c>
      <c r="E84" s="1">
        <v>42369</v>
      </c>
      <c r="F84" s="3">
        <v>368.74</v>
      </c>
      <c r="G84" s="3">
        <v>368.74</v>
      </c>
      <c r="H84" s="3">
        <v>11.06</v>
      </c>
      <c r="I84" s="3">
        <v>357.68</v>
      </c>
      <c r="J84" s="3">
        <v>7.37</v>
      </c>
      <c r="K84" t="s">
        <v>56</v>
      </c>
      <c r="L84" s="11">
        <v>50</v>
      </c>
      <c r="M84" s="20">
        <f t="shared" si="2"/>
        <v>7.37</v>
      </c>
      <c r="N84" s="11">
        <f t="shared" si="3"/>
        <v>0</v>
      </c>
    </row>
    <row r="85" spans="1:14">
      <c r="A85" t="s">
        <v>62</v>
      </c>
      <c r="B85" s="2">
        <v>10</v>
      </c>
      <c r="C85" t="s">
        <v>63</v>
      </c>
      <c r="D85" s="6" t="s">
        <v>13</v>
      </c>
      <c r="E85" s="1">
        <v>42369</v>
      </c>
      <c r="F85" s="3">
        <v>368.74</v>
      </c>
      <c r="G85" s="3">
        <v>368.74</v>
      </c>
      <c r="H85" s="3">
        <v>11.06</v>
      </c>
      <c r="I85" s="3">
        <v>357.68</v>
      </c>
      <c r="J85" s="3">
        <v>7.37</v>
      </c>
      <c r="K85" t="s">
        <v>56</v>
      </c>
      <c r="L85" s="11">
        <v>50</v>
      </c>
      <c r="M85" s="20">
        <f t="shared" si="2"/>
        <v>7.37</v>
      </c>
      <c r="N85" s="11">
        <f t="shared" si="3"/>
        <v>0</v>
      </c>
    </row>
    <row r="86" spans="1:14">
      <c r="A86" t="s">
        <v>62</v>
      </c>
      <c r="B86" s="2">
        <v>11</v>
      </c>
      <c r="C86" t="s">
        <v>65</v>
      </c>
      <c r="D86" s="6" t="s">
        <v>13</v>
      </c>
      <c r="E86" s="1">
        <v>42369</v>
      </c>
      <c r="F86" s="3">
        <v>75.67</v>
      </c>
      <c r="G86" s="3">
        <v>75.67</v>
      </c>
      <c r="H86" s="3">
        <v>2.27</v>
      </c>
      <c r="I86" s="3">
        <v>73.400000000000006</v>
      </c>
      <c r="J86" s="3">
        <v>1.51</v>
      </c>
      <c r="K86" t="s">
        <v>56</v>
      </c>
      <c r="L86" s="11">
        <v>50</v>
      </c>
      <c r="M86" s="20">
        <f t="shared" si="2"/>
        <v>1.51</v>
      </c>
      <c r="N86" s="11">
        <f t="shared" si="3"/>
        <v>0</v>
      </c>
    </row>
    <row r="87" spans="1:14">
      <c r="A87" t="s">
        <v>62</v>
      </c>
      <c r="B87" s="2">
        <v>12</v>
      </c>
      <c r="C87" t="s">
        <v>65</v>
      </c>
      <c r="D87" s="6" t="s">
        <v>13</v>
      </c>
      <c r="E87" s="1">
        <v>42369</v>
      </c>
      <c r="F87" s="3">
        <v>151.34</v>
      </c>
      <c r="G87" s="3">
        <v>151.34</v>
      </c>
      <c r="H87" s="3">
        <v>4.54</v>
      </c>
      <c r="I87" s="3">
        <v>146.80000000000001</v>
      </c>
      <c r="J87" s="3">
        <v>3.03</v>
      </c>
      <c r="K87" t="s">
        <v>56</v>
      </c>
      <c r="L87" s="11">
        <v>50</v>
      </c>
      <c r="M87" s="20">
        <f t="shared" si="2"/>
        <v>3.03</v>
      </c>
      <c r="N87" s="11">
        <f t="shared" si="3"/>
        <v>0</v>
      </c>
    </row>
    <row r="88" spans="1:14">
      <c r="A88" t="s">
        <v>62</v>
      </c>
      <c r="B88" s="2">
        <v>1</v>
      </c>
      <c r="C88" t="s">
        <v>66</v>
      </c>
      <c r="D88" s="6" t="s">
        <v>13</v>
      </c>
      <c r="E88" s="1">
        <v>42369</v>
      </c>
      <c r="F88" s="3">
        <v>238433.03</v>
      </c>
      <c r="G88" s="3">
        <v>238433.03</v>
      </c>
      <c r="H88" s="3">
        <v>7152.99</v>
      </c>
      <c r="I88" s="3">
        <v>231280.04</v>
      </c>
      <c r="J88" s="3">
        <v>4768.66</v>
      </c>
      <c r="K88" t="s">
        <v>56</v>
      </c>
      <c r="L88" s="11">
        <v>50</v>
      </c>
      <c r="M88" s="20">
        <f t="shared" si="2"/>
        <v>4768.66</v>
      </c>
      <c r="N88" s="11">
        <f t="shared" si="3"/>
        <v>0</v>
      </c>
    </row>
    <row r="89" spans="1:14">
      <c r="A89" t="s">
        <v>62</v>
      </c>
      <c r="B89" s="2">
        <v>2</v>
      </c>
      <c r="C89" t="s">
        <v>67</v>
      </c>
      <c r="D89" s="6" t="s">
        <v>13</v>
      </c>
      <c r="E89" s="1">
        <v>42369</v>
      </c>
      <c r="F89" s="3">
        <v>5033.37</v>
      </c>
      <c r="G89" s="3">
        <v>5033.37</v>
      </c>
      <c r="H89" s="3">
        <v>151</v>
      </c>
      <c r="I89" s="3">
        <v>4882.37</v>
      </c>
      <c r="J89" s="3">
        <v>100.67</v>
      </c>
      <c r="K89" t="s">
        <v>56</v>
      </c>
      <c r="L89" s="11">
        <v>50</v>
      </c>
      <c r="M89" s="20">
        <f t="shared" si="2"/>
        <v>100.67</v>
      </c>
      <c r="N89" s="11">
        <f t="shared" si="3"/>
        <v>0</v>
      </c>
    </row>
    <row r="90" spans="1:14">
      <c r="A90" t="s">
        <v>62</v>
      </c>
      <c r="B90" s="2">
        <v>3</v>
      </c>
      <c r="C90" t="s">
        <v>68</v>
      </c>
      <c r="D90" s="6" t="s">
        <v>13</v>
      </c>
      <c r="E90" s="1">
        <v>42369</v>
      </c>
      <c r="F90" s="3">
        <v>92580.91</v>
      </c>
      <c r="G90" s="3">
        <v>92580.91</v>
      </c>
      <c r="H90" s="3">
        <v>2777.43</v>
      </c>
      <c r="I90" s="3">
        <v>89803.48</v>
      </c>
      <c r="J90" s="3">
        <v>1851.62</v>
      </c>
      <c r="K90" t="s">
        <v>56</v>
      </c>
      <c r="L90" s="11">
        <v>50</v>
      </c>
      <c r="M90" s="20">
        <f t="shared" si="2"/>
        <v>1851.62</v>
      </c>
      <c r="N90" s="11">
        <f t="shared" si="3"/>
        <v>0</v>
      </c>
    </row>
    <row r="91" spans="1:14">
      <c r="A91" t="s">
        <v>62</v>
      </c>
      <c r="B91" s="2">
        <v>4</v>
      </c>
      <c r="C91" t="s">
        <v>68</v>
      </c>
      <c r="D91" s="6" t="s">
        <v>13</v>
      </c>
      <c r="E91" s="1">
        <v>42369</v>
      </c>
      <c r="F91" s="3">
        <v>92580.91</v>
      </c>
      <c r="G91" s="3">
        <v>92580.91</v>
      </c>
      <c r="H91" s="3">
        <v>2777.43</v>
      </c>
      <c r="I91" s="3">
        <v>89803.48</v>
      </c>
      <c r="J91" s="3">
        <v>1851.62</v>
      </c>
      <c r="K91" t="s">
        <v>56</v>
      </c>
      <c r="L91" s="11">
        <v>50</v>
      </c>
      <c r="M91" s="20">
        <f t="shared" si="2"/>
        <v>1851.62</v>
      </c>
      <c r="N91" s="11">
        <f t="shared" si="3"/>
        <v>0</v>
      </c>
    </row>
    <row r="92" spans="1:14">
      <c r="A92" t="s">
        <v>62</v>
      </c>
      <c r="B92" s="2">
        <v>5</v>
      </c>
      <c r="C92" t="s">
        <v>68</v>
      </c>
      <c r="D92" s="6" t="s">
        <v>13</v>
      </c>
      <c r="E92" s="1">
        <v>42369</v>
      </c>
      <c r="F92" s="3">
        <v>92580.91</v>
      </c>
      <c r="G92" s="3">
        <v>92580.91</v>
      </c>
      <c r="H92" s="3">
        <v>2777.43</v>
      </c>
      <c r="I92" s="3">
        <v>89803.48</v>
      </c>
      <c r="J92" s="3">
        <v>1851.62</v>
      </c>
      <c r="K92" t="s">
        <v>56</v>
      </c>
      <c r="L92" s="11">
        <v>50</v>
      </c>
      <c r="M92" s="20">
        <f t="shared" si="2"/>
        <v>1851.62</v>
      </c>
      <c r="N92" s="11">
        <f t="shared" si="3"/>
        <v>0</v>
      </c>
    </row>
    <row r="93" spans="1:14">
      <c r="A93" t="s">
        <v>62</v>
      </c>
      <c r="B93" s="2">
        <v>6</v>
      </c>
      <c r="C93" t="s">
        <v>68</v>
      </c>
      <c r="D93" s="6" t="s">
        <v>13</v>
      </c>
      <c r="E93" s="1">
        <v>42369</v>
      </c>
      <c r="F93" s="3">
        <v>92580.91</v>
      </c>
      <c r="G93" s="3">
        <v>92580.91</v>
      </c>
      <c r="H93" s="3">
        <v>2777.43</v>
      </c>
      <c r="I93" s="3">
        <v>89803.48</v>
      </c>
      <c r="J93" s="3">
        <v>1851.62</v>
      </c>
      <c r="K93" t="s">
        <v>56</v>
      </c>
      <c r="L93" s="11">
        <v>50</v>
      </c>
      <c r="M93" s="20">
        <f t="shared" si="2"/>
        <v>1851.62</v>
      </c>
      <c r="N93" s="11">
        <f t="shared" si="3"/>
        <v>0</v>
      </c>
    </row>
    <row r="94" spans="1:14">
      <c r="A94" t="s">
        <v>87</v>
      </c>
      <c r="B94" s="2">
        <v>1</v>
      </c>
      <c r="C94" t="s">
        <v>73</v>
      </c>
      <c r="D94" s="6" t="s">
        <v>13</v>
      </c>
      <c r="E94" s="1">
        <v>42369</v>
      </c>
      <c r="F94" s="3">
        <v>2844.53</v>
      </c>
      <c r="G94" s="3">
        <v>2844.53</v>
      </c>
      <c r="H94" s="3">
        <v>85.34</v>
      </c>
      <c r="I94" s="3">
        <v>2759.19</v>
      </c>
      <c r="J94" s="3">
        <v>56.89</v>
      </c>
      <c r="K94" t="s">
        <v>56</v>
      </c>
      <c r="L94" s="11">
        <v>50</v>
      </c>
      <c r="M94" s="20">
        <f t="shared" si="2"/>
        <v>56.89</v>
      </c>
      <c r="N94" s="11">
        <f t="shared" si="3"/>
        <v>0</v>
      </c>
    </row>
    <row r="95" spans="1:14">
      <c r="A95" t="s">
        <v>87</v>
      </c>
      <c r="B95" s="2">
        <v>2</v>
      </c>
      <c r="C95" t="s">
        <v>73</v>
      </c>
      <c r="D95" s="6" t="s">
        <v>13</v>
      </c>
      <c r="E95" s="1">
        <v>42369</v>
      </c>
      <c r="F95" s="3">
        <v>2844.53</v>
      </c>
      <c r="G95" s="3">
        <v>2844.53</v>
      </c>
      <c r="H95" s="3">
        <v>85.34</v>
      </c>
      <c r="I95" s="3">
        <v>2759.19</v>
      </c>
      <c r="J95" s="3">
        <v>56.89</v>
      </c>
      <c r="K95" t="s">
        <v>56</v>
      </c>
      <c r="L95" s="11">
        <v>50</v>
      </c>
      <c r="M95" s="20">
        <f t="shared" si="2"/>
        <v>56.89</v>
      </c>
      <c r="N95" s="11">
        <f t="shared" si="3"/>
        <v>0</v>
      </c>
    </row>
    <row r="96" spans="1:14">
      <c r="A96" t="s">
        <v>87</v>
      </c>
      <c r="B96" s="2">
        <v>3</v>
      </c>
      <c r="C96" t="s">
        <v>73</v>
      </c>
      <c r="D96" s="6" t="s">
        <v>13</v>
      </c>
      <c r="E96" s="1">
        <v>42369</v>
      </c>
      <c r="F96" s="3">
        <v>2844.53</v>
      </c>
      <c r="G96" s="3">
        <v>2844.53</v>
      </c>
      <c r="H96" s="3">
        <v>85.34</v>
      </c>
      <c r="I96" s="3">
        <v>2759.19</v>
      </c>
      <c r="J96" s="3">
        <v>56.89</v>
      </c>
      <c r="K96" t="s">
        <v>56</v>
      </c>
      <c r="L96" s="11">
        <v>50</v>
      </c>
      <c r="M96" s="20">
        <f t="shared" si="2"/>
        <v>56.89</v>
      </c>
      <c r="N96" s="11">
        <f t="shared" si="3"/>
        <v>0</v>
      </c>
    </row>
    <row r="97" spans="1:14">
      <c r="A97" t="s">
        <v>87</v>
      </c>
      <c r="B97" s="2">
        <v>4</v>
      </c>
      <c r="C97" t="s">
        <v>73</v>
      </c>
      <c r="D97" s="6" t="s">
        <v>13</v>
      </c>
      <c r="E97" s="1">
        <v>42369</v>
      </c>
      <c r="F97" s="3">
        <v>2844.53</v>
      </c>
      <c r="G97" s="3">
        <v>2844.53</v>
      </c>
      <c r="H97" s="3">
        <v>85.34</v>
      </c>
      <c r="I97" s="3">
        <v>2759.19</v>
      </c>
      <c r="J97" s="3">
        <v>56.89</v>
      </c>
      <c r="K97" t="s">
        <v>56</v>
      </c>
      <c r="L97" s="11">
        <v>50</v>
      </c>
      <c r="M97" s="20">
        <f t="shared" si="2"/>
        <v>56.89</v>
      </c>
      <c r="N97" s="11">
        <f t="shared" si="3"/>
        <v>0</v>
      </c>
    </row>
    <row r="98" spans="1:14">
      <c r="A98" t="s">
        <v>87</v>
      </c>
      <c r="B98" s="2">
        <v>5</v>
      </c>
      <c r="C98" t="s">
        <v>73</v>
      </c>
      <c r="D98" s="6" t="s">
        <v>13</v>
      </c>
      <c r="E98" s="1">
        <v>42369</v>
      </c>
      <c r="F98" s="3">
        <v>2844.53</v>
      </c>
      <c r="G98" s="3">
        <v>2844.53</v>
      </c>
      <c r="H98" s="3">
        <v>85.34</v>
      </c>
      <c r="I98" s="3">
        <v>2759.19</v>
      </c>
      <c r="J98" s="3">
        <v>56.89</v>
      </c>
      <c r="K98" t="s">
        <v>56</v>
      </c>
      <c r="L98" s="11">
        <v>50</v>
      </c>
      <c r="M98" s="20">
        <f t="shared" si="2"/>
        <v>56.89</v>
      </c>
      <c r="N98" s="11">
        <f t="shared" si="3"/>
        <v>0</v>
      </c>
    </row>
    <row r="99" spans="1:14">
      <c r="A99" t="s">
        <v>87</v>
      </c>
      <c r="B99" s="2">
        <v>6</v>
      </c>
      <c r="C99" t="s">
        <v>73</v>
      </c>
      <c r="D99" s="6" t="s">
        <v>13</v>
      </c>
      <c r="E99" s="1">
        <v>42369</v>
      </c>
      <c r="F99" s="3">
        <v>2844.53</v>
      </c>
      <c r="G99" s="3">
        <v>2844.53</v>
      </c>
      <c r="H99" s="3">
        <v>85.34</v>
      </c>
      <c r="I99" s="3">
        <v>2759.19</v>
      </c>
      <c r="J99" s="3">
        <v>56.89</v>
      </c>
      <c r="K99" t="s">
        <v>56</v>
      </c>
      <c r="L99" s="11">
        <v>50</v>
      </c>
      <c r="M99" s="20">
        <f t="shared" si="2"/>
        <v>56.89</v>
      </c>
      <c r="N99" s="11">
        <f t="shared" si="3"/>
        <v>0</v>
      </c>
    </row>
    <row r="100" spans="1:14">
      <c r="A100" t="s">
        <v>87</v>
      </c>
      <c r="B100" s="2">
        <v>18</v>
      </c>
      <c r="C100" t="s">
        <v>88</v>
      </c>
      <c r="D100" s="6" t="s">
        <v>13</v>
      </c>
      <c r="E100" s="1">
        <v>42369</v>
      </c>
      <c r="F100" s="3">
        <v>5442.11</v>
      </c>
      <c r="G100" s="3">
        <v>5442.11</v>
      </c>
      <c r="H100" s="3">
        <v>163.26</v>
      </c>
      <c r="I100" s="3">
        <v>5278.85</v>
      </c>
      <c r="J100" s="3">
        <v>108.84</v>
      </c>
      <c r="K100" t="s">
        <v>56</v>
      </c>
      <c r="L100" s="11">
        <v>50</v>
      </c>
      <c r="M100" s="20">
        <f t="shared" si="2"/>
        <v>108.84</v>
      </c>
      <c r="N100" s="11">
        <f t="shared" si="3"/>
        <v>0</v>
      </c>
    </row>
    <row r="101" spans="1:14">
      <c r="A101" t="s">
        <v>87</v>
      </c>
      <c r="B101" s="2">
        <v>19</v>
      </c>
      <c r="C101" t="s">
        <v>88</v>
      </c>
      <c r="D101" s="6" t="s">
        <v>13</v>
      </c>
      <c r="E101" s="1">
        <v>42369</v>
      </c>
      <c r="F101" s="3">
        <v>5442.11</v>
      </c>
      <c r="G101" s="3">
        <v>5442.11</v>
      </c>
      <c r="H101" s="3">
        <v>163.26</v>
      </c>
      <c r="I101" s="3">
        <v>5278.85</v>
      </c>
      <c r="J101" s="3">
        <v>108.84</v>
      </c>
      <c r="K101" t="s">
        <v>56</v>
      </c>
      <c r="L101" s="11">
        <v>50</v>
      </c>
      <c r="M101" s="20">
        <f t="shared" si="2"/>
        <v>108.84</v>
      </c>
      <c r="N101" s="11">
        <f t="shared" si="3"/>
        <v>0</v>
      </c>
    </row>
    <row r="102" spans="1:14">
      <c r="A102" t="s">
        <v>87</v>
      </c>
      <c r="B102" s="2">
        <v>20</v>
      </c>
      <c r="C102" t="s">
        <v>88</v>
      </c>
      <c r="D102" s="6" t="s">
        <v>13</v>
      </c>
      <c r="E102" s="1">
        <v>42369</v>
      </c>
      <c r="F102" s="3">
        <v>5442.11</v>
      </c>
      <c r="G102" s="3">
        <v>5442.11</v>
      </c>
      <c r="H102" s="3">
        <v>163.26</v>
      </c>
      <c r="I102" s="3">
        <v>5278.85</v>
      </c>
      <c r="J102" s="3">
        <v>108.84</v>
      </c>
      <c r="K102" t="s">
        <v>56</v>
      </c>
      <c r="L102" s="11">
        <v>50</v>
      </c>
      <c r="M102" s="20">
        <f t="shared" si="2"/>
        <v>108.84</v>
      </c>
      <c r="N102" s="11">
        <f t="shared" si="3"/>
        <v>0</v>
      </c>
    </row>
    <row r="103" spans="1:14">
      <c r="A103" t="s">
        <v>87</v>
      </c>
      <c r="B103" s="2">
        <v>21</v>
      </c>
      <c r="C103" t="s">
        <v>88</v>
      </c>
      <c r="D103" s="6" t="s">
        <v>13</v>
      </c>
      <c r="E103" s="1">
        <v>42369</v>
      </c>
      <c r="F103" s="3">
        <v>5442.11</v>
      </c>
      <c r="G103" s="3">
        <v>5442.11</v>
      </c>
      <c r="H103" s="3">
        <v>163.26</v>
      </c>
      <c r="I103" s="3">
        <v>5278.85</v>
      </c>
      <c r="J103" s="3">
        <v>108.84</v>
      </c>
      <c r="K103" t="s">
        <v>56</v>
      </c>
      <c r="L103" s="11">
        <v>50</v>
      </c>
      <c r="M103" s="20">
        <f t="shared" si="2"/>
        <v>108.84</v>
      </c>
      <c r="N103" s="11">
        <f t="shared" si="3"/>
        <v>0</v>
      </c>
    </row>
    <row r="104" spans="1:14">
      <c r="A104" t="s">
        <v>87</v>
      </c>
      <c r="B104" s="2">
        <v>22</v>
      </c>
      <c r="C104" t="s">
        <v>88</v>
      </c>
      <c r="D104" s="6" t="s">
        <v>13</v>
      </c>
      <c r="E104" s="1">
        <v>42369</v>
      </c>
      <c r="F104" s="3">
        <v>5442.11</v>
      </c>
      <c r="G104" s="3">
        <v>5442.11</v>
      </c>
      <c r="H104" s="3">
        <v>163.26</v>
      </c>
      <c r="I104" s="3">
        <v>5278.85</v>
      </c>
      <c r="J104" s="3">
        <v>108.84</v>
      </c>
      <c r="K104" t="s">
        <v>56</v>
      </c>
      <c r="L104" s="11">
        <v>50</v>
      </c>
      <c r="M104" s="20">
        <f t="shared" si="2"/>
        <v>108.84</v>
      </c>
      <c r="N104" s="11">
        <f t="shared" si="3"/>
        <v>0</v>
      </c>
    </row>
    <row r="105" spans="1:14">
      <c r="A105" t="s">
        <v>87</v>
      </c>
      <c r="B105" s="2">
        <v>23</v>
      </c>
      <c r="C105" t="s">
        <v>88</v>
      </c>
      <c r="D105" s="6" t="s">
        <v>13</v>
      </c>
      <c r="E105" s="1">
        <v>42369</v>
      </c>
      <c r="F105" s="3">
        <v>5442.11</v>
      </c>
      <c r="G105" s="3">
        <v>5442.11</v>
      </c>
      <c r="H105" s="3">
        <v>163.26</v>
      </c>
      <c r="I105" s="3">
        <v>5278.85</v>
      </c>
      <c r="J105" s="3">
        <v>108.84</v>
      </c>
      <c r="K105" t="s">
        <v>56</v>
      </c>
      <c r="L105" s="11">
        <v>50</v>
      </c>
      <c r="M105" s="20">
        <f t="shared" si="2"/>
        <v>108.84</v>
      </c>
      <c r="N105" s="11">
        <f t="shared" si="3"/>
        <v>0</v>
      </c>
    </row>
    <row r="106" spans="1:14">
      <c r="A106" t="s">
        <v>87</v>
      </c>
      <c r="B106" s="2">
        <v>24</v>
      </c>
      <c r="C106" t="s">
        <v>88</v>
      </c>
      <c r="D106" s="6" t="s">
        <v>13</v>
      </c>
      <c r="E106" s="1">
        <v>42369</v>
      </c>
      <c r="F106" s="3">
        <v>5442.11</v>
      </c>
      <c r="G106" s="3">
        <v>5442.11</v>
      </c>
      <c r="H106" s="3">
        <v>163.26</v>
      </c>
      <c r="I106" s="3">
        <v>5278.85</v>
      </c>
      <c r="J106" s="3">
        <v>108.84</v>
      </c>
      <c r="K106" t="s">
        <v>56</v>
      </c>
      <c r="L106" s="11">
        <v>50</v>
      </c>
      <c r="M106" s="20">
        <f t="shared" si="2"/>
        <v>108.84</v>
      </c>
      <c r="N106" s="11">
        <f t="shared" si="3"/>
        <v>0</v>
      </c>
    </row>
    <row r="107" spans="1:14">
      <c r="A107" t="s">
        <v>87</v>
      </c>
      <c r="B107" s="2">
        <v>25</v>
      </c>
      <c r="C107" t="s">
        <v>88</v>
      </c>
      <c r="D107" s="6" t="s">
        <v>13</v>
      </c>
      <c r="E107" s="1">
        <v>42369</v>
      </c>
      <c r="F107" s="3">
        <v>5442.11</v>
      </c>
      <c r="G107" s="3">
        <v>5442.11</v>
      </c>
      <c r="H107" s="3">
        <v>163.26</v>
      </c>
      <c r="I107" s="3">
        <v>5278.85</v>
      </c>
      <c r="J107" s="3">
        <v>108.84</v>
      </c>
      <c r="K107" t="s">
        <v>56</v>
      </c>
      <c r="L107" s="11">
        <v>50</v>
      </c>
      <c r="M107" s="20">
        <f t="shared" si="2"/>
        <v>108.84</v>
      </c>
      <c r="N107" s="11">
        <f t="shared" si="3"/>
        <v>0</v>
      </c>
    </row>
    <row r="108" spans="1:14">
      <c r="A108" t="s">
        <v>87</v>
      </c>
      <c r="B108" s="2">
        <v>26</v>
      </c>
      <c r="C108" t="s">
        <v>88</v>
      </c>
      <c r="D108" s="6" t="s">
        <v>13</v>
      </c>
      <c r="E108" s="1">
        <v>42369</v>
      </c>
      <c r="F108" s="3">
        <v>5442.11</v>
      </c>
      <c r="G108" s="3">
        <v>5442.11</v>
      </c>
      <c r="H108" s="3">
        <v>163.26</v>
      </c>
      <c r="I108" s="3">
        <v>5278.85</v>
      </c>
      <c r="J108" s="3">
        <v>108.84</v>
      </c>
      <c r="K108" t="s">
        <v>56</v>
      </c>
      <c r="L108" s="11">
        <v>50</v>
      </c>
      <c r="M108" s="20">
        <f t="shared" si="2"/>
        <v>108.84</v>
      </c>
      <c r="N108" s="11">
        <f t="shared" si="3"/>
        <v>0</v>
      </c>
    </row>
    <row r="109" spans="1:14">
      <c r="A109" t="s">
        <v>87</v>
      </c>
      <c r="B109" s="2">
        <v>38</v>
      </c>
      <c r="C109" t="s">
        <v>89</v>
      </c>
      <c r="D109" s="6" t="s">
        <v>13</v>
      </c>
      <c r="E109" s="1">
        <v>42369</v>
      </c>
      <c r="F109" s="3">
        <v>22296.85</v>
      </c>
      <c r="G109" s="3">
        <v>22296.85</v>
      </c>
      <c r="H109" s="3">
        <v>668.91</v>
      </c>
      <c r="I109" s="3">
        <v>21627.94</v>
      </c>
      <c r="J109" s="3">
        <v>445.94</v>
      </c>
      <c r="K109" t="s">
        <v>56</v>
      </c>
      <c r="L109" s="11">
        <v>50</v>
      </c>
      <c r="M109" s="20">
        <f t="shared" si="2"/>
        <v>445.94</v>
      </c>
      <c r="N109" s="11">
        <f t="shared" si="3"/>
        <v>0</v>
      </c>
    </row>
    <row r="110" spans="1:14">
      <c r="A110" t="s">
        <v>87</v>
      </c>
      <c r="B110" s="2">
        <v>39</v>
      </c>
      <c r="C110" t="s">
        <v>90</v>
      </c>
      <c r="D110" s="6" t="s">
        <v>13</v>
      </c>
      <c r="E110" s="1">
        <v>42369</v>
      </c>
      <c r="F110" s="3">
        <v>26518.13</v>
      </c>
      <c r="G110" s="3">
        <v>26518.13</v>
      </c>
      <c r="H110" s="3">
        <v>795.54</v>
      </c>
      <c r="I110" s="3">
        <v>25722.59</v>
      </c>
      <c r="J110" s="3">
        <v>530.36</v>
      </c>
      <c r="K110" t="s">
        <v>56</v>
      </c>
      <c r="L110" s="11">
        <v>50</v>
      </c>
      <c r="M110" s="20">
        <f t="shared" si="2"/>
        <v>530.36</v>
      </c>
      <c r="N110" s="11">
        <f t="shared" si="3"/>
        <v>0</v>
      </c>
    </row>
    <row r="111" spans="1:14">
      <c r="A111" t="s">
        <v>87</v>
      </c>
      <c r="B111" s="2">
        <v>40</v>
      </c>
      <c r="C111" t="s">
        <v>90</v>
      </c>
      <c r="D111" s="6" t="s">
        <v>13</v>
      </c>
      <c r="E111" s="1">
        <v>42369</v>
      </c>
      <c r="F111" s="3">
        <v>26518.13</v>
      </c>
      <c r="G111" s="3">
        <v>26518.13</v>
      </c>
      <c r="H111" s="3">
        <v>795.54</v>
      </c>
      <c r="I111" s="3">
        <v>25722.59</v>
      </c>
      <c r="J111" s="3">
        <v>530.36</v>
      </c>
      <c r="K111" t="s">
        <v>56</v>
      </c>
      <c r="L111" s="11">
        <v>50</v>
      </c>
      <c r="M111" s="20">
        <f t="shared" si="2"/>
        <v>530.36</v>
      </c>
      <c r="N111" s="11">
        <f t="shared" si="3"/>
        <v>0</v>
      </c>
    </row>
    <row r="112" spans="1:14">
      <c r="A112" t="s">
        <v>87</v>
      </c>
      <c r="B112" s="2">
        <v>41</v>
      </c>
      <c r="C112" t="s">
        <v>90</v>
      </c>
      <c r="D112" s="6" t="s">
        <v>13</v>
      </c>
      <c r="E112" s="1">
        <v>42369</v>
      </c>
      <c r="F112" s="3">
        <v>26518.13</v>
      </c>
      <c r="G112" s="3">
        <v>26518.13</v>
      </c>
      <c r="H112" s="3">
        <v>795.54</v>
      </c>
      <c r="I112" s="3">
        <v>25722.59</v>
      </c>
      <c r="J112" s="3">
        <v>530.36</v>
      </c>
      <c r="K112" t="s">
        <v>56</v>
      </c>
      <c r="L112" s="11">
        <v>50</v>
      </c>
      <c r="M112" s="20">
        <f t="shared" si="2"/>
        <v>530.36</v>
      </c>
      <c r="N112" s="11">
        <f t="shared" si="3"/>
        <v>0</v>
      </c>
    </row>
    <row r="113" spans="1:14">
      <c r="A113" t="s">
        <v>87</v>
      </c>
      <c r="B113" s="2">
        <v>42</v>
      </c>
      <c r="C113" t="s">
        <v>91</v>
      </c>
      <c r="D113" s="6" t="s">
        <v>13</v>
      </c>
      <c r="E113" s="1">
        <v>42369</v>
      </c>
      <c r="F113" s="3">
        <v>4041.84</v>
      </c>
      <c r="G113" s="3">
        <v>4041.84</v>
      </c>
      <c r="H113" s="3">
        <v>121.26</v>
      </c>
      <c r="I113" s="3">
        <v>3920.58</v>
      </c>
      <c r="J113" s="3">
        <v>80.84</v>
      </c>
      <c r="K113" t="s">
        <v>56</v>
      </c>
      <c r="L113" s="11">
        <v>50</v>
      </c>
      <c r="M113" s="20">
        <f t="shared" si="2"/>
        <v>80.84</v>
      </c>
      <c r="N113" s="11">
        <f t="shared" si="3"/>
        <v>0</v>
      </c>
    </row>
    <row r="114" spans="1:14">
      <c r="A114" t="s">
        <v>87</v>
      </c>
      <c r="B114" s="2">
        <v>43</v>
      </c>
      <c r="C114" t="s">
        <v>91</v>
      </c>
      <c r="D114" s="6" t="s">
        <v>13</v>
      </c>
      <c r="E114" s="1">
        <v>42369</v>
      </c>
      <c r="F114" s="3">
        <v>4041.84</v>
      </c>
      <c r="G114" s="3">
        <v>4041.84</v>
      </c>
      <c r="H114" s="3">
        <v>121.26</v>
      </c>
      <c r="I114" s="3">
        <v>3920.58</v>
      </c>
      <c r="J114" s="3">
        <v>80.84</v>
      </c>
      <c r="K114" t="s">
        <v>56</v>
      </c>
      <c r="L114" s="11">
        <v>50</v>
      </c>
      <c r="M114" s="20">
        <f t="shared" si="2"/>
        <v>80.84</v>
      </c>
      <c r="N114" s="11">
        <f t="shared" si="3"/>
        <v>0</v>
      </c>
    </row>
    <row r="115" spans="1:14">
      <c r="A115" t="s">
        <v>87</v>
      </c>
      <c r="B115" s="2">
        <v>44</v>
      </c>
      <c r="C115" t="s">
        <v>91</v>
      </c>
      <c r="D115" s="6" t="s">
        <v>13</v>
      </c>
      <c r="E115" s="1">
        <v>42369</v>
      </c>
      <c r="F115" s="3">
        <v>4041.84</v>
      </c>
      <c r="G115" s="3">
        <v>4041.84</v>
      </c>
      <c r="H115" s="3">
        <v>121.26</v>
      </c>
      <c r="I115" s="3">
        <v>3920.58</v>
      </c>
      <c r="J115" s="3">
        <v>80.84</v>
      </c>
      <c r="K115" t="s">
        <v>56</v>
      </c>
      <c r="L115" s="11">
        <v>50</v>
      </c>
      <c r="M115" s="20">
        <f t="shared" si="2"/>
        <v>80.84</v>
      </c>
      <c r="N115" s="11">
        <f t="shared" si="3"/>
        <v>0</v>
      </c>
    </row>
    <row r="116" spans="1:14">
      <c r="A116" t="s">
        <v>87</v>
      </c>
      <c r="B116" s="2">
        <v>45</v>
      </c>
      <c r="C116" t="s">
        <v>91</v>
      </c>
      <c r="D116" s="6" t="s">
        <v>13</v>
      </c>
      <c r="E116" s="1">
        <v>42369</v>
      </c>
      <c r="F116" s="3">
        <v>4041.84</v>
      </c>
      <c r="G116" s="3">
        <v>4041.84</v>
      </c>
      <c r="H116" s="3">
        <v>121.26</v>
      </c>
      <c r="I116" s="3">
        <v>3920.58</v>
      </c>
      <c r="J116" s="3">
        <v>80.84</v>
      </c>
      <c r="K116" t="s">
        <v>56</v>
      </c>
      <c r="L116" s="11">
        <v>50</v>
      </c>
      <c r="M116" s="20">
        <f t="shared" si="2"/>
        <v>80.84</v>
      </c>
      <c r="N116" s="11">
        <f t="shared" si="3"/>
        <v>0</v>
      </c>
    </row>
    <row r="117" spans="1:14">
      <c r="A117" t="s">
        <v>87</v>
      </c>
      <c r="B117" s="2">
        <v>46</v>
      </c>
      <c r="C117" t="s">
        <v>91</v>
      </c>
      <c r="D117" s="6" t="s">
        <v>13</v>
      </c>
      <c r="E117" s="1">
        <v>42369</v>
      </c>
      <c r="F117" s="3">
        <v>4041.84</v>
      </c>
      <c r="G117" s="3">
        <v>4041.84</v>
      </c>
      <c r="H117" s="3">
        <v>121.26</v>
      </c>
      <c r="I117" s="3">
        <v>3920.58</v>
      </c>
      <c r="J117" s="3">
        <v>80.84</v>
      </c>
      <c r="K117" t="s">
        <v>56</v>
      </c>
      <c r="L117" s="11">
        <v>50</v>
      </c>
      <c r="M117" s="20">
        <f t="shared" si="2"/>
        <v>80.84</v>
      </c>
      <c r="N117" s="11">
        <f t="shared" si="3"/>
        <v>0</v>
      </c>
    </row>
    <row r="118" spans="1:14">
      <c r="A118" t="s">
        <v>87</v>
      </c>
      <c r="B118" s="2">
        <v>58</v>
      </c>
      <c r="C118" t="s">
        <v>91</v>
      </c>
      <c r="D118" s="6" t="s">
        <v>13</v>
      </c>
      <c r="E118" s="1">
        <v>42369</v>
      </c>
      <c r="F118" s="3">
        <v>4041.84</v>
      </c>
      <c r="G118" s="3">
        <v>4041.84</v>
      </c>
      <c r="H118" s="3">
        <v>121.26</v>
      </c>
      <c r="I118" s="3">
        <v>3920.58</v>
      </c>
      <c r="J118" s="3">
        <v>80.84</v>
      </c>
      <c r="K118" t="s">
        <v>56</v>
      </c>
      <c r="L118" s="11">
        <v>50</v>
      </c>
      <c r="M118" s="20">
        <f t="shared" si="2"/>
        <v>80.84</v>
      </c>
      <c r="N118" s="11">
        <f t="shared" si="3"/>
        <v>0</v>
      </c>
    </row>
    <row r="119" spans="1:14">
      <c r="A119" t="s">
        <v>87</v>
      </c>
      <c r="B119" s="2">
        <v>59</v>
      </c>
      <c r="C119" t="s">
        <v>91</v>
      </c>
      <c r="D119" s="6" t="s">
        <v>13</v>
      </c>
      <c r="E119" s="1">
        <v>42369</v>
      </c>
      <c r="F119" s="3">
        <v>4041.84</v>
      </c>
      <c r="G119" s="3">
        <v>4041.84</v>
      </c>
      <c r="H119" s="3">
        <v>121.26</v>
      </c>
      <c r="I119" s="3">
        <v>3920.58</v>
      </c>
      <c r="J119" s="3">
        <v>80.84</v>
      </c>
      <c r="K119" t="s">
        <v>56</v>
      </c>
      <c r="L119" s="11">
        <v>50</v>
      </c>
      <c r="M119" s="20">
        <f t="shared" si="2"/>
        <v>80.84</v>
      </c>
      <c r="N119" s="11">
        <f t="shared" si="3"/>
        <v>0</v>
      </c>
    </row>
    <row r="120" spans="1:14">
      <c r="A120" t="s">
        <v>87</v>
      </c>
      <c r="B120" s="2">
        <v>60</v>
      </c>
      <c r="C120" t="s">
        <v>91</v>
      </c>
      <c r="D120" s="6" t="s">
        <v>13</v>
      </c>
      <c r="E120" s="1">
        <v>42369</v>
      </c>
      <c r="F120" s="3">
        <v>4041.84</v>
      </c>
      <c r="G120" s="3">
        <v>4041.84</v>
      </c>
      <c r="H120" s="3">
        <v>121.26</v>
      </c>
      <c r="I120" s="3">
        <v>3920.58</v>
      </c>
      <c r="J120" s="3">
        <v>80.84</v>
      </c>
      <c r="K120" t="s">
        <v>56</v>
      </c>
      <c r="L120" s="11">
        <v>50</v>
      </c>
      <c r="M120" s="20">
        <f t="shared" si="2"/>
        <v>80.84</v>
      </c>
      <c r="N120" s="11">
        <f t="shared" si="3"/>
        <v>0</v>
      </c>
    </row>
    <row r="121" spans="1:14">
      <c r="A121" t="s">
        <v>87</v>
      </c>
      <c r="B121" s="2">
        <v>61</v>
      </c>
      <c r="C121" t="s">
        <v>91</v>
      </c>
      <c r="D121" s="6" t="s">
        <v>13</v>
      </c>
      <c r="E121" s="1">
        <v>42369</v>
      </c>
      <c r="F121" s="3">
        <v>4041.84</v>
      </c>
      <c r="G121" s="3">
        <v>4041.84</v>
      </c>
      <c r="H121" s="3">
        <v>121.26</v>
      </c>
      <c r="I121" s="3">
        <v>3920.58</v>
      </c>
      <c r="J121" s="3">
        <v>80.84</v>
      </c>
      <c r="K121" t="s">
        <v>56</v>
      </c>
      <c r="L121" s="11">
        <v>50</v>
      </c>
      <c r="M121" s="20">
        <f t="shared" si="2"/>
        <v>80.84</v>
      </c>
      <c r="N121" s="11">
        <f t="shared" si="3"/>
        <v>0</v>
      </c>
    </row>
    <row r="122" spans="1:14">
      <c r="A122" t="s">
        <v>87</v>
      </c>
      <c r="B122" s="2">
        <v>62</v>
      </c>
      <c r="C122" t="s">
        <v>91</v>
      </c>
      <c r="D122" s="6" t="s">
        <v>13</v>
      </c>
      <c r="E122" s="1">
        <v>42369</v>
      </c>
      <c r="F122" s="3">
        <v>4041.84</v>
      </c>
      <c r="G122" s="3">
        <v>4041.84</v>
      </c>
      <c r="H122" s="3">
        <v>121.26</v>
      </c>
      <c r="I122" s="3">
        <v>3920.58</v>
      </c>
      <c r="J122" s="3">
        <v>80.84</v>
      </c>
      <c r="K122" t="s">
        <v>56</v>
      </c>
      <c r="L122" s="11">
        <v>50</v>
      </c>
      <c r="M122" s="20">
        <f t="shared" si="2"/>
        <v>80.84</v>
      </c>
      <c r="N122" s="11">
        <f t="shared" si="3"/>
        <v>0</v>
      </c>
    </row>
    <row r="123" spans="1:14">
      <c r="A123" t="s">
        <v>87</v>
      </c>
      <c r="B123" s="2">
        <v>63</v>
      </c>
      <c r="C123" t="s">
        <v>91</v>
      </c>
      <c r="D123" s="6" t="s">
        <v>13</v>
      </c>
      <c r="E123" s="1">
        <v>42369</v>
      </c>
      <c r="F123" s="3">
        <v>4041.84</v>
      </c>
      <c r="G123" s="3">
        <v>4041.84</v>
      </c>
      <c r="H123" s="3">
        <v>121.26</v>
      </c>
      <c r="I123" s="3">
        <v>3920.58</v>
      </c>
      <c r="J123" s="3">
        <v>80.84</v>
      </c>
      <c r="K123" t="s">
        <v>56</v>
      </c>
      <c r="L123" s="11">
        <v>50</v>
      </c>
      <c r="M123" s="20">
        <f t="shared" si="2"/>
        <v>80.84</v>
      </c>
      <c r="N123" s="11">
        <f t="shared" si="3"/>
        <v>0</v>
      </c>
    </row>
    <row r="124" spans="1:14">
      <c r="A124" t="s">
        <v>87</v>
      </c>
      <c r="B124" s="2">
        <v>64</v>
      </c>
      <c r="C124" t="s">
        <v>91</v>
      </c>
      <c r="D124" s="6" t="s">
        <v>13</v>
      </c>
      <c r="E124" s="1">
        <v>42369</v>
      </c>
      <c r="F124" s="3">
        <v>4041.84</v>
      </c>
      <c r="G124" s="3">
        <v>4041.84</v>
      </c>
      <c r="H124" s="3">
        <v>121.26</v>
      </c>
      <c r="I124" s="3">
        <v>3920.58</v>
      </c>
      <c r="J124" s="3">
        <v>80.84</v>
      </c>
      <c r="K124" t="s">
        <v>56</v>
      </c>
      <c r="L124" s="11">
        <v>50</v>
      </c>
      <c r="M124" s="20">
        <f t="shared" si="2"/>
        <v>80.84</v>
      </c>
      <c r="N124" s="11">
        <f t="shared" si="3"/>
        <v>0</v>
      </c>
    </row>
    <row r="125" spans="1:14">
      <c r="A125" t="s">
        <v>87</v>
      </c>
      <c r="B125" s="2">
        <v>65</v>
      </c>
      <c r="C125" t="s">
        <v>91</v>
      </c>
      <c r="D125" s="6" t="s">
        <v>13</v>
      </c>
      <c r="E125" s="1">
        <v>42369</v>
      </c>
      <c r="F125" s="3">
        <v>4041.84</v>
      </c>
      <c r="G125" s="3">
        <v>4041.84</v>
      </c>
      <c r="H125" s="3">
        <v>121.26</v>
      </c>
      <c r="I125" s="3">
        <v>3920.58</v>
      </c>
      <c r="J125" s="3">
        <v>80.84</v>
      </c>
      <c r="K125" t="s">
        <v>56</v>
      </c>
      <c r="L125" s="11">
        <v>50</v>
      </c>
      <c r="M125" s="20">
        <f t="shared" si="2"/>
        <v>80.84</v>
      </c>
      <c r="N125" s="11">
        <f t="shared" si="3"/>
        <v>0</v>
      </c>
    </row>
    <row r="126" spans="1:14">
      <c r="A126" t="s">
        <v>87</v>
      </c>
      <c r="B126" s="2">
        <v>66</v>
      </c>
      <c r="C126" t="s">
        <v>92</v>
      </c>
      <c r="D126" s="6" t="s">
        <v>13</v>
      </c>
      <c r="E126" s="1">
        <v>42369</v>
      </c>
      <c r="F126" s="3">
        <v>5933.42</v>
      </c>
      <c r="G126" s="3">
        <v>5933.42</v>
      </c>
      <c r="H126" s="3">
        <v>178</v>
      </c>
      <c r="I126" s="3">
        <v>5755.42</v>
      </c>
      <c r="J126" s="3">
        <v>118.67</v>
      </c>
      <c r="K126" t="s">
        <v>56</v>
      </c>
      <c r="L126" s="11">
        <v>50</v>
      </c>
      <c r="M126" s="20">
        <f t="shared" si="2"/>
        <v>118.67</v>
      </c>
      <c r="N126" s="11">
        <f t="shared" si="3"/>
        <v>0</v>
      </c>
    </row>
    <row r="127" spans="1:14">
      <c r="A127" t="s">
        <v>87</v>
      </c>
      <c r="B127" s="2">
        <v>7</v>
      </c>
      <c r="C127" t="s">
        <v>73</v>
      </c>
      <c r="D127" s="6" t="s">
        <v>13</v>
      </c>
      <c r="E127" s="1">
        <v>42369</v>
      </c>
      <c r="F127" s="3">
        <v>2844.53</v>
      </c>
      <c r="G127" s="3">
        <v>2844.53</v>
      </c>
      <c r="H127" s="3">
        <v>85.34</v>
      </c>
      <c r="I127" s="3">
        <v>2759.19</v>
      </c>
      <c r="J127" s="3">
        <v>56.89</v>
      </c>
      <c r="K127" t="s">
        <v>56</v>
      </c>
      <c r="L127" s="11">
        <v>50</v>
      </c>
      <c r="M127" s="20">
        <f t="shared" si="2"/>
        <v>56.89</v>
      </c>
      <c r="N127" s="11">
        <f t="shared" si="3"/>
        <v>0</v>
      </c>
    </row>
    <row r="128" spans="1:14">
      <c r="A128" t="s">
        <v>87</v>
      </c>
      <c r="B128" s="2">
        <v>8</v>
      </c>
      <c r="C128" t="s">
        <v>73</v>
      </c>
      <c r="D128" s="6" t="s">
        <v>13</v>
      </c>
      <c r="E128" s="1">
        <v>42369</v>
      </c>
      <c r="F128" s="3">
        <v>2844.53</v>
      </c>
      <c r="G128" s="3">
        <v>2844.53</v>
      </c>
      <c r="H128" s="3">
        <v>85.34</v>
      </c>
      <c r="I128" s="3">
        <v>2759.19</v>
      </c>
      <c r="J128" s="3">
        <v>56.89</v>
      </c>
      <c r="K128" t="s">
        <v>56</v>
      </c>
      <c r="L128" s="11">
        <v>50</v>
      </c>
      <c r="M128" s="20">
        <f t="shared" si="2"/>
        <v>56.89</v>
      </c>
      <c r="N128" s="11">
        <f t="shared" si="3"/>
        <v>0</v>
      </c>
    </row>
    <row r="129" spans="1:14">
      <c r="A129" t="s">
        <v>87</v>
      </c>
      <c r="B129" s="2">
        <v>9</v>
      </c>
      <c r="C129" t="s">
        <v>73</v>
      </c>
      <c r="D129" s="6" t="s">
        <v>13</v>
      </c>
      <c r="E129" s="1">
        <v>42369</v>
      </c>
      <c r="F129" s="3">
        <v>2844.53</v>
      </c>
      <c r="G129" s="3">
        <v>2844.53</v>
      </c>
      <c r="H129" s="3">
        <v>85.34</v>
      </c>
      <c r="I129" s="3">
        <v>2759.19</v>
      </c>
      <c r="J129" s="3">
        <v>56.89</v>
      </c>
      <c r="K129" t="s">
        <v>56</v>
      </c>
      <c r="L129" s="11">
        <v>50</v>
      </c>
      <c r="M129" s="20">
        <f t="shared" si="2"/>
        <v>56.89</v>
      </c>
      <c r="N129" s="11">
        <f t="shared" si="3"/>
        <v>0</v>
      </c>
    </row>
    <row r="130" spans="1:14">
      <c r="A130" t="s">
        <v>87</v>
      </c>
      <c r="B130" s="2">
        <v>10</v>
      </c>
      <c r="C130" t="s">
        <v>73</v>
      </c>
      <c r="D130" s="6" t="s">
        <v>13</v>
      </c>
      <c r="E130" s="1">
        <v>42369</v>
      </c>
      <c r="F130" s="3">
        <v>2844.53</v>
      </c>
      <c r="G130" s="3">
        <v>2844.53</v>
      </c>
      <c r="H130" s="3">
        <v>85.34</v>
      </c>
      <c r="I130" s="3">
        <v>2759.19</v>
      </c>
      <c r="J130" s="3">
        <v>56.89</v>
      </c>
      <c r="K130" t="s">
        <v>56</v>
      </c>
      <c r="L130" s="11">
        <v>50</v>
      </c>
      <c r="M130" s="20">
        <f t="shared" si="2"/>
        <v>56.89</v>
      </c>
      <c r="N130" s="11">
        <f t="shared" si="3"/>
        <v>0</v>
      </c>
    </row>
    <row r="131" spans="1:14">
      <c r="A131" t="s">
        <v>87</v>
      </c>
      <c r="B131" s="2">
        <v>11</v>
      </c>
      <c r="C131" t="s">
        <v>73</v>
      </c>
      <c r="D131" s="6" t="s">
        <v>13</v>
      </c>
      <c r="E131" s="1">
        <v>42369</v>
      </c>
      <c r="F131" s="3">
        <v>2844.53</v>
      </c>
      <c r="G131" s="3">
        <v>2844.53</v>
      </c>
      <c r="H131" s="3">
        <v>85.34</v>
      </c>
      <c r="I131" s="3">
        <v>2759.19</v>
      </c>
      <c r="J131" s="3">
        <v>56.89</v>
      </c>
      <c r="K131" t="s">
        <v>56</v>
      </c>
      <c r="L131" s="11">
        <v>50</v>
      </c>
      <c r="M131" s="20">
        <f t="shared" si="2"/>
        <v>56.89</v>
      </c>
      <c r="N131" s="11">
        <f t="shared" si="3"/>
        <v>0</v>
      </c>
    </row>
    <row r="132" spans="1:14">
      <c r="A132" t="s">
        <v>87</v>
      </c>
      <c r="B132" s="2">
        <v>12</v>
      </c>
      <c r="C132" t="s">
        <v>73</v>
      </c>
      <c r="D132" s="6" t="s">
        <v>13</v>
      </c>
      <c r="E132" s="1">
        <v>42369</v>
      </c>
      <c r="F132" s="3">
        <v>2844.53</v>
      </c>
      <c r="G132" s="3">
        <v>2844.53</v>
      </c>
      <c r="H132" s="3">
        <v>85.34</v>
      </c>
      <c r="I132" s="3">
        <v>2759.19</v>
      </c>
      <c r="J132" s="3">
        <v>56.89</v>
      </c>
      <c r="K132" t="s">
        <v>56</v>
      </c>
      <c r="L132" s="11">
        <v>50</v>
      </c>
      <c r="M132" s="20">
        <f t="shared" ref="M132:M195" si="4">J132</f>
        <v>56.89</v>
      </c>
      <c r="N132" s="11">
        <f t="shared" ref="N132:N195" si="5">M132-J132</f>
        <v>0</v>
      </c>
    </row>
    <row r="133" spans="1:14">
      <c r="A133" t="s">
        <v>87</v>
      </c>
      <c r="B133" s="2">
        <v>13</v>
      </c>
      <c r="C133" t="s">
        <v>73</v>
      </c>
      <c r="D133" s="6" t="s">
        <v>13</v>
      </c>
      <c r="E133" s="1">
        <v>42369</v>
      </c>
      <c r="F133" s="3">
        <v>2844.53</v>
      </c>
      <c r="G133" s="3">
        <v>2844.53</v>
      </c>
      <c r="H133" s="3">
        <v>85.34</v>
      </c>
      <c r="I133" s="3">
        <v>2759.19</v>
      </c>
      <c r="J133" s="3">
        <v>56.89</v>
      </c>
      <c r="K133" t="s">
        <v>56</v>
      </c>
      <c r="L133" s="11">
        <v>50</v>
      </c>
      <c r="M133" s="20">
        <f t="shared" si="4"/>
        <v>56.89</v>
      </c>
      <c r="N133" s="11">
        <f t="shared" si="5"/>
        <v>0</v>
      </c>
    </row>
    <row r="134" spans="1:14">
      <c r="A134" t="s">
        <v>87</v>
      </c>
      <c r="B134" s="2">
        <v>14</v>
      </c>
      <c r="C134" t="s">
        <v>73</v>
      </c>
      <c r="D134" s="6" t="s">
        <v>13</v>
      </c>
      <c r="E134" s="1">
        <v>42369</v>
      </c>
      <c r="F134" s="3">
        <v>2844.53</v>
      </c>
      <c r="G134" s="3">
        <v>2844.53</v>
      </c>
      <c r="H134" s="3">
        <v>85.34</v>
      </c>
      <c r="I134" s="3">
        <v>2759.19</v>
      </c>
      <c r="J134" s="3">
        <v>56.89</v>
      </c>
      <c r="K134" t="s">
        <v>56</v>
      </c>
      <c r="L134" s="11">
        <v>50</v>
      </c>
      <c r="M134" s="20">
        <f t="shared" si="4"/>
        <v>56.89</v>
      </c>
      <c r="N134" s="11">
        <f t="shared" si="5"/>
        <v>0</v>
      </c>
    </row>
    <row r="135" spans="1:14">
      <c r="A135" t="s">
        <v>87</v>
      </c>
      <c r="B135" s="2">
        <v>15</v>
      </c>
      <c r="C135" t="s">
        <v>93</v>
      </c>
      <c r="D135" s="6" t="s">
        <v>13</v>
      </c>
      <c r="E135" s="1">
        <v>42369</v>
      </c>
      <c r="F135" s="3">
        <v>3235.81</v>
      </c>
      <c r="G135" s="3">
        <v>3235.81</v>
      </c>
      <c r="H135" s="3">
        <v>97.08</v>
      </c>
      <c r="I135" s="3">
        <v>3138.73</v>
      </c>
      <c r="J135" s="3">
        <v>64.72</v>
      </c>
      <c r="K135" t="s">
        <v>56</v>
      </c>
      <c r="L135" s="11">
        <v>50</v>
      </c>
      <c r="M135" s="20">
        <f t="shared" si="4"/>
        <v>64.72</v>
      </c>
      <c r="N135" s="11">
        <f t="shared" si="5"/>
        <v>0</v>
      </c>
    </row>
    <row r="136" spans="1:14">
      <c r="A136" t="s">
        <v>87</v>
      </c>
      <c r="B136" s="2">
        <v>16</v>
      </c>
      <c r="C136" t="s">
        <v>93</v>
      </c>
      <c r="D136" s="6" t="s">
        <v>13</v>
      </c>
      <c r="E136" s="1">
        <v>42369</v>
      </c>
      <c r="F136" s="3">
        <v>3235.81</v>
      </c>
      <c r="G136" s="3">
        <v>3235.81</v>
      </c>
      <c r="H136" s="3">
        <v>97.08</v>
      </c>
      <c r="I136" s="3">
        <v>3138.73</v>
      </c>
      <c r="J136" s="3">
        <v>64.72</v>
      </c>
      <c r="K136" t="s">
        <v>56</v>
      </c>
      <c r="L136" s="11">
        <v>50</v>
      </c>
      <c r="M136" s="20">
        <f t="shared" si="4"/>
        <v>64.72</v>
      </c>
      <c r="N136" s="11">
        <f t="shared" si="5"/>
        <v>0</v>
      </c>
    </row>
    <row r="137" spans="1:14">
      <c r="A137" t="s">
        <v>87</v>
      </c>
      <c r="B137" s="2">
        <v>17</v>
      </c>
      <c r="C137" t="s">
        <v>88</v>
      </c>
      <c r="D137" s="6" t="s">
        <v>13</v>
      </c>
      <c r="E137" s="1">
        <v>42369</v>
      </c>
      <c r="F137" s="3">
        <v>5442.11</v>
      </c>
      <c r="G137" s="3">
        <v>5442.11</v>
      </c>
      <c r="H137" s="3">
        <v>163.26</v>
      </c>
      <c r="I137" s="3">
        <v>5278.85</v>
      </c>
      <c r="J137" s="3">
        <v>108.84</v>
      </c>
      <c r="K137" t="s">
        <v>56</v>
      </c>
      <c r="L137" s="11">
        <v>50</v>
      </c>
      <c r="M137" s="20">
        <f t="shared" si="4"/>
        <v>108.84</v>
      </c>
      <c r="N137" s="11">
        <f t="shared" si="5"/>
        <v>0</v>
      </c>
    </row>
    <row r="138" spans="1:14">
      <c r="A138" t="s">
        <v>87</v>
      </c>
      <c r="B138" s="2">
        <v>27</v>
      </c>
      <c r="C138" t="s">
        <v>75</v>
      </c>
      <c r="D138" s="6" t="s">
        <v>13</v>
      </c>
      <c r="E138" s="1">
        <v>42369</v>
      </c>
      <c r="F138" s="3">
        <v>10849.78</v>
      </c>
      <c r="G138" s="3">
        <v>10849.78</v>
      </c>
      <c r="H138" s="3">
        <v>325.5</v>
      </c>
      <c r="I138" s="3">
        <v>10524.28</v>
      </c>
      <c r="J138" s="3">
        <v>217</v>
      </c>
      <c r="K138" t="s">
        <v>56</v>
      </c>
      <c r="L138" s="11">
        <v>50</v>
      </c>
      <c r="M138" s="20">
        <f t="shared" si="4"/>
        <v>217</v>
      </c>
      <c r="N138" s="11">
        <f t="shared" si="5"/>
        <v>0</v>
      </c>
    </row>
    <row r="139" spans="1:14">
      <c r="A139" t="s">
        <v>87</v>
      </c>
      <c r="B139" s="2">
        <v>28</v>
      </c>
      <c r="C139" t="s">
        <v>75</v>
      </c>
      <c r="D139" s="6" t="s">
        <v>13</v>
      </c>
      <c r="E139" s="1">
        <v>42369</v>
      </c>
      <c r="F139" s="3">
        <v>10849.78</v>
      </c>
      <c r="G139" s="3">
        <v>10849.78</v>
      </c>
      <c r="H139" s="3">
        <v>325.5</v>
      </c>
      <c r="I139" s="3">
        <v>10524.28</v>
      </c>
      <c r="J139" s="3">
        <v>217</v>
      </c>
      <c r="K139" t="s">
        <v>56</v>
      </c>
      <c r="L139" s="11">
        <v>50</v>
      </c>
      <c r="M139" s="20">
        <f t="shared" si="4"/>
        <v>217</v>
      </c>
      <c r="N139" s="11">
        <f t="shared" si="5"/>
        <v>0</v>
      </c>
    </row>
    <row r="140" spans="1:14">
      <c r="A140" t="s">
        <v>87</v>
      </c>
      <c r="B140" s="2">
        <v>29</v>
      </c>
      <c r="C140" t="s">
        <v>75</v>
      </c>
      <c r="D140" s="6" t="s">
        <v>13</v>
      </c>
      <c r="E140" s="1">
        <v>42369</v>
      </c>
      <c r="F140" s="3">
        <v>10849.78</v>
      </c>
      <c r="G140" s="3">
        <v>10849.78</v>
      </c>
      <c r="H140" s="3">
        <v>325.5</v>
      </c>
      <c r="I140" s="3">
        <v>10524.28</v>
      </c>
      <c r="J140" s="3">
        <v>217</v>
      </c>
      <c r="K140" t="s">
        <v>56</v>
      </c>
      <c r="L140" s="11">
        <v>50</v>
      </c>
      <c r="M140" s="20">
        <f t="shared" si="4"/>
        <v>217</v>
      </c>
      <c r="N140" s="11">
        <f t="shared" si="5"/>
        <v>0</v>
      </c>
    </row>
    <row r="141" spans="1:14">
      <c r="A141" t="s">
        <v>87</v>
      </c>
      <c r="B141" s="2">
        <v>30</v>
      </c>
      <c r="C141" t="s">
        <v>75</v>
      </c>
      <c r="D141" s="6" t="s">
        <v>13</v>
      </c>
      <c r="E141" s="1">
        <v>42369</v>
      </c>
      <c r="F141" s="3">
        <v>10849.78</v>
      </c>
      <c r="G141" s="3">
        <v>10849.78</v>
      </c>
      <c r="H141" s="3">
        <v>325.5</v>
      </c>
      <c r="I141" s="3">
        <v>10524.28</v>
      </c>
      <c r="J141" s="3">
        <v>217</v>
      </c>
      <c r="K141" t="s">
        <v>56</v>
      </c>
      <c r="L141" s="11">
        <v>50</v>
      </c>
      <c r="M141" s="20">
        <f t="shared" si="4"/>
        <v>217</v>
      </c>
      <c r="N141" s="11">
        <f t="shared" si="5"/>
        <v>0</v>
      </c>
    </row>
    <row r="142" spans="1:14">
      <c r="A142" t="s">
        <v>87</v>
      </c>
      <c r="B142" s="2">
        <v>31</v>
      </c>
      <c r="C142" t="s">
        <v>75</v>
      </c>
      <c r="D142" s="6" t="s">
        <v>13</v>
      </c>
      <c r="E142" s="1">
        <v>42369</v>
      </c>
      <c r="F142" s="3">
        <v>10849.78</v>
      </c>
      <c r="G142" s="3">
        <v>10849.78</v>
      </c>
      <c r="H142" s="3">
        <v>325.5</v>
      </c>
      <c r="I142" s="3">
        <v>10524.28</v>
      </c>
      <c r="J142" s="3">
        <v>217</v>
      </c>
      <c r="K142" t="s">
        <v>56</v>
      </c>
      <c r="L142" s="11">
        <v>50</v>
      </c>
      <c r="M142" s="20">
        <f t="shared" si="4"/>
        <v>217</v>
      </c>
      <c r="N142" s="11">
        <f t="shared" si="5"/>
        <v>0</v>
      </c>
    </row>
    <row r="143" spans="1:14">
      <c r="A143" t="s">
        <v>87</v>
      </c>
      <c r="B143" s="2">
        <v>32</v>
      </c>
      <c r="C143" t="s">
        <v>75</v>
      </c>
      <c r="D143" s="6" t="s">
        <v>13</v>
      </c>
      <c r="E143" s="1">
        <v>42369</v>
      </c>
      <c r="F143" s="3">
        <v>10849.78</v>
      </c>
      <c r="G143" s="3">
        <v>10849.78</v>
      </c>
      <c r="H143" s="3">
        <v>325.5</v>
      </c>
      <c r="I143" s="3">
        <v>10524.28</v>
      </c>
      <c r="J143" s="3">
        <v>217</v>
      </c>
      <c r="K143" t="s">
        <v>56</v>
      </c>
      <c r="L143" s="11">
        <v>50</v>
      </c>
      <c r="M143" s="20">
        <f t="shared" si="4"/>
        <v>217</v>
      </c>
      <c r="N143" s="11">
        <f t="shared" si="5"/>
        <v>0</v>
      </c>
    </row>
    <row r="144" spans="1:14">
      <c r="A144" t="s">
        <v>87</v>
      </c>
      <c r="B144" s="2">
        <v>33</v>
      </c>
      <c r="C144" t="s">
        <v>75</v>
      </c>
      <c r="D144" s="6" t="s">
        <v>13</v>
      </c>
      <c r="E144" s="1">
        <v>42369</v>
      </c>
      <c r="F144" s="3">
        <v>10849.78</v>
      </c>
      <c r="G144" s="3">
        <v>10849.78</v>
      </c>
      <c r="H144" s="3">
        <v>325.5</v>
      </c>
      <c r="I144" s="3">
        <v>10524.28</v>
      </c>
      <c r="J144" s="3">
        <v>217</v>
      </c>
      <c r="K144" t="s">
        <v>56</v>
      </c>
      <c r="L144" s="11">
        <v>50</v>
      </c>
      <c r="M144" s="20">
        <f t="shared" si="4"/>
        <v>217</v>
      </c>
      <c r="N144" s="11">
        <f t="shared" si="5"/>
        <v>0</v>
      </c>
    </row>
    <row r="145" spans="1:14">
      <c r="A145" t="s">
        <v>87</v>
      </c>
      <c r="B145" s="2">
        <v>34</v>
      </c>
      <c r="C145" t="s">
        <v>75</v>
      </c>
      <c r="D145" s="6" t="s">
        <v>13</v>
      </c>
      <c r="E145" s="1">
        <v>42369</v>
      </c>
      <c r="F145" s="3">
        <v>10849.78</v>
      </c>
      <c r="G145" s="3">
        <v>10849.78</v>
      </c>
      <c r="H145" s="3">
        <v>325.5</v>
      </c>
      <c r="I145" s="3">
        <v>10524.28</v>
      </c>
      <c r="J145" s="3">
        <v>217</v>
      </c>
      <c r="K145" t="s">
        <v>56</v>
      </c>
      <c r="L145" s="11">
        <v>50</v>
      </c>
      <c r="M145" s="20">
        <f t="shared" si="4"/>
        <v>217</v>
      </c>
      <c r="N145" s="11">
        <f t="shared" si="5"/>
        <v>0</v>
      </c>
    </row>
    <row r="146" spans="1:14">
      <c r="A146" t="s">
        <v>87</v>
      </c>
      <c r="B146" s="2">
        <v>35</v>
      </c>
      <c r="C146" t="s">
        <v>89</v>
      </c>
      <c r="D146" s="6" t="s">
        <v>13</v>
      </c>
      <c r="E146" s="1">
        <v>42369</v>
      </c>
      <c r="F146" s="3">
        <v>22296.86</v>
      </c>
      <c r="G146" s="3">
        <v>22296.86</v>
      </c>
      <c r="H146" s="3">
        <v>668.91</v>
      </c>
      <c r="I146" s="3">
        <v>21627.95</v>
      </c>
      <c r="J146" s="3">
        <v>445.94</v>
      </c>
      <c r="K146" t="s">
        <v>56</v>
      </c>
      <c r="L146" s="11">
        <v>50</v>
      </c>
      <c r="M146" s="20">
        <f t="shared" si="4"/>
        <v>445.94</v>
      </c>
      <c r="N146" s="11">
        <f t="shared" si="5"/>
        <v>0</v>
      </c>
    </row>
    <row r="147" spans="1:14">
      <c r="A147" t="s">
        <v>87</v>
      </c>
      <c r="B147" s="2">
        <v>36</v>
      </c>
      <c r="C147" t="s">
        <v>89</v>
      </c>
      <c r="D147" s="6" t="s">
        <v>13</v>
      </c>
      <c r="E147" s="1">
        <v>42369</v>
      </c>
      <c r="F147" s="3">
        <v>22296.86</v>
      </c>
      <c r="G147" s="3">
        <v>22296.86</v>
      </c>
      <c r="H147" s="3">
        <v>668.91</v>
      </c>
      <c r="I147" s="3">
        <v>21627.95</v>
      </c>
      <c r="J147" s="3">
        <v>445.94</v>
      </c>
      <c r="K147" t="s">
        <v>56</v>
      </c>
      <c r="L147" s="11">
        <v>50</v>
      </c>
      <c r="M147" s="20">
        <f t="shared" si="4"/>
        <v>445.94</v>
      </c>
      <c r="N147" s="11">
        <f t="shared" si="5"/>
        <v>0</v>
      </c>
    </row>
    <row r="148" spans="1:14">
      <c r="A148" t="s">
        <v>87</v>
      </c>
      <c r="B148" s="2">
        <v>37</v>
      </c>
      <c r="C148" t="s">
        <v>89</v>
      </c>
      <c r="D148" s="6" t="s">
        <v>13</v>
      </c>
      <c r="E148" s="1">
        <v>42369</v>
      </c>
      <c r="F148" s="3">
        <v>22296.86</v>
      </c>
      <c r="G148" s="3">
        <v>22296.86</v>
      </c>
      <c r="H148" s="3">
        <v>668.91</v>
      </c>
      <c r="I148" s="3">
        <v>21627.95</v>
      </c>
      <c r="J148" s="3">
        <v>445.94</v>
      </c>
      <c r="K148" t="s">
        <v>56</v>
      </c>
      <c r="L148" s="11">
        <v>50</v>
      </c>
      <c r="M148" s="20">
        <f t="shared" si="4"/>
        <v>445.94</v>
      </c>
      <c r="N148" s="11">
        <f t="shared" si="5"/>
        <v>0</v>
      </c>
    </row>
    <row r="149" spans="1:14">
      <c r="A149" t="s">
        <v>87</v>
      </c>
      <c r="B149" s="2">
        <v>47</v>
      </c>
      <c r="C149" t="s">
        <v>91</v>
      </c>
      <c r="D149" s="6" t="s">
        <v>13</v>
      </c>
      <c r="E149" s="1">
        <v>42369</v>
      </c>
      <c r="F149" s="3">
        <v>4041.84</v>
      </c>
      <c r="G149" s="3">
        <v>4041.84</v>
      </c>
      <c r="H149" s="3">
        <v>121.26</v>
      </c>
      <c r="I149" s="3">
        <v>3920.58</v>
      </c>
      <c r="J149" s="3">
        <v>80.84</v>
      </c>
      <c r="K149" t="s">
        <v>56</v>
      </c>
      <c r="L149" s="11">
        <v>50</v>
      </c>
      <c r="M149" s="20">
        <f t="shared" si="4"/>
        <v>80.84</v>
      </c>
      <c r="N149" s="11">
        <f t="shared" si="5"/>
        <v>0</v>
      </c>
    </row>
    <row r="150" spans="1:14">
      <c r="A150" t="s">
        <v>87</v>
      </c>
      <c r="B150" s="2">
        <v>48</v>
      </c>
      <c r="C150" t="s">
        <v>91</v>
      </c>
      <c r="D150" s="6" t="s">
        <v>13</v>
      </c>
      <c r="E150" s="1">
        <v>42369</v>
      </c>
      <c r="F150" s="3">
        <v>4041.84</v>
      </c>
      <c r="G150" s="3">
        <v>4041.84</v>
      </c>
      <c r="H150" s="3">
        <v>121.26</v>
      </c>
      <c r="I150" s="3">
        <v>3920.58</v>
      </c>
      <c r="J150" s="3">
        <v>80.84</v>
      </c>
      <c r="K150" t="s">
        <v>56</v>
      </c>
      <c r="L150" s="11">
        <v>50</v>
      </c>
      <c r="M150" s="20">
        <f t="shared" si="4"/>
        <v>80.84</v>
      </c>
      <c r="N150" s="11">
        <f t="shared" si="5"/>
        <v>0</v>
      </c>
    </row>
    <row r="151" spans="1:14">
      <c r="A151" t="s">
        <v>87</v>
      </c>
      <c r="B151" s="2">
        <v>49</v>
      </c>
      <c r="C151" t="s">
        <v>91</v>
      </c>
      <c r="D151" s="6" t="s">
        <v>13</v>
      </c>
      <c r="E151" s="1">
        <v>42369</v>
      </c>
      <c r="F151" s="3">
        <v>4041.84</v>
      </c>
      <c r="G151" s="3">
        <v>4041.84</v>
      </c>
      <c r="H151" s="3">
        <v>121.26</v>
      </c>
      <c r="I151" s="3">
        <v>3920.58</v>
      </c>
      <c r="J151" s="3">
        <v>80.84</v>
      </c>
      <c r="K151" t="s">
        <v>56</v>
      </c>
      <c r="L151" s="11">
        <v>50</v>
      </c>
      <c r="M151" s="20">
        <f t="shared" si="4"/>
        <v>80.84</v>
      </c>
      <c r="N151" s="11">
        <f t="shared" si="5"/>
        <v>0</v>
      </c>
    </row>
    <row r="152" spans="1:14">
      <c r="A152" t="s">
        <v>87</v>
      </c>
      <c r="B152" s="2">
        <v>50</v>
      </c>
      <c r="C152" t="s">
        <v>91</v>
      </c>
      <c r="D152" s="6" t="s">
        <v>13</v>
      </c>
      <c r="E152" s="1">
        <v>42369</v>
      </c>
      <c r="F152" s="3">
        <v>4041.84</v>
      </c>
      <c r="G152" s="3">
        <v>4041.84</v>
      </c>
      <c r="H152" s="3">
        <v>121.26</v>
      </c>
      <c r="I152" s="3">
        <v>3920.58</v>
      </c>
      <c r="J152" s="3">
        <v>80.84</v>
      </c>
      <c r="K152" t="s">
        <v>56</v>
      </c>
      <c r="L152" s="11">
        <v>50</v>
      </c>
      <c r="M152" s="20">
        <f t="shared" si="4"/>
        <v>80.84</v>
      </c>
      <c r="N152" s="11">
        <f t="shared" si="5"/>
        <v>0</v>
      </c>
    </row>
    <row r="153" spans="1:14">
      <c r="A153" t="s">
        <v>87</v>
      </c>
      <c r="B153" s="2">
        <v>51</v>
      </c>
      <c r="C153" t="s">
        <v>91</v>
      </c>
      <c r="D153" s="6" t="s">
        <v>13</v>
      </c>
      <c r="E153" s="1">
        <v>42369</v>
      </c>
      <c r="F153" s="3">
        <v>4041.84</v>
      </c>
      <c r="G153" s="3">
        <v>4041.84</v>
      </c>
      <c r="H153" s="3">
        <v>121.26</v>
      </c>
      <c r="I153" s="3">
        <v>3920.58</v>
      </c>
      <c r="J153" s="3">
        <v>80.84</v>
      </c>
      <c r="K153" t="s">
        <v>56</v>
      </c>
      <c r="L153" s="11">
        <v>50</v>
      </c>
      <c r="M153" s="20">
        <f t="shared" si="4"/>
        <v>80.84</v>
      </c>
      <c r="N153" s="11">
        <f t="shared" si="5"/>
        <v>0</v>
      </c>
    </row>
    <row r="154" spans="1:14">
      <c r="A154" t="s">
        <v>87</v>
      </c>
      <c r="B154" s="2">
        <v>52</v>
      </c>
      <c r="C154" t="s">
        <v>91</v>
      </c>
      <c r="D154" s="6" t="s">
        <v>13</v>
      </c>
      <c r="E154" s="1">
        <v>42369</v>
      </c>
      <c r="F154" s="3">
        <v>4041.84</v>
      </c>
      <c r="G154" s="3">
        <v>4041.84</v>
      </c>
      <c r="H154" s="3">
        <v>121.26</v>
      </c>
      <c r="I154" s="3">
        <v>3920.58</v>
      </c>
      <c r="J154" s="3">
        <v>80.84</v>
      </c>
      <c r="K154" t="s">
        <v>56</v>
      </c>
      <c r="L154" s="11">
        <v>50</v>
      </c>
      <c r="M154" s="20">
        <f t="shared" si="4"/>
        <v>80.84</v>
      </c>
      <c r="N154" s="11">
        <f t="shared" si="5"/>
        <v>0</v>
      </c>
    </row>
    <row r="155" spans="1:14">
      <c r="A155" t="s">
        <v>87</v>
      </c>
      <c r="B155" s="2">
        <v>53</v>
      </c>
      <c r="C155" t="s">
        <v>91</v>
      </c>
      <c r="D155" s="6" t="s">
        <v>13</v>
      </c>
      <c r="E155" s="1">
        <v>42369</v>
      </c>
      <c r="F155" s="3">
        <v>4041.84</v>
      </c>
      <c r="G155" s="3">
        <v>4041.84</v>
      </c>
      <c r="H155" s="3">
        <v>121.26</v>
      </c>
      <c r="I155" s="3">
        <v>3920.58</v>
      </c>
      <c r="J155" s="3">
        <v>80.84</v>
      </c>
      <c r="K155" t="s">
        <v>56</v>
      </c>
      <c r="L155" s="11">
        <v>50</v>
      </c>
      <c r="M155" s="20">
        <f t="shared" si="4"/>
        <v>80.84</v>
      </c>
      <c r="N155" s="11">
        <f t="shared" si="5"/>
        <v>0</v>
      </c>
    </row>
    <row r="156" spans="1:14">
      <c r="A156" t="s">
        <v>87</v>
      </c>
      <c r="B156" s="2">
        <v>54</v>
      </c>
      <c r="C156" t="s">
        <v>91</v>
      </c>
      <c r="D156" s="6" t="s">
        <v>13</v>
      </c>
      <c r="E156" s="1">
        <v>42369</v>
      </c>
      <c r="F156" s="3">
        <v>4041.84</v>
      </c>
      <c r="G156" s="3">
        <v>4041.84</v>
      </c>
      <c r="H156" s="3">
        <v>121.26</v>
      </c>
      <c r="I156" s="3">
        <v>3920.58</v>
      </c>
      <c r="J156" s="3">
        <v>80.84</v>
      </c>
      <c r="K156" t="s">
        <v>56</v>
      </c>
      <c r="L156" s="11">
        <v>50</v>
      </c>
      <c r="M156" s="20">
        <f t="shared" si="4"/>
        <v>80.84</v>
      </c>
      <c r="N156" s="11">
        <f t="shared" si="5"/>
        <v>0</v>
      </c>
    </row>
    <row r="157" spans="1:14">
      <c r="A157" t="s">
        <v>87</v>
      </c>
      <c r="B157" s="2">
        <v>55</v>
      </c>
      <c r="C157" t="s">
        <v>91</v>
      </c>
      <c r="D157" s="6" t="s">
        <v>13</v>
      </c>
      <c r="E157" s="1">
        <v>42369</v>
      </c>
      <c r="F157" s="3">
        <v>4041.84</v>
      </c>
      <c r="G157" s="3">
        <v>4041.84</v>
      </c>
      <c r="H157" s="3">
        <v>121.26</v>
      </c>
      <c r="I157" s="3">
        <v>3920.58</v>
      </c>
      <c r="J157" s="3">
        <v>80.84</v>
      </c>
      <c r="K157" t="s">
        <v>56</v>
      </c>
      <c r="L157" s="11">
        <v>50</v>
      </c>
      <c r="M157" s="20">
        <f t="shared" si="4"/>
        <v>80.84</v>
      </c>
      <c r="N157" s="11">
        <f t="shared" si="5"/>
        <v>0</v>
      </c>
    </row>
    <row r="158" spans="1:14">
      <c r="A158" t="s">
        <v>87</v>
      </c>
      <c r="B158" s="2">
        <v>56</v>
      </c>
      <c r="C158" t="s">
        <v>91</v>
      </c>
      <c r="D158" s="6" t="s">
        <v>13</v>
      </c>
      <c r="E158" s="1">
        <v>42369</v>
      </c>
      <c r="F158" s="3">
        <v>4041.84</v>
      </c>
      <c r="G158" s="3">
        <v>4041.84</v>
      </c>
      <c r="H158" s="3">
        <v>121.26</v>
      </c>
      <c r="I158" s="3">
        <v>3920.58</v>
      </c>
      <c r="J158" s="3">
        <v>80.84</v>
      </c>
      <c r="K158" t="s">
        <v>56</v>
      </c>
      <c r="L158" s="11">
        <v>50</v>
      </c>
      <c r="M158" s="20">
        <f t="shared" si="4"/>
        <v>80.84</v>
      </c>
      <c r="N158" s="11">
        <f t="shared" si="5"/>
        <v>0</v>
      </c>
    </row>
    <row r="159" spans="1:14">
      <c r="A159" t="s">
        <v>87</v>
      </c>
      <c r="B159" s="2">
        <v>57</v>
      </c>
      <c r="C159" t="s">
        <v>91</v>
      </c>
      <c r="D159" s="6" t="s">
        <v>13</v>
      </c>
      <c r="E159" s="1">
        <v>42369</v>
      </c>
      <c r="F159" s="3">
        <v>4041.84</v>
      </c>
      <c r="G159" s="3">
        <v>4041.84</v>
      </c>
      <c r="H159" s="3">
        <v>121.26</v>
      </c>
      <c r="I159" s="3">
        <v>3920.58</v>
      </c>
      <c r="J159" s="3">
        <v>80.84</v>
      </c>
      <c r="K159" t="s">
        <v>56</v>
      </c>
      <c r="L159" s="11">
        <v>50</v>
      </c>
      <c r="M159" s="20">
        <f t="shared" si="4"/>
        <v>80.84</v>
      </c>
      <c r="N159" s="11">
        <f t="shared" si="5"/>
        <v>0</v>
      </c>
    </row>
    <row r="160" spans="1:14">
      <c r="A160" t="s">
        <v>87</v>
      </c>
      <c r="B160" s="2">
        <v>67</v>
      </c>
      <c r="C160" t="s">
        <v>92</v>
      </c>
      <c r="D160" s="6" t="s">
        <v>13</v>
      </c>
      <c r="E160" s="1">
        <v>42369</v>
      </c>
      <c r="F160" s="3">
        <v>5933.42</v>
      </c>
      <c r="G160" s="3">
        <v>5933.42</v>
      </c>
      <c r="H160" s="3">
        <v>178</v>
      </c>
      <c r="I160" s="3">
        <v>5755.42</v>
      </c>
      <c r="J160" s="3">
        <v>118.67</v>
      </c>
      <c r="K160" t="s">
        <v>56</v>
      </c>
      <c r="L160" s="11">
        <v>50</v>
      </c>
      <c r="M160" s="20">
        <f t="shared" si="4"/>
        <v>118.67</v>
      </c>
      <c r="N160" s="11">
        <f t="shared" si="5"/>
        <v>0</v>
      </c>
    </row>
    <row r="161" spans="1:14">
      <c r="A161" t="s">
        <v>87</v>
      </c>
      <c r="B161" s="2">
        <v>68</v>
      </c>
      <c r="C161" t="s">
        <v>92</v>
      </c>
      <c r="D161" s="6" t="s">
        <v>13</v>
      </c>
      <c r="E161" s="1">
        <v>42369</v>
      </c>
      <c r="F161" s="3">
        <v>5933.42</v>
      </c>
      <c r="G161" s="3">
        <v>5933.42</v>
      </c>
      <c r="H161" s="3">
        <v>178</v>
      </c>
      <c r="I161" s="3">
        <v>5755.42</v>
      </c>
      <c r="J161" s="3">
        <v>118.67</v>
      </c>
      <c r="K161" t="s">
        <v>56</v>
      </c>
      <c r="L161" s="11">
        <v>50</v>
      </c>
      <c r="M161" s="20">
        <f t="shared" si="4"/>
        <v>118.67</v>
      </c>
      <c r="N161" s="11">
        <f t="shared" si="5"/>
        <v>0</v>
      </c>
    </row>
    <row r="162" spans="1:14">
      <c r="A162" t="s">
        <v>87</v>
      </c>
      <c r="B162" s="2">
        <v>69</v>
      </c>
      <c r="C162" t="s">
        <v>92</v>
      </c>
      <c r="D162" s="6" t="s">
        <v>13</v>
      </c>
      <c r="E162" s="1">
        <v>42369</v>
      </c>
      <c r="F162" s="3">
        <v>5933.42</v>
      </c>
      <c r="G162" s="3">
        <v>5933.42</v>
      </c>
      <c r="H162" s="3">
        <v>178</v>
      </c>
      <c r="I162" s="3">
        <v>5755.42</v>
      </c>
      <c r="J162" s="3">
        <v>118.67</v>
      </c>
      <c r="K162" t="s">
        <v>56</v>
      </c>
      <c r="L162" s="11">
        <v>50</v>
      </c>
      <c r="M162" s="20">
        <f t="shared" si="4"/>
        <v>118.67</v>
      </c>
      <c r="N162" s="11">
        <f t="shared" si="5"/>
        <v>0</v>
      </c>
    </row>
    <row r="163" spans="1:14">
      <c r="A163" t="s">
        <v>87</v>
      </c>
      <c r="B163" s="2">
        <v>70</v>
      </c>
      <c r="C163" t="s">
        <v>92</v>
      </c>
      <c r="D163" s="6" t="s">
        <v>13</v>
      </c>
      <c r="E163" s="1">
        <v>42369</v>
      </c>
      <c r="F163" s="3">
        <v>5933.42</v>
      </c>
      <c r="G163" s="3">
        <v>5933.42</v>
      </c>
      <c r="H163" s="3">
        <v>178</v>
      </c>
      <c r="I163" s="3">
        <v>5755.42</v>
      </c>
      <c r="J163" s="3">
        <v>118.67</v>
      </c>
      <c r="K163" t="s">
        <v>56</v>
      </c>
      <c r="L163" s="11">
        <v>50</v>
      </c>
      <c r="M163" s="20">
        <f t="shared" si="4"/>
        <v>118.67</v>
      </c>
      <c r="N163" s="11">
        <f t="shared" si="5"/>
        <v>0</v>
      </c>
    </row>
    <row r="164" spans="1:14">
      <c r="A164" t="s">
        <v>87</v>
      </c>
      <c r="B164" s="2">
        <v>71</v>
      </c>
      <c r="C164" t="s">
        <v>92</v>
      </c>
      <c r="D164" s="6" t="s">
        <v>13</v>
      </c>
      <c r="E164" s="1">
        <v>42369</v>
      </c>
      <c r="F164" s="3">
        <v>5933.42</v>
      </c>
      <c r="G164" s="3">
        <v>5933.42</v>
      </c>
      <c r="H164" s="3">
        <v>178</v>
      </c>
      <c r="I164" s="3">
        <v>5755.42</v>
      </c>
      <c r="J164" s="3">
        <v>118.67</v>
      </c>
      <c r="K164" t="s">
        <v>56</v>
      </c>
      <c r="L164" s="11">
        <v>50</v>
      </c>
      <c r="M164" s="20">
        <f t="shared" si="4"/>
        <v>118.67</v>
      </c>
      <c r="N164" s="11">
        <f t="shared" si="5"/>
        <v>0</v>
      </c>
    </row>
    <row r="165" spans="1:14">
      <c r="A165" t="s">
        <v>87</v>
      </c>
      <c r="B165" s="2">
        <v>72</v>
      </c>
      <c r="C165" t="s">
        <v>65</v>
      </c>
      <c r="D165" s="6" t="s">
        <v>13</v>
      </c>
      <c r="E165" s="1">
        <v>42369</v>
      </c>
      <c r="F165" s="3">
        <v>114.23</v>
      </c>
      <c r="G165" s="3">
        <v>114.23</v>
      </c>
      <c r="H165" s="3">
        <v>3.42</v>
      </c>
      <c r="I165" s="3">
        <v>110.81</v>
      </c>
      <c r="J165" s="3">
        <v>2.2799999999999998</v>
      </c>
      <c r="K165" t="s">
        <v>56</v>
      </c>
      <c r="L165" s="11">
        <v>50</v>
      </c>
      <c r="M165" s="20">
        <f t="shared" si="4"/>
        <v>2.2799999999999998</v>
      </c>
      <c r="N165" s="11">
        <f t="shared" si="5"/>
        <v>0</v>
      </c>
    </row>
    <row r="166" spans="1:14">
      <c r="A166" t="s">
        <v>87</v>
      </c>
      <c r="B166" s="2">
        <v>73</v>
      </c>
      <c r="C166" t="s">
        <v>65</v>
      </c>
      <c r="D166" s="6" t="s">
        <v>13</v>
      </c>
      <c r="E166" s="1">
        <v>42369</v>
      </c>
      <c r="F166" s="3">
        <v>114.18</v>
      </c>
      <c r="G166" s="3">
        <v>114.18</v>
      </c>
      <c r="H166" s="3">
        <v>3.42</v>
      </c>
      <c r="I166" s="3">
        <v>110.76</v>
      </c>
      <c r="J166" s="3">
        <v>2.2799999999999998</v>
      </c>
      <c r="K166" t="s">
        <v>56</v>
      </c>
      <c r="L166" s="11">
        <v>50</v>
      </c>
      <c r="M166" s="20">
        <f t="shared" si="4"/>
        <v>2.2799999999999998</v>
      </c>
      <c r="N166" s="11">
        <f t="shared" si="5"/>
        <v>0</v>
      </c>
    </row>
    <row r="167" spans="1:14">
      <c r="A167" t="s">
        <v>94</v>
      </c>
      <c r="B167" s="2">
        <v>1</v>
      </c>
      <c r="C167" t="s">
        <v>95</v>
      </c>
      <c r="D167" s="6" t="s">
        <v>13</v>
      </c>
      <c r="E167" s="1">
        <v>42369</v>
      </c>
      <c r="F167" s="3">
        <v>5212.91</v>
      </c>
      <c r="G167" s="3">
        <v>5212.91</v>
      </c>
      <c r="H167" s="3">
        <v>156.38999999999999</v>
      </c>
      <c r="I167" s="3">
        <v>5056.5200000000004</v>
      </c>
      <c r="J167" s="3">
        <v>104.26</v>
      </c>
      <c r="K167" t="s">
        <v>56</v>
      </c>
      <c r="L167" s="11">
        <v>50</v>
      </c>
      <c r="M167" s="20">
        <f t="shared" si="4"/>
        <v>104.26</v>
      </c>
      <c r="N167" s="11">
        <f t="shared" si="5"/>
        <v>0</v>
      </c>
    </row>
    <row r="168" spans="1:14">
      <c r="A168" t="s">
        <v>94</v>
      </c>
      <c r="B168" s="2">
        <v>2</v>
      </c>
      <c r="C168" t="s">
        <v>95</v>
      </c>
      <c r="D168" s="6" t="s">
        <v>13</v>
      </c>
      <c r="E168" s="1">
        <v>42369</v>
      </c>
      <c r="F168" s="3">
        <v>135.16999999999999</v>
      </c>
      <c r="G168" s="3">
        <v>135.16999999999999</v>
      </c>
      <c r="H168" s="3">
        <v>4.05</v>
      </c>
      <c r="I168" s="3">
        <v>131.12</v>
      </c>
      <c r="J168" s="3">
        <v>2.7</v>
      </c>
      <c r="K168" t="s">
        <v>56</v>
      </c>
      <c r="L168" s="11">
        <v>50</v>
      </c>
      <c r="M168" s="20">
        <f t="shared" si="4"/>
        <v>2.7</v>
      </c>
      <c r="N168" s="11">
        <f t="shared" si="5"/>
        <v>0</v>
      </c>
    </row>
    <row r="169" spans="1:14">
      <c r="A169" t="s">
        <v>98</v>
      </c>
      <c r="B169" s="2">
        <v>1</v>
      </c>
      <c r="C169" t="s">
        <v>99</v>
      </c>
      <c r="D169" s="6" t="s">
        <v>13</v>
      </c>
      <c r="E169" s="1">
        <v>42369</v>
      </c>
      <c r="F169" s="3">
        <v>2469.6</v>
      </c>
      <c r="G169" s="3">
        <v>2469.6</v>
      </c>
      <c r="H169" s="3">
        <v>74.09</v>
      </c>
      <c r="I169" s="3">
        <v>2395.5100000000002</v>
      </c>
      <c r="J169" s="3">
        <v>49.39</v>
      </c>
      <c r="K169" t="s">
        <v>56</v>
      </c>
      <c r="L169" s="11">
        <v>50</v>
      </c>
      <c r="M169" s="20">
        <f t="shared" si="4"/>
        <v>49.39</v>
      </c>
      <c r="N169" s="11">
        <f t="shared" si="5"/>
        <v>0</v>
      </c>
    </row>
    <row r="170" spans="1:14">
      <c r="A170" t="s">
        <v>98</v>
      </c>
      <c r="B170" s="2">
        <v>2</v>
      </c>
      <c r="C170" t="s">
        <v>99</v>
      </c>
      <c r="D170" s="6" t="s">
        <v>13</v>
      </c>
      <c r="E170" s="1">
        <v>42369</v>
      </c>
      <c r="F170" s="3">
        <v>4485.62</v>
      </c>
      <c r="G170" s="3">
        <v>4485.62</v>
      </c>
      <c r="H170" s="3">
        <v>134.57</v>
      </c>
      <c r="I170" s="3">
        <v>4351.05</v>
      </c>
      <c r="J170" s="3">
        <v>89.71</v>
      </c>
      <c r="K170" t="s">
        <v>56</v>
      </c>
      <c r="L170" s="11">
        <v>50</v>
      </c>
      <c r="M170" s="20">
        <f t="shared" si="4"/>
        <v>89.71</v>
      </c>
      <c r="N170" s="11">
        <f t="shared" si="5"/>
        <v>0</v>
      </c>
    </row>
    <row r="171" spans="1:14">
      <c r="A171" t="s">
        <v>98</v>
      </c>
      <c r="B171" s="2">
        <v>3</v>
      </c>
      <c r="C171" t="s">
        <v>99</v>
      </c>
      <c r="D171" s="6" t="s">
        <v>13</v>
      </c>
      <c r="E171" s="1">
        <v>42369</v>
      </c>
      <c r="F171" s="3">
        <v>1593.42</v>
      </c>
      <c r="G171" s="3">
        <v>1593.42</v>
      </c>
      <c r="H171" s="3">
        <v>47.8</v>
      </c>
      <c r="I171" s="3">
        <v>1545.62</v>
      </c>
      <c r="J171" s="3">
        <v>31.87</v>
      </c>
      <c r="K171" t="s">
        <v>56</v>
      </c>
      <c r="L171" s="11">
        <v>50</v>
      </c>
      <c r="M171" s="20">
        <f t="shared" si="4"/>
        <v>31.87</v>
      </c>
      <c r="N171" s="11">
        <f t="shared" si="5"/>
        <v>0</v>
      </c>
    </row>
    <row r="172" spans="1:14">
      <c r="A172" t="s">
        <v>112</v>
      </c>
      <c r="B172" s="2">
        <v>2</v>
      </c>
      <c r="C172" t="s">
        <v>113</v>
      </c>
      <c r="D172" s="6" t="s">
        <v>13</v>
      </c>
      <c r="E172" s="1">
        <v>42369</v>
      </c>
      <c r="F172" s="3">
        <v>7220.62</v>
      </c>
      <c r="G172" s="3">
        <v>7220.62</v>
      </c>
      <c r="H172" s="3">
        <v>216.62</v>
      </c>
      <c r="I172" s="3">
        <v>7004</v>
      </c>
      <c r="J172" s="3">
        <v>144.41</v>
      </c>
      <c r="K172" t="s">
        <v>56</v>
      </c>
      <c r="L172" s="11">
        <v>50</v>
      </c>
      <c r="M172" s="20">
        <f t="shared" si="4"/>
        <v>144.41</v>
      </c>
      <c r="N172" s="11">
        <f t="shared" si="5"/>
        <v>0</v>
      </c>
    </row>
    <row r="173" spans="1:14">
      <c r="A173" t="s">
        <v>112</v>
      </c>
      <c r="B173" s="2">
        <v>3</v>
      </c>
      <c r="C173" t="s">
        <v>113</v>
      </c>
      <c r="D173" s="6" t="s">
        <v>13</v>
      </c>
      <c r="E173" s="1">
        <v>42369</v>
      </c>
      <c r="F173" s="3">
        <v>460139.81</v>
      </c>
      <c r="G173" s="3">
        <v>460139.81</v>
      </c>
      <c r="H173" s="3">
        <v>13804.2</v>
      </c>
      <c r="I173" s="3">
        <v>446335.61</v>
      </c>
      <c r="J173" s="3">
        <v>9202.7999999999993</v>
      </c>
      <c r="K173" t="s">
        <v>56</v>
      </c>
      <c r="L173" s="11">
        <v>50</v>
      </c>
      <c r="M173" s="20">
        <f t="shared" si="4"/>
        <v>9202.7999999999993</v>
      </c>
      <c r="N173" s="11">
        <f t="shared" si="5"/>
        <v>0</v>
      </c>
    </row>
    <row r="174" spans="1:14">
      <c r="A174" t="s">
        <v>112</v>
      </c>
      <c r="B174" s="2">
        <v>4</v>
      </c>
      <c r="C174" t="s">
        <v>113</v>
      </c>
      <c r="D174" s="6" t="s">
        <v>13</v>
      </c>
      <c r="E174" s="1">
        <v>42369</v>
      </c>
      <c r="F174" s="3">
        <v>50784.03</v>
      </c>
      <c r="G174" s="3">
        <v>50784.03</v>
      </c>
      <c r="H174" s="3">
        <v>1523.52</v>
      </c>
      <c r="I174" s="3">
        <v>49260.51</v>
      </c>
      <c r="J174" s="3">
        <v>1015.68</v>
      </c>
      <c r="K174" t="s">
        <v>56</v>
      </c>
      <c r="L174" s="11">
        <v>50</v>
      </c>
      <c r="M174" s="20">
        <f t="shared" si="4"/>
        <v>1015.68</v>
      </c>
      <c r="N174" s="11">
        <f t="shared" si="5"/>
        <v>0</v>
      </c>
    </row>
    <row r="175" spans="1:14">
      <c r="A175" t="s">
        <v>112</v>
      </c>
      <c r="B175" s="2">
        <v>5</v>
      </c>
      <c r="C175" t="s">
        <v>113</v>
      </c>
      <c r="D175" s="6" t="s">
        <v>13</v>
      </c>
      <c r="E175" s="1">
        <v>42369</v>
      </c>
      <c r="F175" s="3">
        <v>37728.82</v>
      </c>
      <c r="G175" s="3">
        <v>37728.82</v>
      </c>
      <c r="H175" s="3">
        <v>1131.8699999999999</v>
      </c>
      <c r="I175" s="3">
        <v>36596.949999999997</v>
      </c>
      <c r="J175" s="3">
        <v>754.58</v>
      </c>
      <c r="K175" t="s">
        <v>56</v>
      </c>
      <c r="L175" s="11">
        <v>50</v>
      </c>
      <c r="M175" s="20">
        <f t="shared" si="4"/>
        <v>754.58</v>
      </c>
      <c r="N175" s="11">
        <f t="shared" si="5"/>
        <v>0</v>
      </c>
    </row>
    <row r="176" spans="1:14">
      <c r="A176" t="s">
        <v>112</v>
      </c>
      <c r="B176" s="2">
        <v>6</v>
      </c>
      <c r="C176" t="s">
        <v>113</v>
      </c>
      <c r="D176" s="6" t="s">
        <v>13</v>
      </c>
      <c r="E176" s="1">
        <v>42369</v>
      </c>
      <c r="F176" s="3">
        <v>119.25</v>
      </c>
      <c r="G176" s="3">
        <v>119.25</v>
      </c>
      <c r="H176" s="3">
        <v>3.58</v>
      </c>
      <c r="I176" s="3">
        <v>115.67</v>
      </c>
      <c r="J176" s="3">
        <v>2.39</v>
      </c>
      <c r="K176" t="s">
        <v>56</v>
      </c>
      <c r="L176" s="11">
        <v>50</v>
      </c>
      <c r="M176" s="20">
        <f t="shared" si="4"/>
        <v>2.39</v>
      </c>
      <c r="N176" s="11">
        <f t="shared" si="5"/>
        <v>0</v>
      </c>
    </row>
    <row r="177" spans="1:14">
      <c r="A177" t="s">
        <v>112</v>
      </c>
      <c r="B177" s="2">
        <v>1</v>
      </c>
      <c r="C177" t="s">
        <v>113</v>
      </c>
      <c r="D177" s="6" t="s">
        <v>13</v>
      </c>
      <c r="E177" s="1">
        <v>42369</v>
      </c>
      <c r="F177" s="3">
        <v>6726.24</v>
      </c>
      <c r="G177" s="3">
        <v>6726.24</v>
      </c>
      <c r="H177" s="3">
        <v>201.78</v>
      </c>
      <c r="I177" s="3">
        <v>6524.46</v>
      </c>
      <c r="J177" s="3">
        <v>134.52000000000001</v>
      </c>
      <c r="K177" t="s">
        <v>56</v>
      </c>
      <c r="L177" s="11">
        <v>50</v>
      </c>
      <c r="M177" s="20">
        <f t="shared" si="4"/>
        <v>134.52000000000001</v>
      </c>
      <c r="N177" s="11">
        <f t="shared" si="5"/>
        <v>0</v>
      </c>
    </row>
    <row r="178" spans="1:14">
      <c r="A178" t="s">
        <v>127</v>
      </c>
      <c r="B178" s="2">
        <v>1</v>
      </c>
      <c r="C178" t="s">
        <v>128</v>
      </c>
      <c r="D178" s="6" t="s">
        <v>13</v>
      </c>
      <c r="E178" s="1">
        <v>42369</v>
      </c>
      <c r="F178" s="3">
        <v>42.9</v>
      </c>
      <c r="G178" s="3">
        <v>42.9</v>
      </c>
      <c r="H178" s="3">
        <v>1.29</v>
      </c>
      <c r="I178" s="3">
        <v>41.61</v>
      </c>
      <c r="J178" s="3">
        <v>0.86</v>
      </c>
      <c r="K178" t="s">
        <v>56</v>
      </c>
      <c r="L178" s="11">
        <v>50</v>
      </c>
      <c r="M178" s="20">
        <f t="shared" si="4"/>
        <v>0.86</v>
      </c>
      <c r="N178" s="11">
        <f t="shared" si="5"/>
        <v>0</v>
      </c>
    </row>
    <row r="179" spans="1:14">
      <c r="A179" t="s">
        <v>127</v>
      </c>
      <c r="B179" s="2">
        <v>2</v>
      </c>
      <c r="C179" t="s">
        <v>128</v>
      </c>
      <c r="D179" s="6" t="s">
        <v>13</v>
      </c>
      <c r="E179" s="1">
        <v>42369</v>
      </c>
      <c r="F179" s="3">
        <v>720.59</v>
      </c>
      <c r="G179" s="3">
        <v>720.59</v>
      </c>
      <c r="H179" s="3">
        <v>21.62</v>
      </c>
      <c r="I179" s="3">
        <v>698.97</v>
      </c>
      <c r="J179" s="3">
        <v>14.41</v>
      </c>
      <c r="K179" t="s">
        <v>56</v>
      </c>
      <c r="L179" s="11">
        <v>50</v>
      </c>
      <c r="M179" s="20">
        <f t="shared" si="4"/>
        <v>14.41</v>
      </c>
      <c r="N179" s="11">
        <f t="shared" si="5"/>
        <v>0</v>
      </c>
    </row>
    <row r="180" spans="1:14">
      <c r="A180" t="s">
        <v>127</v>
      </c>
      <c r="B180" s="2">
        <v>3</v>
      </c>
      <c r="C180" t="s">
        <v>128</v>
      </c>
      <c r="D180" s="6" t="s">
        <v>13</v>
      </c>
      <c r="E180" s="1">
        <v>42369</v>
      </c>
      <c r="F180" s="3">
        <v>79.5</v>
      </c>
      <c r="G180" s="3">
        <v>79.5</v>
      </c>
      <c r="H180" s="3">
        <v>2.39</v>
      </c>
      <c r="I180" s="3">
        <v>77.11</v>
      </c>
      <c r="J180" s="3">
        <v>1.59</v>
      </c>
      <c r="K180" t="s">
        <v>56</v>
      </c>
      <c r="L180" s="11">
        <v>50</v>
      </c>
      <c r="M180" s="20">
        <f t="shared" si="4"/>
        <v>1.59</v>
      </c>
      <c r="N180" s="11">
        <f t="shared" si="5"/>
        <v>0</v>
      </c>
    </row>
    <row r="181" spans="1:14">
      <c r="A181" t="s">
        <v>139</v>
      </c>
      <c r="B181" s="2">
        <v>1</v>
      </c>
      <c r="C181" t="s">
        <v>140</v>
      </c>
      <c r="D181" s="6" t="s">
        <v>13</v>
      </c>
      <c r="E181" s="1">
        <v>42369</v>
      </c>
      <c r="F181" s="3">
        <v>13454.5</v>
      </c>
      <c r="G181" s="3">
        <v>13454.5</v>
      </c>
      <c r="H181" s="3">
        <v>403.64</v>
      </c>
      <c r="I181" s="3">
        <v>13050.86</v>
      </c>
      <c r="J181" s="3">
        <v>269.08999999999997</v>
      </c>
      <c r="K181" t="s">
        <v>56</v>
      </c>
      <c r="L181" s="11">
        <v>50</v>
      </c>
      <c r="M181" s="20">
        <f t="shared" si="4"/>
        <v>269.08999999999997</v>
      </c>
      <c r="N181" s="11">
        <f t="shared" si="5"/>
        <v>0</v>
      </c>
    </row>
    <row r="182" spans="1:14">
      <c r="A182" t="s">
        <v>139</v>
      </c>
      <c r="B182" s="2">
        <v>2</v>
      </c>
      <c r="C182" t="s">
        <v>140</v>
      </c>
      <c r="D182" s="6" t="s">
        <v>13</v>
      </c>
      <c r="E182" s="1">
        <v>42369</v>
      </c>
      <c r="F182" s="3">
        <v>1947</v>
      </c>
      <c r="G182" s="3">
        <v>1947</v>
      </c>
      <c r="H182" s="3">
        <v>58.41</v>
      </c>
      <c r="I182" s="3">
        <v>1888.59</v>
      </c>
      <c r="J182" s="3">
        <v>38.94</v>
      </c>
      <c r="K182" t="s">
        <v>56</v>
      </c>
      <c r="L182" s="11">
        <v>50</v>
      </c>
      <c r="M182" s="20">
        <f t="shared" si="4"/>
        <v>38.94</v>
      </c>
      <c r="N182" s="11">
        <f t="shared" si="5"/>
        <v>0</v>
      </c>
    </row>
    <row r="183" spans="1:14">
      <c r="A183" t="s">
        <v>139</v>
      </c>
      <c r="B183" s="2">
        <v>3</v>
      </c>
      <c r="C183" t="s">
        <v>140</v>
      </c>
      <c r="D183" s="6" t="s">
        <v>13</v>
      </c>
      <c r="E183" s="1">
        <v>42369</v>
      </c>
      <c r="F183" s="3">
        <v>8791.66</v>
      </c>
      <c r="G183" s="3">
        <v>8791.66</v>
      </c>
      <c r="H183" s="3">
        <v>263.75</v>
      </c>
      <c r="I183" s="3">
        <v>8527.91</v>
      </c>
      <c r="J183" s="3">
        <v>175.83</v>
      </c>
      <c r="K183" t="s">
        <v>56</v>
      </c>
      <c r="L183" s="11">
        <v>50</v>
      </c>
      <c r="M183" s="20">
        <f t="shared" si="4"/>
        <v>175.83</v>
      </c>
      <c r="N183" s="11">
        <f t="shared" si="5"/>
        <v>0</v>
      </c>
    </row>
    <row r="184" spans="1:14">
      <c r="A184" t="s">
        <v>139</v>
      </c>
      <c r="B184" s="2">
        <v>4</v>
      </c>
      <c r="C184" t="s">
        <v>140</v>
      </c>
      <c r="D184" s="6" t="s">
        <v>13</v>
      </c>
      <c r="E184" s="1">
        <v>42369</v>
      </c>
      <c r="F184" s="3">
        <v>1669.5</v>
      </c>
      <c r="G184" s="3">
        <v>1669.5</v>
      </c>
      <c r="H184" s="3">
        <v>50.09</v>
      </c>
      <c r="I184" s="3">
        <v>1619.41</v>
      </c>
      <c r="J184" s="3">
        <v>33.39</v>
      </c>
      <c r="K184" t="s">
        <v>56</v>
      </c>
      <c r="L184" s="11">
        <v>50</v>
      </c>
      <c r="M184" s="20">
        <f t="shared" si="4"/>
        <v>33.39</v>
      </c>
      <c r="N184" s="11">
        <f t="shared" si="5"/>
        <v>0</v>
      </c>
    </row>
    <row r="185" spans="1:14">
      <c r="A185" t="s">
        <v>141</v>
      </c>
      <c r="B185" s="2">
        <v>1</v>
      </c>
      <c r="C185" t="s">
        <v>142</v>
      </c>
      <c r="D185" s="6" t="s">
        <v>13</v>
      </c>
      <c r="E185" s="1">
        <v>42369</v>
      </c>
      <c r="F185" s="3">
        <v>66.48</v>
      </c>
      <c r="G185" s="3">
        <v>66.48</v>
      </c>
      <c r="H185" s="3">
        <v>1.99</v>
      </c>
      <c r="I185" s="3">
        <v>64.489999999999995</v>
      </c>
      <c r="J185" s="3">
        <v>1.33</v>
      </c>
      <c r="K185" t="s">
        <v>56</v>
      </c>
      <c r="L185" s="11">
        <v>50</v>
      </c>
      <c r="M185" s="20">
        <f t="shared" si="4"/>
        <v>1.33</v>
      </c>
      <c r="N185" s="11">
        <f t="shared" si="5"/>
        <v>0</v>
      </c>
    </row>
    <row r="186" spans="1:14">
      <c r="A186" t="s">
        <v>141</v>
      </c>
      <c r="B186" s="2">
        <v>2</v>
      </c>
      <c r="C186" t="s">
        <v>142</v>
      </c>
      <c r="D186" s="6" t="s">
        <v>13</v>
      </c>
      <c r="E186" s="1">
        <v>42369</v>
      </c>
      <c r="F186" s="3">
        <v>271.47000000000003</v>
      </c>
      <c r="G186" s="3">
        <v>271.47000000000003</v>
      </c>
      <c r="H186" s="3">
        <v>8.14</v>
      </c>
      <c r="I186" s="3">
        <v>263.33</v>
      </c>
      <c r="J186" s="3">
        <v>5.43</v>
      </c>
      <c r="K186" t="s">
        <v>56</v>
      </c>
      <c r="L186" s="11">
        <v>50</v>
      </c>
      <c r="M186" s="20">
        <f t="shared" si="4"/>
        <v>5.43</v>
      </c>
      <c r="N186" s="11">
        <f t="shared" si="5"/>
        <v>0</v>
      </c>
    </row>
    <row r="187" spans="1:14">
      <c r="A187" t="s">
        <v>141</v>
      </c>
      <c r="B187" s="2">
        <v>3</v>
      </c>
      <c r="C187" t="s">
        <v>142</v>
      </c>
      <c r="D187" s="6" t="s">
        <v>13</v>
      </c>
      <c r="E187" s="1">
        <v>42369</v>
      </c>
      <c r="F187" s="3">
        <v>79.5</v>
      </c>
      <c r="G187" s="3">
        <v>79.5</v>
      </c>
      <c r="H187" s="3">
        <v>2.39</v>
      </c>
      <c r="I187" s="3">
        <v>77.11</v>
      </c>
      <c r="J187" s="3">
        <v>1.59</v>
      </c>
      <c r="K187" t="s">
        <v>56</v>
      </c>
      <c r="L187" s="11">
        <v>50</v>
      </c>
      <c r="M187" s="20">
        <f t="shared" si="4"/>
        <v>1.59</v>
      </c>
      <c r="N187" s="11">
        <f t="shared" si="5"/>
        <v>0</v>
      </c>
    </row>
    <row r="188" spans="1:14">
      <c r="A188" t="s">
        <v>147</v>
      </c>
      <c r="B188" s="2">
        <v>1</v>
      </c>
      <c r="C188" t="s">
        <v>148</v>
      </c>
      <c r="D188" s="6" t="s">
        <v>13</v>
      </c>
      <c r="E188" s="1">
        <v>42369</v>
      </c>
      <c r="F188" s="3">
        <v>721.1</v>
      </c>
      <c r="G188" s="3">
        <v>721.1</v>
      </c>
      <c r="H188" s="3">
        <v>21.63</v>
      </c>
      <c r="I188" s="3">
        <v>699.47</v>
      </c>
      <c r="J188" s="3">
        <v>14.42</v>
      </c>
      <c r="K188" t="s">
        <v>56</v>
      </c>
      <c r="L188" s="11">
        <v>50</v>
      </c>
      <c r="M188" s="20">
        <f t="shared" si="4"/>
        <v>14.42</v>
      </c>
      <c r="N188" s="11">
        <f t="shared" si="5"/>
        <v>0</v>
      </c>
    </row>
    <row r="189" spans="1:14">
      <c r="A189" t="s">
        <v>147</v>
      </c>
      <c r="B189" s="2">
        <v>2</v>
      </c>
      <c r="C189" t="s">
        <v>148</v>
      </c>
      <c r="D189" s="6" t="s">
        <v>13</v>
      </c>
      <c r="E189" s="1">
        <v>42369</v>
      </c>
      <c r="F189" s="3">
        <v>1819.76</v>
      </c>
      <c r="G189" s="3">
        <v>1819.76</v>
      </c>
      <c r="H189" s="3">
        <v>54.6</v>
      </c>
      <c r="I189" s="3">
        <v>1765.16</v>
      </c>
      <c r="J189" s="3">
        <v>36.4</v>
      </c>
      <c r="K189" t="s">
        <v>56</v>
      </c>
      <c r="L189" s="11">
        <v>50</v>
      </c>
      <c r="M189" s="20">
        <f t="shared" si="4"/>
        <v>36.4</v>
      </c>
      <c r="N189" s="11">
        <f t="shared" si="5"/>
        <v>0</v>
      </c>
    </row>
    <row r="190" spans="1:14">
      <c r="A190" t="s">
        <v>147</v>
      </c>
      <c r="B190" s="2">
        <v>3</v>
      </c>
      <c r="C190" t="s">
        <v>148</v>
      </c>
      <c r="D190" s="6" t="s">
        <v>13</v>
      </c>
      <c r="E190" s="1">
        <v>42369</v>
      </c>
      <c r="F190" s="3">
        <v>955.2</v>
      </c>
      <c r="G190" s="3">
        <v>955.2</v>
      </c>
      <c r="H190" s="3">
        <v>28.65</v>
      </c>
      <c r="I190" s="3">
        <v>926.55</v>
      </c>
      <c r="J190" s="3">
        <v>19.100000000000001</v>
      </c>
      <c r="K190" t="s">
        <v>56</v>
      </c>
      <c r="L190" s="11">
        <v>50</v>
      </c>
      <c r="M190" s="20">
        <f t="shared" si="4"/>
        <v>19.100000000000001</v>
      </c>
      <c r="N190" s="11">
        <f t="shared" si="5"/>
        <v>0</v>
      </c>
    </row>
    <row r="191" spans="1:14">
      <c r="A191" t="s">
        <v>159</v>
      </c>
      <c r="B191" s="2">
        <v>1</v>
      </c>
      <c r="C191" t="s">
        <v>160</v>
      </c>
      <c r="D191" s="6" t="s">
        <v>13</v>
      </c>
      <c r="E191" s="1">
        <v>42369</v>
      </c>
      <c r="F191" s="3">
        <v>785.71</v>
      </c>
      <c r="G191" s="3">
        <v>785.71</v>
      </c>
      <c r="H191" s="3">
        <v>23.57</v>
      </c>
      <c r="I191" s="3">
        <v>762.14</v>
      </c>
      <c r="J191" s="3">
        <v>15.71</v>
      </c>
      <c r="K191" t="s">
        <v>56</v>
      </c>
      <c r="L191" s="11">
        <v>50</v>
      </c>
      <c r="M191" s="20">
        <f t="shared" si="4"/>
        <v>15.71</v>
      </c>
      <c r="N191" s="11">
        <f t="shared" si="5"/>
        <v>0</v>
      </c>
    </row>
    <row r="192" spans="1:14">
      <c r="A192" t="s">
        <v>159</v>
      </c>
      <c r="B192" s="2">
        <v>2</v>
      </c>
      <c r="C192" t="s">
        <v>160</v>
      </c>
      <c r="D192" s="6" t="s">
        <v>13</v>
      </c>
      <c r="E192" s="1">
        <v>42369</v>
      </c>
      <c r="F192" s="3">
        <v>180.98</v>
      </c>
      <c r="G192" s="3">
        <v>180.98</v>
      </c>
      <c r="H192" s="3">
        <v>5.43</v>
      </c>
      <c r="I192" s="3">
        <v>175.55</v>
      </c>
      <c r="J192" s="3">
        <v>3.62</v>
      </c>
      <c r="K192" t="s">
        <v>56</v>
      </c>
      <c r="L192" s="11">
        <v>50</v>
      </c>
      <c r="M192" s="20">
        <f t="shared" si="4"/>
        <v>3.62</v>
      </c>
      <c r="N192" s="11">
        <f t="shared" si="5"/>
        <v>0</v>
      </c>
    </row>
    <row r="193" spans="1:14">
      <c r="A193" t="s">
        <v>159</v>
      </c>
      <c r="B193" s="2">
        <v>3</v>
      </c>
      <c r="C193" t="s">
        <v>160</v>
      </c>
      <c r="D193" s="6" t="s">
        <v>13</v>
      </c>
      <c r="E193" s="1">
        <v>42369</v>
      </c>
      <c r="F193" s="3">
        <v>914.25</v>
      </c>
      <c r="G193" s="3">
        <v>914.25</v>
      </c>
      <c r="H193" s="3">
        <v>27.43</v>
      </c>
      <c r="I193" s="3">
        <v>886.82</v>
      </c>
      <c r="J193" s="3">
        <v>18.29</v>
      </c>
      <c r="K193" t="s">
        <v>56</v>
      </c>
      <c r="L193" s="11">
        <v>50</v>
      </c>
      <c r="M193" s="20">
        <f t="shared" si="4"/>
        <v>18.29</v>
      </c>
      <c r="N193" s="11">
        <f t="shared" si="5"/>
        <v>0</v>
      </c>
    </row>
    <row r="194" spans="1:14">
      <c r="A194" t="s">
        <v>166</v>
      </c>
      <c r="B194" s="2">
        <v>1</v>
      </c>
      <c r="C194" t="s">
        <v>167</v>
      </c>
      <c r="D194" s="6" t="s">
        <v>13</v>
      </c>
      <c r="E194" s="1">
        <v>42369</v>
      </c>
      <c r="F194" s="3">
        <v>4751.6499999999996</v>
      </c>
      <c r="G194" s="3">
        <v>4751.6499999999996</v>
      </c>
      <c r="H194" s="3">
        <v>142.55000000000001</v>
      </c>
      <c r="I194" s="3">
        <v>4609.1000000000004</v>
      </c>
      <c r="J194" s="3">
        <v>95.03</v>
      </c>
      <c r="K194" t="s">
        <v>56</v>
      </c>
      <c r="L194" s="11">
        <v>50</v>
      </c>
      <c r="M194" s="20">
        <f t="shared" si="4"/>
        <v>95.03</v>
      </c>
      <c r="N194" s="11">
        <f t="shared" si="5"/>
        <v>0</v>
      </c>
    </row>
    <row r="195" spans="1:14">
      <c r="A195" t="s">
        <v>166</v>
      </c>
      <c r="B195" s="2">
        <v>2</v>
      </c>
      <c r="C195" t="s">
        <v>167</v>
      </c>
      <c r="D195" s="6" t="s">
        <v>13</v>
      </c>
      <c r="E195" s="1">
        <v>42369</v>
      </c>
      <c r="F195" s="3">
        <v>48.25</v>
      </c>
      <c r="G195" s="3">
        <v>48.25</v>
      </c>
      <c r="H195" s="3">
        <v>1.45</v>
      </c>
      <c r="I195" s="3">
        <v>46.8</v>
      </c>
      <c r="J195" s="3">
        <v>0.97</v>
      </c>
      <c r="K195" t="s">
        <v>56</v>
      </c>
      <c r="L195" s="11">
        <v>50</v>
      </c>
      <c r="M195" s="20">
        <f t="shared" si="4"/>
        <v>0.97</v>
      </c>
      <c r="N195" s="11">
        <f t="shared" si="5"/>
        <v>0</v>
      </c>
    </row>
    <row r="196" spans="1:14">
      <c r="A196" t="s">
        <v>166</v>
      </c>
      <c r="B196" s="2">
        <v>3</v>
      </c>
      <c r="C196" t="s">
        <v>167</v>
      </c>
      <c r="D196" s="6" t="s">
        <v>13</v>
      </c>
      <c r="E196" s="1">
        <v>42369</v>
      </c>
      <c r="F196" s="3">
        <v>4750.2</v>
      </c>
      <c r="G196" s="3">
        <v>4750.2</v>
      </c>
      <c r="H196" s="3">
        <v>142.5</v>
      </c>
      <c r="I196" s="3">
        <v>4607.7</v>
      </c>
      <c r="J196" s="3">
        <v>95</v>
      </c>
      <c r="K196" t="s">
        <v>56</v>
      </c>
      <c r="L196" s="11">
        <v>50</v>
      </c>
      <c r="M196" s="20">
        <f t="shared" ref="M196:M259" si="6">J196</f>
        <v>95</v>
      </c>
      <c r="N196" s="11">
        <f t="shared" ref="N196:N259" si="7">M196-J196</f>
        <v>0</v>
      </c>
    </row>
    <row r="197" spans="1:14">
      <c r="A197" t="s">
        <v>166</v>
      </c>
      <c r="B197" s="2">
        <v>4</v>
      </c>
      <c r="C197" t="s">
        <v>167</v>
      </c>
      <c r="D197" s="6" t="s">
        <v>13</v>
      </c>
      <c r="E197" s="1">
        <v>42369</v>
      </c>
      <c r="F197" s="3">
        <v>385.43</v>
      </c>
      <c r="G197" s="3">
        <v>385.43</v>
      </c>
      <c r="H197" s="3">
        <v>11.56</v>
      </c>
      <c r="I197" s="3">
        <v>373.87</v>
      </c>
      <c r="J197" s="3">
        <v>7.71</v>
      </c>
      <c r="K197" t="s">
        <v>56</v>
      </c>
      <c r="L197" s="11">
        <v>50</v>
      </c>
      <c r="M197" s="20">
        <f t="shared" si="6"/>
        <v>7.71</v>
      </c>
      <c r="N197" s="11">
        <f t="shared" si="7"/>
        <v>0</v>
      </c>
    </row>
    <row r="198" spans="1:14">
      <c r="A198" t="s">
        <v>166</v>
      </c>
      <c r="B198" s="2">
        <v>5</v>
      </c>
      <c r="C198" t="s">
        <v>167</v>
      </c>
      <c r="D198" s="6" t="s">
        <v>13</v>
      </c>
      <c r="E198" s="1">
        <v>42369</v>
      </c>
      <c r="F198" s="3">
        <v>1753.78</v>
      </c>
      <c r="G198" s="3">
        <v>1753.78</v>
      </c>
      <c r="H198" s="3">
        <v>52.62</v>
      </c>
      <c r="I198" s="3">
        <v>1701.16</v>
      </c>
      <c r="J198" s="3">
        <v>35.08</v>
      </c>
      <c r="K198" t="s">
        <v>56</v>
      </c>
      <c r="L198" s="11">
        <v>50</v>
      </c>
      <c r="M198" s="20">
        <f t="shared" si="6"/>
        <v>35.08</v>
      </c>
      <c r="N198" s="11">
        <f t="shared" si="7"/>
        <v>0</v>
      </c>
    </row>
    <row r="199" spans="1:14">
      <c r="A199" t="s">
        <v>180</v>
      </c>
      <c r="B199" s="2">
        <v>1</v>
      </c>
      <c r="C199" t="s">
        <v>66</v>
      </c>
      <c r="D199" s="6" t="s">
        <v>13</v>
      </c>
      <c r="E199" s="1">
        <v>42369</v>
      </c>
      <c r="F199" s="3">
        <v>7512.03</v>
      </c>
      <c r="G199" s="3">
        <v>7512.03</v>
      </c>
      <c r="H199" s="3">
        <v>225.36</v>
      </c>
      <c r="I199" s="3">
        <v>7286.67</v>
      </c>
      <c r="J199" s="3">
        <v>150.24</v>
      </c>
      <c r="K199" t="s">
        <v>56</v>
      </c>
      <c r="L199" s="11">
        <v>50</v>
      </c>
      <c r="M199" s="20">
        <f t="shared" si="6"/>
        <v>150.24</v>
      </c>
      <c r="N199" s="11">
        <f t="shared" si="7"/>
        <v>0</v>
      </c>
    </row>
    <row r="200" spans="1:14">
      <c r="A200" t="s">
        <v>187</v>
      </c>
      <c r="B200" s="2">
        <v>1</v>
      </c>
      <c r="C200" t="s">
        <v>188</v>
      </c>
      <c r="D200" s="6" t="s">
        <v>13</v>
      </c>
      <c r="E200" s="1">
        <v>42369</v>
      </c>
      <c r="F200" s="3">
        <v>23.35</v>
      </c>
      <c r="G200" s="3">
        <v>23.35</v>
      </c>
      <c r="H200" s="3">
        <v>0.7</v>
      </c>
      <c r="I200" s="3">
        <v>22.65</v>
      </c>
      <c r="J200" s="3">
        <v>0.47</v>
      </c>
      <c r="K200" t="s">
        <v>56</v>
      </c>
      <c r="L200" s="11">
        <v>50</v>
      </c>
      <c r="M200" s="20">
        <f t="shared" si="6"/>
        <v>0.47</v>
      </c>
      <c r="N200" s="11">
        <f t="shared" si="7"/>
        <v>0</v>
      </c>
    </row>
    <row r="201" spans="1:14">
      <c r="A201" t="s">
        <v>187</v>
      </c>
      <c r="B201" s="2">
        <v>2</v>
      </c>
      <c r="C201" t="s">
        <v>188</v>
      </c>
      <c r="D201" s="6" t="s">
        <v>13</v>
      </c>
      <c r="E201" s="1">
        <v>42369</v>
      </c>
      <c r="F201" s="3">
        <v>1758.19</v>
      </c>
      <c r="G201" s="3">
        <v>1758.19</v>
      </c>
      <c r="H201" s="3">
        <v>52.74</v>
      </c>
      <c r="I201" s="3">
        <v>1705.45</v>
      </c>
      <c r="J201" s="3">
        <v>35.159999999999997</v>
      </c>
      <c r="K201" t="s">
        <v>56</v>
      </c>
      <c r="L201" s="11">
        <v>50</v>
      </c>
      <c r="M201" s="20">
        <f t="shared" si="6"/>
        <v>35.159999999999997</v>
      </c>
      <c r="N201" s="11">
        <f t="shared" si="7"/>
        <v>0</v>
      </c>
    </row>
    <row r="202" spans="1:14">
      <c r="A202" t="s">
        <v>187</v>
      </c>
      <c r="B202" s="2">
        <v>3</v>
      </c>
      <c r="C202" t="s">
        <v>188</v>
      </c>
      <c r="D202" s="6" t="s">
        <v>13</v>
      </c>
      <c r="E202" s="1">
        <v>42369</v>
      </c>
      <c r="F202" s="3">
        <v>720.59</v>
      </c>
      <c r="G202" s="3">
        <v>720.59</v>
      </c>
      <c r="H202" s="3">
        <v>21.62</v>
      </c>
      <c r="I202" s="3">
        <v>698.97</v>
      </c>
      <c r="J202" s="3">
        <v>14.41</v>
      </c>
      <c r="K202" t="s">
        <v>56</v>
      </c>
      <c r="L202" s="11">
        <v>50</v>
      </c>
      <c r="M202" s="20">
        <f t="shared" si="6"/>
        <v>14.41</v>
      </c>
      <c r="N202" s="11">
        <f t="shared" si="7"/>
        <v>0</v>
      </c>
    </row>
    <row r="203" spans="1:14">
      <c r="A203" t="s">
        <v>187</v>
      </c>
      <c r="B203" s="2">
        <v>4</v>
      </c>
      <c r="C203" t="s">
        <v>188</v>
      </c>
      <c r="D203" s="6" t="s">
        <v>13</v>
      </c>
      <c r="E203" s="1">
        <v>42369</v>
      </c>
      <c r="F203" s="3">
        <v>39.75</v>
      </c>
      <c r="G203" s="3">
        <v>39.75</v>
      </c>
      <c r="H203" s="3">
        <v>1.2</v>
      </c>
      <c r="I203" s="3">
        <v>38.549999999999997</v>
      </c>
      <c r="J203" s="3">
        <v>0.8</v>
      </c>
      <c r="K203" t="s">
        <v>56</v>
      </c>
      <c r="L203" s="11">
        <v>50</v>
      </c>
      <c r="M203" s="20">
        <f t="shared" si="6"/>
        <v>0.8</v>
      </c>
      <c r="N203" s="11">
        <f t="shared" si="7"/>
        <v>0</v>
      </c>
    </row>
    <row r="204" spans="1:14">
      <c r="A204" t="s">
        <v>193</v>
      </c>
      <c r="B204" s="2">
        <v>1</v>
      </c>
      <c r="C204" t="s">
        <v>194</v>
      </c>
      <c r="D204" s="6" t="s">
        <v>13</v>
      </c>
      <c r="E204" s="1">
        <v>42369</v>
      </c>
      <c r="F204" s="3">
        <v>23.34</v>
      </c>
      <c r="G204" s="3">
        <v>23.34</v>
      </c>
      <c r="H204" s="3">
        <v>0.7</v>
      </c>
      <c r="I204" s="3">
        <v>22.64</v>
      </c>
      <c r="J204" s="3">
        <v>0.47</v>
      </c>
      <c r="K204" t="s">
        <v>56</v>
      </c>
      <c r="L204" s="11">
        <v>50</v>
      </c>
      <c r="M204" s="20">
        <f t="shared" si="6"/>
        <v>0.47</v>
      </c>
      <c r="N204" s="11">
        <f t="shared" si="7"/>
        <v>0</v>
      </c>
    </row>
    <row r="205" spans="1:14">
      <c r="A205" t="s">
        <v>193</v>
      </c>
      <c r="B205" s="2">
        <v>2</v>
      </c>
      <c r="C205" t="s">
        <v>194</v>
      </c>
      <c r="D205" s="6" t="s">
        <v>13</v>
      </c>
      <c r="E205" s="1">
        <v>42369</v>
      </c>
      <c r="F205" s="3">
        <v>1272.73</v>
      </c>
      <c r="G205" s="3">
        <v>1272.73</v>
      </c>
      <c r="H205" s="3">
        <v>38.18</v>
      </c>
      <c r="I205" s="3">
        <v>1234.55</v>
      </c>
      <c r="J205" s="3">
        <v>25.45</v>
      </c>
      <c r="K205" t="s">
        <v>56</v>
      </c>
      <c r="L205" s="11">
        <v>50</v>
      </c>
      <c r="M205" s="20">
        <f t="shared" si="6"/>
        <v>25.45</v>
      </c>
      <c r="N205" s="11">
        <f t="shared" si="7"/>
        <v>0</v>
      </c>
    </row>
    <row r="206" spans="1:14">
      <c r="A206" t="s">
        <v>193</v>
      </c>
      <c r="B206" s="2">
        <v>3</v>
      </c>
      <c r="C206" t="s">
        <v>194</v>
      </c>
      <c r="D206" s="6" t="s">
        <v>13</v>
      </c>
      <c r="E206" s="1">
        <v>42369</v>
      </c>
      <c r="F206" s="3">
        <v>619.99</v>
      </c>
      <c r="G206" s="3">
        <v>619.99</v>
      </c>
      <c r="H206" s="3">
        <v>18.600000000000001</v>
      </c>
      <c r="I206" s="3">
        <v>601.39</v>
      </c>
      <c r="J206" s="3">
        <v>12.4</v>
      </c>
      <c r="K206" t="s">
        <v>56</v>
      </c>
      <c r="L206" s="11">
        <v>50</v>
      </c>
      <c r="M206" s="20">
        <f t="shared" si="6"/>
        <v>12.4</v>
      </c>
      <c r="N206" s="11">
        <f t="shared" si="7"/>
        <v>0</v>
      </c>
    </row>
    <row r="207" spans="1:14">
      <c r="A207" t="s">
        <v>193</v>
      </c>
      <c r="B207" s="2">
        <v>4</v>
      </c>
      <c r="C207" t="s">
        <v>194</v>
      </c>
      <c r="D207" s="6" t="s">
        <v>13</v>
      </c>
      <c r="E207" s="1">
        <v>42369</v>
      </c>
      <c r="F207" s="3">
        <v>318</v>
      </c>
      <c r="G207" s="3">
        <v>318</v>
      </c>
      <c r="H207" s="3">
        <v>9.5399999999999991</v>
      </c>
      <c r="I207" s="3">
        <v>308.45999999999998</v>
      </c>
      <c r="J207" s="3">
        <v>6.36</v>
      </c>
      <c r="K207" t="s">
        <v>56</v>
      </c>
      <c r="L207" s="11">
        <v>50</v>
      </c>
      <c r="M207" s="20">
        <f t="shared" si="6"/>
        <v>6.36</v>
      </c>
      <c r="N207" s="11">
        <f t="shared" si="7"/>
        <v>0</v>
      </c>
    </row>
    <row r="208" spans="1:14">
      <c r="A208" t="s">
        <v>198</v>
      </c>
      <c r="B208" s="2">
        <v>1</v>
      </c>
      <c r="C208" t="s">
        <v>199</v>
      </c>
      <c r="D208" s="6" t="s">
        <v>13</v>
      </c>
      <c r="E208" s="1">
        <v>42369</v>
      </c>
      <c r="F208" s="3">
        <v>6607.43</v>
      </c>
      <c r="G208" s="3">
        <v>6607.43</v>
      </c>
      <c r="H208" s="3">
        <v>198.22</v>
      </c>
      <c r="I208" s="3">
        <v>6409.21</v>
      </c>
      <c r="J208" s="3">
        <v>132.15</v>
      </c>
      <c r="K208" t="s">
        <v>56</v>
      </c>
      <c r="L208" s="11">
        <v>50</v>
      </c>
      <c r="M208" s="20">
        <f t="shared" si="6"/>
        <v>132.15</v>
      </c>
      <c r="N208" s="11">
        <f t="shared" si="7"/>
        <v>0</v>
      </c>
    </row>
    <row r="209" spans="1:14">
      <c r="A209" t="s">
        <v>209</v>
      </c>
      <c r="B209" s="2">
        <v>1</v>
      </c>
      <c r="C209" t="s">
        <v>210</v>
      </c>
      <c r="D209" s="6" t="s">
        <v>13</v>
      </c>
      <c r="E209" s="1">
        <v>42369</v>
      </c>
      <c r="F209" s="3">
        <v>14427.44</v>
      </c>
      <c r="G209" s="3">
        <v>14427.44</v>
      </c>
      <c r="H209" s="3">
        <v>432.82</v>
      </c>
      <c r="I209" s="3">
        <v>13994.62</v>
      </c>
      <c r="J209" s="3">
        <v>288.55</v>
      </c>
      <c r="K209" t="s">
        <v>56</v>
      </c>
      <c r="L209" s="11">
        <v>50</v>
      </c>
      <c r="M209" s="20">
        <f t="shared" si="6"/>
        <v>288.55</v>
      </c>
      <c r="N209" s="11">
        <f t="shared" si="7"/>
        <v>0</v>
      </c>
    </row>
    <row r="210" spans="1:14">
      <c r="A210" t="s">
        <v>209</v>
      </c>
      <c r="B210" s="2">
        <v>2</v>
      </c>
      <c r="C210" t="s">
        <v>210</v>
      </c>
      <c r="D210" s="6" t="s">
        <v>13</v>
      </c>
      <c r="E210" s="1">
        <v>42369</v>
      </c>
      <c r="F210" s="3">
        <v>2458.04</v>
      </c>
      <c r="G210" s="3">
        <v>2458.04</v>
      </c>
      <c r="H210" s="3">
        <v>73.739999999999995</v>
      </c>
      <c r="I210" s="3">
        <v>2384.3000000000002</v>
      </c>
      <c r="J210" s="3">
        <v>49.16</v>
      </c>
      <c r="K210" t="s">
        <v>56</v>
      </c>
      <c r="L210" s="11">
        <v>50</v>
      </c>
      <c r="M210" s="20">
        <f t="shared" si="6"/>
        <v>49.16</v>
      </c>
      <c r="N210" s="11">
        <f t="shared" si="7"/>
        <v>0</v>
      </c>
    </row>
    <row r="211" spans="1:14">
      <c r="A211" t="s">
        <v>233</v>
      </c>
      <c r="B211" s="2">
        <v>1</v>
      </c>
      <c r="C211" t="s">
        <v>234</v>
      </c>
      <c r="D211" s="6" t="s">
        <v>13</v>
      </c>
      <c r="E211" s="1">
        <v>42369</v>
      </c>
      <c r="F211" s="3">
        <v>8204.93</v>
      </c>
      <c r="G211" s="3">
        <v>8204.93</v>
      </c>
      <c r="H211" s="3">
        <v>246.15</v>
      </c>
      <c r="I211" s="3">
        <v>7958.78</v>
      </c>
      <c r="J211" s="3">
        <v>164.1</v>
      </c>
      <c r="K211" t="s">
        <v>56</v>
      </c>
      <c r="L211" s="11">
        <v>50</v>
      </c>
      <c r="M211" s="20">
        <f t="shared" si="6"/>
        <v>164.1</v>
      </c>
      <c r="N211" s="11">
        <f t="shared" si="7"/>
        <v>0</v>
      </c>
    </row>
    <row r="212" spans="1:14">
      <c r="A212" t="s">
        <v>233</v>
      </c>
      <c r="B212" s="2">
        <v>2</v>
      </c>
      <c r="C212" t="s">
        <v>234</v>
      </c>
      <c r="D212" s="6" t="s">
        <v>13</v>
      </c>
      <c r="E212" s="1">
        <v>42369</v>
      </c>
      <c r="F212" s="3">
        <v>424</v>
      </c>
      <c r="G212" s="3">
        <v>424</v>
      </c>
      <c r="H212" s="3">
        <v>12.72</v>
      </c>
      <c r="I212" s="3">
        <v>411.28</v>
      </c>
      <c r="J212" s="3">
        <v>8.48</v>
      </c>
      <c r="K212" t="s">
        <v>56</v>
      </c>
      <c r="L212" s="11">
        <v>50</v>
      </c>
      <c r="M212" s="20">
        <f t="shared" si="6"/>
        <v>8.48</v>
      </c>
      <c r="N212" s="11">
        <f t="shared" si="7"/>
        <v>0</v>
      </c>
    </row>
    <row r="213" spans="1:14">
      <c r="A213" t="s">
        <v>233</v>
      </c>
      <c r="B213" s="2">
        <v>3</v>
      </c>
      <c r="C213" t="s">
        <v>234</v>
      </c>
      <c r="D213" s="6" t="s">
        <v>13</v>
      </c>
      <c r="E213" s="1">
        <v>42369</v>
      </c>
      <c r="F213" s="3">
        <v>5714.6</v>
      </c>
      <c r="G213" s="3">
        <v>5714.6</v>
      </c>
      <c r="H213" s="3">
        <v>171.44</v>
      </c>
      <c r="I213" s="3">
        <v>5543.16</v>
      </c>
      <c r="J213" s="3">
        <v>114.29</v>
      </c>
      <c r="K213" t="s">
        <v>56</v>
      </c>
      <c r="L213" s="11">
        <v>50</v>
      </c>
      <c r="M213" s="20">
        <f t="shared" si="6"/>
        <v>114.29</v>
      </c>
      <c r="N213" s="11">
        <f t="shared" si="7"/>
        <v>0</v>
      </c>
    </row>
    <row r="214" spans="1:14">
      <c r="A214" t="s">
        <v>251</v>
      </c>
      <c r="B214" s="2">
        <v>1</v>
      </c>
      <c r="C214" t="s">
        <v>252</v>
      </c>
      <c r="D214" s="6" t="s">
        <v>13</v>
      </c>
      <c r="E214" s="1">
        <v>42369</v>
      </c>
      <c r="F214" s="3">
        <v>67.36</v>
      </c>
      <c r="G214" s="3">
        <v>67.36</v>
      </c>
      <c r="H214" s="3">
        <v>2.02</v>
      </c>
      <c r="I214" s="3">
        <v>65.34</v>
      </c>
      <c r="J214" s="3">
        <v>1.35</v>
      </c>
      <c r="K214" t="s">
        <v>56</v>
      </c>
      <c r="L214" s="11">
        <v>50</v>
      </c>
      <c r="M214" s="20">
        <f t="shared" si="6"/>
        <v>1.35</v>
      </c>
      <c r="N214" s="11">
        <f t="shared" si="7"/>
        <v>0</v>
      </c>
    </row>
    <row r="215" spans="1:14">
      <c r="A215" t="s">
        <v>251</v>
      </c>
      <c r="B215" s="2">
        <v>2</v>
      </c>
      <c r="C215" t="s">
        <v>252</v>
      </c>
      <c r="D215" s="6" t="s">
        <v>13</v>
      </c>
      <c r="E215" s="1">
        <v>42369</v>
      </c>
      <c r="F215" s="3">
        <v>284.39</v>
      </c>
      <c r="G215" s="3">
        <v>284.39</v>
      </c>
      <c r="H215" s="3">
        <v>8.5299999999999994</v>
      </c>
      <c r="I215" s="3">
        <v>275.86</v>
      </c>
      <c r="J215" s="3">
        <v>5.69</v>
      </c>
      <c r="K215" t="s">
        <v>56</v>
      </c>
      <c r="L215" s="11">
        <v>50</v>
      </c>
      <c r="M215" s="20">
        <f t="shared" si="6"/>
        <v>5.69</v>
      </c>
      <c r="N215" s="11">
        <f t="shared" si="7"/>
        <v>0</v>
      </c>
    </row>
    <row r="216" spans="1:14">
      <c r="A216" t="s">
        <v>251</v>
      </c>
      <c r="B216" s="2">
        <v>3</v>
      </c>
      <c r="C216" t="s">
        <v>252</v>
      </c>
      <c r="D216" s="6" t="s">
        <v>13</v>
      </c>
      <c r="E216" s="1">
        <v>42369</v>
      </c>
      <c r="F216" s="3">
        <v>183.34</v>
      </c>
      <c r="G216" s="3">
        <v>183.34</v>
      </c>
      <c r="H216" s="3">
        <v>5.5</v>
      </c>
      <c r="I216" s="3">
        <v>177.84</v>
      </c>
      <c r="J216" s="3">
        <v>3.67</v>
      </c>
      <c r="K216" t="s">
        <v>56</v>
      </c>
      <c r="L216" s="11">
        <v>50</v>
      </c>
      <c r="M216" s="20">
        <f t="shared" si="6"/>
        <v>3.67</v>
      </c>
      <c r="N216" s="11">
        <f t="shared" si="7"/>
        <v>0</v>
      </c>
    </row>
    <row r="217" spans="1:14">
      <c r="A217" t="s">
        <v>265</v>
      </c>
      <c r="B217" s="2">
        <v>1</v>
      </c>
      <c r="C217" t="s">
        <v>266</v>
      </c>
      <c r="D217" s="6" t="s">
        <v>13</v>
      </c>
      <c r="E217" s="1">
        <v>42369</v>
      </c>
      <c r="F217" s="3">
        <v>410.84</v>
      </c>
      <c r="G217" s="3">
        <v>410.84</v>
      </c>
      <c r="H217" s="3">
        <v>12.33</v>
      </c>
      <c r="I217" s="3">
        <v>398.51</v>
      </c>
      <c r="J217" s="3">
        <v>8.2200000000000006</v>
      </c>
      <c r="K217" t="s">
        <v>56</v>
      </c>
      <c r="L217" s="11">
        <v>50</v>
      </c>
      <c r="M217" s="20">
        <f t="shared" si="6"/>
        <v>8.2200000000000006</v>
      </c>
      <c r="N217" s="11">
        <f t="shared" si="7"/>
        <v>0</v>
      </c>
    </row>
    <row r="218" spans="1:14">
      <c r="A218" t="s">
        <v>265</v>
      </c>
      <c r="B218" s="2">
        <v>2</v>
      </c>
      <c r="C218" t="s">
        <v>266</v>
      </c>
      <c r="D218" s="6" t="s">
        <v>13</v>
      </c>
      <c r="E218" s="1">
        <v>42369</v>
      </c>
      <c r="F218" s="3">
        <v>1715.28</v>
      </c>
      <c r="G218" s="3">
        <v>1715.28</v>
      </c>
      <c r="H218" s="3">
        <v>51.46</v>
      </c>
      <c r="I218" s="3">
        <v>1663.82</v>
      </c>
      <c r="J218" s="3">
        <v>34.31</v>
      </c>
      <c r="K218" t="s">
        <v>56</v>
      </c>
      <c r="L218" s="11">
        <v>50</v>
      </c>
      <c r="M218" s="20">
        <f t="shared" si="6"/>
        <v>34.31</v>
      </c>
      <c r="N218" s="11">
        <f t="shared" si="7"/>
        <v>0</v>
      </c>
    </row>
    <row r="219" spans="1:14">
      <c r="A219" t="s">
        <v>265</v>
      </c>
      <c r="B219" s="2">
        <v>3</v>
      </c>
      <c r="C219" t="s">
        <v>266</v>
      </c>
      <c r="D219" s="6" t="s">
        <v>13</v>
      </c>
      <c r="E219" s="1">
        <v>42369</v>
      </c>
      <c r="F219" s="3">
        <v>2723.78</v>
      </c>
      <c r="G219" s="3">
        <v>2723.78</v>
      </c>
      <c r="H219" s="3">
        <v>81.72</v>
      </c>
      <c r="I219" s="3">
        <v>2642.06</v>
      </c>
      <c r="J219" s="3">
        <v>54.48</v>
      </c>
      <c r="K219" t="s">
        <v>56</v>
      </c>
      <c r="L219" s="11">
        <v>50</v>
      </c>
      <c r="M219" s="20">
        <f t="shared" si="6"/>
        <v>54.48</v>
      </c>
      <c r="N219" s="11">
        <f t="shared" si="7"/>
        <v>0</v>
      </c>
    </row>
    <row r="220" spans="1:14">
      <c r="A220" t="s">
        <v>269</v>
      </c>
      <c r="B220" s="2">
        <v>1</v>
      </c>
      <c r="C220" t="s">
        <v>270</v>
      </c>
      <c r="D220" s="6" t="s">
        <v>13</v>
      </c>
      <c r="E220" s="1">
        <v>42369</v>
      </c>
      <c r="F220" s="3">
        <v>1394.5</v>
      </c>
      <c r="G220" s="3">
        <v>1394.5</v>
      </c>
      <c r="H220" s="3">
        <v>41.84</v>
      </c>
      <c r="I220" s="3">
        <v>1352.66</v>
      </c>
      <c r="J220" s="3">
        <v>27.89</v>
      </c>
      <c r="K220" t="s">
        <v>56</v>
      </c>
      <c r="L220" s="11">
        <v>50</v>
      </c>
      <c r="M220" s="20">
        <f t="shared" si="6"/>
        <v>27.89</v>
      </c>
      <c r="N220" s="11">
        <f t="shared" si="7"/>
        <v>0</v>
      </c>
    </row>
    <row r="221" spans="1:14">
      <c r="A221" t="s">
        <v>269</v>
      </c>
      <c r="B221" s="2">
        <v>2</v>
      </c>
      <c r="C221" t="s">
        <v>270</v>
      </c>
      <c r="D221" s="6" t="s">
        <v>13</v>
      </c>
      <c r="E221" s="1">
        <v>42369</v>
      </c>
      <c r="F221" s="3">
        <v>277.14999999999998</v>
      </c>
      <c r="G221" s="3">
        <v>277.14999999999998</v>
      </c>
      <c r="H221" s="3">
        <v>8.31</v>
      </c>
      <c r="I221" s="3">
        <v>268.83999999999997</v>
      </c>
      <c r="J221" s="3">
        <v>5.54</v>
      </c>
      <c r="K221" t="s">
        <v>56</v>
      </c>
      <c r="L221" s="11">
        <v>50</v>
      </c>
      <c r="M221" s="20">
        <f t="shared" si="6"/>
        <v>5.54</v>
      </c>
      <c r="N221" s="11">
        <f t="shared" si="7"/>
        <v>0</v>
      </c>
    </row>
    <row r="222" spans="1:14">
      <c r="A222" t="s">
        <v>269</v>
      </c>
      <c r="B222" s="2">
        <v>3</v>
      </c>
      <c r="C222" t="s">
        <v>270</v>
      </c>
      <c r="D222" s="6" t="s">
        <v>13</v>
      </c>
      <c r="E222" s="1">
        <v>42369</v>
      </c>
      <c r="F222" s="3">
        <v>130.68</v>
      </c>
      <c r="G222" s="3">
        <v>130.68</v>
      </c>
      <c r="H222" s="3">
        <v>3.92</v>
      </c>
      <c r="I222" s="3">
        <v>126.76</v>
      </c>
      <c r="J222" s="3">
        <v>2.61</v>
      </c>
      <c r="K222" t="s">
        <v>56</v>
      </c>
      <c r="L222" s="11">
        <v>50</v>
      </c>
      <c r="M222" s="20">
        <f t="shared" si="6"/>
        <v>2.61</v>
      </c>
      <c r="N222" s="11">
        <f t="shared" si="7"/>
        <v>0</v>
      </c>
    </row>
    <row r="223" spans="1:14">
      <c r="A223" t="s">
        <v>269</v>
      </c>
      <c r="B223" s="2">
        <v>5</v>
      </c>
      <c r="C223" t="s">
        <v>270</v>
      </c>
      <c r="D223" s="6" t="s">
        <v>13</v>
      </c>
      <c r="E223" s="1">
        <v>42369</v>
      </c>
      <c r="F223" s="3">
        <v>360.14</v>
      </c>
      <c r="G223" s="3">
        <v>360.14</v>
      </c>
      <c r="H223" s="3">
        <v>10.8</v>
      </c>
      <c r="I223" s="3">
        <v>349.34</v>
      </c>
      <c r="J223" s="3">
        <v>7.2</v>
      </c>
      <c r="K223" t="s">
        <v>56</v>
      </c>
      <c r="L223" s="11">
        <v>50</v>
      </c>
      <c r="M223" s="20">
        <f t="shared" si="6"/>
        <v>7.2</v>
      </c>
      <c r="N223" s="11">
        <f t="shared" si="7"/>
        <v>0</v>
      </c>
    </row>
    <row r="224" spans="1:14">
      <c r="A224" t="s">
        <v>273</v>
      </c>
      <c r="B224" s="2">
        <v>1</v>
      </c>
      <c r="C224" t="s">
        <v>66</v>
      </c>
      <c r="D224" s="6" t="s">
        <v>13</v>
      </c>
      <c r="E224" s="1">
        <v>42369</v>
      </c>
      <c r="F224" s="3">
        <v>2453.46</v>
      </c>
      <c r="G224" s="3">
        <v>2453.46</v>
      </c>
      <c r="H224" s="3">
        <v>73.599999999999994</v>
      </c>
      <c r="I224" s="3">
        <v>2379.86</v>
      </c>
      <c r="J224" s="3">
        <v>49.07</v>
      </c>
      <c r="K224" t="s">
        <v>56</v>
      </c>
      <c r="L224" s="11">
        <v>50</v>
      </c>
      <c r="M224" s="20">
        <f t="shared" si="6"/>
        <v>49.07</v>
      </c>
      <c r="N224" s="11">
        <f t="shared" si="7"/>
        <v>0</v>
      </c>
    </row>
    <row r="225" spans="1:14">
      <c r="A225" t="s">
        <v>278</v>
      </c>
      <c r="B225" s="2">
        <v>1</v>
      </c>
      <c r="C225" t="s">
        <v>279</v>
      </c>
      <c r="D225" s="6" t="s">
        <v>13</v>
      </c>
      <c r="E225" s="1">
        <v>42369</v>
      </c>
      <c r="F225" s="3">
        <v>4680.18</v>
      </c>
      <c r="G225" s="3">
        <v>4680.18</v>
      </c>
      <c r="H225" s="3">
        <v>140.4</v>
      </c>
      <c r="I225" s="3">
        <v>4539.78</v>
      </c>
      <c r="J225" s="3">
        <v>93.6</v>
      </c>
      <c r="K225" t="s">
        <v>56</v>
      </c>
      <c r="L225" s="11">
        <v>50</v>
      </c>
      <c r="M225" s="20">
        <f t="shared" si="6"/>
        <v>93.6</v>
      </c>
      <c r="N225" s="11">
        <f t="shared" si="7"/>
        <v>0</v>
      </c>
    </row>
    <row r="226" spans="1:14">
      <c r="A226" t="s">
        <v>278</v>
      </c>
      <c r="B226" s="2">
        <v>2</v>
      </c>
      <c r="C226" t="s">
        <v>279</v>
      </c>
      <c r="D226" s="6" t="s">
        <v>13</v>
      </c>
      <c r="E226" s="1">
        <v>42369</v>
      </c>
      <c r="F226" s="3">
        <v>2645.98</v>
      </c>
      <c r="G226" s="3">
        <v>2645.98</v>
      </c>
      <c r="H226" s="3">
        <v>79.38</v>
      </c>
      <c r="I226" s="3">
        <v>2566.6</v>
      </c>
      <c r="J226" s="3">
        <v>52.92</v>
      </c>
      <c r="K226" t="s">
        <v>56</v>
      </c>
      <c r="L226" s="11">
        <v>50</v>
      </c>
      <c r="M226" s="20">
        <f t="shared" si="6"/>
        <v>52.92</v>
      </c>
      <c r="N226" s="11">
        <f t="shared" si="7"/>
        <v>0</v>
      </c>
    </row>
    <row r="227" spans="1:14">
      <c r="A227" t="s">
        <v>278</v>
      </c>
      <c r="B227" s="2">
        <v>3</v>
      </c>
      <c r="C227" t="s">
        <v>279</v>
      </c>
      <c r="D227" s="6" t="s">
        <v>13</v>
      </c>
      <c r="E227" s="1">
        <v>42369</v>
      </c>
      <c r="F227" s="3">
        <v>749.22</v>
      </c>
      <c r="G227" s="3">
        <v>749.22</v>
      </c>
      <c r="H227" s="3">
        <v>22.47</v>
      </c>
      <c r="I227" s="3">
        <v>726.75</v>
      </c>
      <c r="J227" s="3">
        <v>14.98</v>
      </c>
      <c r="K227" t="s">
        <v>56</v>
      </c>
      <c r="L227" s="11">
        <v>50</v>
      </c>
      <c r="M227" s="20">
        <f t="shared" si="6"/>
        <v>14.98</v>
      </c>
      <c r="N227" s="11">
        <f t="shared" si="7"/>
        <v>0</v>
      </c>
    </row>
    <row r="228" spans="1:14">
      <c r="A228" t="s">
        <v>278</v>
      </c>
      <c r="B228" s="2">
        <v>4</v>
      </c>
      <c r="C228" t="s">
        <v>279</v>
      </c>
      <c r="D228" s="6" t="s">
        <v>13</v>
      </c>
      <c r="E228" s="1">
        <v>42369</v>
      </c>
      <c r="F228" s="3">
        <v>153805.07</v>
      </c>
      <c r="G228" s="3">
        <v>153805.07</v>
      </c>
      <c r="H228" s="3">
        <v>4614.1499999999996</v>
      </c>
      <c r="I228" s="3">
        <v>149190.92000000001</v>
      </c>
      <c r="J228" s="3">
        <v>3076.1</v>
      </c>
      <c r="K228" t="s">
        <v>56</v>
      </c>
      <c r="L228" s="11">
        <v>50</v>
      </c>
      <c r="M228" s="20">
        <f t="shared" si="6"/>
        <v>3076.1</v>
      </c>
      <c r="N228" s="11">
        <f t="shared" si="7"/>
        <v>0</v>
      </c>
    </row>
    <row r="229" spans="1:14">
      <c r="A229" t="s">
        <v>280</v>
      </c>
      <c r="B229" s="2">
        <v>1</v>
      </c>
      <c r="C229" t="s">
        <v>281</v>
      </c>
      <c r="D229" s="6" t="s">
        <v>13</v>
      </c>
      <c r="E229" s="1">
        <v>42369</v>
      </c>
      <c r="F229" s="3">
        <v>13.1</v>
      </c>
      <c r="G229" s="3">
        <v>13.1</v>
      </c>
      <c r="H229" s="3">
        <v>0.39</v>
      </c>
      <c r="I229" s="3">
        <v>12.71</v>
      </c>
      <c r="J229" s="3">
        <v>0.26</v>
      </c>
      <c r="K229" t="s">
        <v>56</v>
      </c>
      <c r="L229" s="11">
        <v>50</v>
      </c>
      <c r="M229" s="20">
        <f t="shared" si="6"/>
        <v>0.26</v>
      </c>
      <c r="N229" s="11">
        <f t="shared" si="7"/>
        <v>0</v>
      </c>
    </row>
    <row r="230" spans="1:14">
      <c r="A230" t="s">
        <v>282</v>
      </c>
      <c r="B230" s="2">
        <v>1</v>
      </c>
      <c r="C230" t="s">
        <v>283</v>
      </c>
      <c r="D230" s="6" t="s">
        <v>13</v>
      </c>
      <c r="E230" s="1">
        <v>42369</v>
      </c>
      <c r="F230" s="3">
        <v>380.36</v>
      </c>
      <c r="G230" s="3">
        <v>380.36</v>
      </c>
      <c r="H230" s="3">
        <v>11.41</v>
      </c>
      <c r="I230" s="3">
        <v>368.95</v>
      </c>
      <c r="J230" s="3">
        <v>7.61</v>
      </c>
      <c r="K230" t="s">
        <v>56</v>
      </c>
      <c r="L230" s="11">
        <v>50</v>
      </c>
      <c r="M230" s="20">
        <f t="shared" si="6"/>
        <v>7.61</v>
      </c>
      <c r="N230" s="11">
        <f t="shared" si="7"/>
        <v>0</v>
      </c>
    </row>
    <row r="231" spans="1:14">
      <c r="A231" t="s">
        <v>285</v>
      </c>
      <c r="B231" s="2">
        <v>1</v>
      </c>
      <c r="C231" t="s">
        <v>271</v>
      </c>
      <c r="D231" s="6" t="s">
        <v>13</v>
      </c>
      <c r="E231" s="1">
        <v>42369</v>
      </c>
      <c r="F231" s="3">
        <v>1975.18</v>
      </c>
      <c r="G231" s="3">
        <v>1975.18</v>
      </c>
      <c r="H231" s="3">
        <v>59.25</v>
      </c>
      <c r="I231" s="3">
        <v>1915.93</v>
      </c>
      <c r="J231" s="3">
        <v>39.5</v>
      </c>
      <c r="K231" t="s">
        <v>56</v>
      </c>
      <c r="L231" s="11">
        <v>50</v>
      </c>
      <c r="M231" s="20">
        <f t="shared" si="6"/>
        <v>39.5</v>
      </c>
      <c r="N231" s="11">
        <f t="shared" si="7"/>
        <v>0</v>
      </c>
    </row>
    <row r="232" spans="1:14">
      <c r="A232" t="s">
        <v>285</v>
      </c>
      <c r="B232" s="2">
        <v>2</v>
      </c>
      <c r="C232" t="s">
        <v>72</v>
      </c>
      <c r="D232" s="6" t="s">
        <v>13</v>
      </c>
      <c r="E232" s="1">
        <v>42369</v>
      </c>
      <c r="F232" s="3">
        <v>2304.41</v>
      </c>
      <c r="G232" s="3">
        <v>2304.41</v>
      </c>
      <c r="H232" s="3">
        <v>69.13</v>
      </c>
      <c r="I232" s="3">
        <v>2235.2800000000002</v>
      </c>
      <c r="J232" s="3">
        <v>46.09</v>
      </c>
      <c r="K232" t="s">
        <v>56</v>
      </c>
      <c r="L232" s="11">
        <v>50</v>
      </c>
      <c r="M232" s="20">
        <f t="shared" si="6"/>
        <v>46.09</v>
      </c>
      <c r="N232" s="11">
        <f t="shared" si="7"/>
        <v>0</v>
      </c>
    </row>
    <row r="233" spans="1:14">
      <c r="A233" t="s">
        <v>285</v>
      </c>
      <c r="B233" s="2">
        <v>3</v>
      </c>
      <c r="C233" t="s">
        <v>72</v>
      </c>
      <c r="D233" s="6" t="s">
        <v>13</v>
      </c>
      <c r="E233" s="1">
        <v>42369</v>
      </c>
      <c r="F233" s="3">
        <v>2304.41</v>
      </c>
      <c r="G233" s="3">
        <v>2304.41</v>
      </c>
      <c r="H233" s="3">
        <v>69.13</v>
      </c>
      <c r="I233" s="3">
        <v>2235.2800000000002</v>
      </c>
      <c r="J233" s="3">
        <v>46.09</v>
      </c>
      <c r="K233" t="s">
        <v>56</v>
      </c>
      <c r="L233" s="11">
        <v>50</v>
      </c>
      <c r="M233" s="20">
        <f t="shared" si="6"/>
        <v>46.09</v>
      </c>
      <c r="N233" s="11">
        <f t="shared" si="7"/>
        <v>0</v>
      </c>
    </row>
    <row r="234" spans="1:14">
      <c r="A234" t="s">
        <v>285</v>
      </c>
      <c r="B234" s="2">
        <v>4</v>
      </c>
      <c r="C234" t="s">
        <v>72</v>
      </c>
      <c r="D234" s="6" t="s">
        <v>13</v>
      </c>
      <c r="E234" s="1">
        <v>42369</v>
      </c>
      <c r="F234" s="3">
        <v>2304.41</v>
      </c>
      <c r="G234" s="3">
        <v>2304.41</v>
      </c>
      <c r="H234" s="3">
        <v>69.13</v>
      </c>
      <c r="I234" s="3">
        <v>2235.2800000000002</v>
      </c>
      <c r="J234" s="3">
        <v>46.09</v>
      </c>
      <c r="K234" t="s">
        <v>56</v>
      </c>
      <c r="L234" s="11">
        <v>50</v>
      </c>
      <c r="M234" s="20">
        <f t="shared" si="6"/>
        <v>46.09</v>
      </c>
      <c r="N234" s="11">
        <f t="shared" si="7"/>
        <v>0</v>
      </c>
    </row>
    <row r="235" spans="1:14">
      <c r="A235" t="s">
        <v>285</v>
      </c>
      <c r="B235" s="2">
        <v>5</v>
      </c>
      <c r="C235" t="s">
        <v>93</v>
      </c>
      <c r="D235" s="6" t="s">
        <v>13</v>
      </c>
      <c r="E235" s="1">
        <v>42369</v>
      </c>
      <c r="F235" s="3">
        <v>5406.55</v>
      </c>
      <c r="G235" s="3">
        <v>5406.55</v>
      </c>
      <c r="H235" s="3">
        <v>162.19999999999999</v>
      </c>
      <c r="I235" s="3">
        <v>5244.35</v>
      </c>
      <c r="J235" s="3">
        <v>108.13</v>
      </c>
      <c r="K235" t="s">
        <v>56</v>
      </c>
      <c r="L235" s="11">
        <v>50</v>
      </c>
      <c r="M235" s="20">
        <f t="shared" si="6"/>
        <v>108.13</v>
      </c>
      <c r="N235" s="11">
        <f t="shared" si="7"/>
        <v>0</v>
      </c>
    </row>
    <row r="236" spans="1:14">
      <c r="A236" t="s">
        <v>285</v>
      </c>
      <c r="B236" s="2">
        <v>6</v>
      </c>
      <c r="C236" t="s">
        <v>74</v>
      </c>
      <c r="D236" s="6" t="s">
        <v>13</v>
      </c>
      <c r="E236" s="1">
        <v>42369</v>
      </c>
      <c r="F236" s="3">
        <v>6923.01</v>
      </c>
      <c r="G236" s="3">
        <v>6923.01</v>
      </c>
      <c r="H236" s="3">
        <v>207.69</v>
      </c>
      <c r="I236" s="3">
        <v>6715.32</v>
      </c>
      <c r="J236" s="3">
        <v>138.46</v>
      </c>
      <c r="K236" t="s">
        <v>56</v>
      </c>
      <c r="L236" s="11">
        <v>50</v>
      </c>
      <c r="M236" s="20">
        <f t="shared" si="6"/>
        <v>138.46</v>
      </c>
      <c r="N236" s="11">
        <f t="shared" si="7"/>
        <v>0</v>
      </c>
    </row>
    <row r="237" spans="1:14">
      <c r="A237" t="s">
        <v>285</v>
      </c>
      <c r="B237" s="2">
        <v>7</v>
      </c>
      <c r="C237" t="s">
        <v>63</v>
      </c>
      <c r="D237" s="6" t="s">
        <v>13</v>
      </c>
      <c r="E237" s="1">
        <v>42369</v>
      </c>
      <c r="F237" s="3">
        <v>8145.57</v>
      </c>
      <c r="G237" s="3">
        <v>8145.57</v>
      </c>
      <c r="H237" s="3">
        <v>244.37</v>
      </c>
      <c r="I237" s="3">
        <v>7901.2</v>
      </c>
      <c r="J237" s="3">
        <v>162.91</v>
      </c>
      <c r="K237" t="s">
        <v>56</v>
      </c>
      <c r="L237" s="11">
        <v>50</v>
      </c>
      <c r="M237" s="20">
        <f t="shared" si="6"/>
        <v>162.91</v>
      </c>
      <c r="N237" s="11">
        <f t="shared" si="7"/>
        <v>0</v>
      </c>
    </row>
    <row r="238" spans="1:14">
      <c r="A238" t="s">
        <v>285</v>
      </c>
      <c r="B238" s="2">
        <v>8</v>
      </c>
      <c r="C238" t="s">
        <v>84</v>
      </c>
      <c r="D238" s="6" t="s">
        <v>13</v>
      </c>
      <c r="E238" s="1">
        <v>42369</v>
      </c>
      <c r="F238" s="3">
        <v>61.52</v>
      </c>
      <c r="G238" s="3">
        <v>61.52</v>
      </c>
      <c r="H238" s="3">
        <v>1.85</v>
      </c>
      <c r="I238" s="3">
        <v>59.67</v>
      </c>
      <c r="J238" s="3">
        <v>1.23</v>
      </c>
      <c r="K238" t="s">
        <v>56</v>
      </c>
      <c r="L238" s="11">
        <v>50</v>
      </c>
      <c r="M238" s="20">
        <f t="shared" si="6"/>
        <v>1.23</v>
      </c>
      <c r="N238" s="11">
        <f t="shared" si="7"/>
        <v>0</v>
      </c>
    </row>
    <row r="239" spans="1:14">
      <c r="A239" t="s">
        <v>286</v>
      </c>
      <c r="B239" s="2">
        <v>1</v>
      </c>
      <c r="C239" t="s">
        <v>287</v>
      </c>
      <c r="D239" s="6" t="s">
        <v>13</v>
      </c>
      <c r="E239" s="1">
        <v>42369</v>
      </c>
      <c r="F239" s="3">
        <v>57.88</v>
      </c>
      <c r="G239" s="3">
        <v>57.88</v>
      </c>
      <c r="H239" s="3">
        <v>1.74</v>
      </c>
      <c r="I239" s="3">
        <v>56.14</v>
      </c>
      <c r="J239" s="3">
        <v>1.1599999999999999</v>
      </c>
      <c r="K239" t="s">
        <v>56</v>
      </c>
      <c r="L239" s="11">
        <v>50</v>
      </c>
      <c r="M239" s="20">
        <f t="shared" si="6"/>
        <v>1.1599999999999999</v>
      </c>
      <c r="N239" s="11">
        <f t="shared" si="7"/>
        <v>0</v>
      </c>
    </row>
    <row r="240" spans="1:14">
      <c r="A240" t="s">
        <v>292</v>
      </c>
      <c r="B240" s="2">
        <v>1</v>
      </c>
      <c r="C240" t="s">
        <v>293</v>
      </c>
      <c r="D240" s="6" t="s">
        <v>13</v>
      </c>
      <c r="E240" s="1">
        <v>42369</v>
      </c>
      <c r="F240" s="3">
        <v>31711.72</v>
      </c>
      <c r="G240" s="3">
        <v>31711.72</v>
      </c>
      <c r="H240" s="3">
        <v>951.35</v>
      </c>
      <c r="I240" s="3">
        <v>30760.37</v>
      </c>
      <c r="J240" s="3">
        <v>634.23</v>
      </c>
      <c r="K240" t="s">
        <v>56</v>
      </c>
      <c r="L240" s="11">
        <v>50</v>
      </c>
      <c r="M240" s="20">
        <f t="shared" si="6"/>
        <v>634.23</v>
      </c>
      <c r="N240" s="11">
        <f t="shared" si="7"/>
        <v>0</v>
      </c>
    </row>
    <row r="241" spans="1:14">
      <c r="A241" t="s">
        <v>292</v>
      </c>
      <c r="B241" s="2">
        <v>2</v>
      </c>
      <c r="C241" t="s">
        <v>293</v>
      </c>
      <c r="D241" s="6" t="s">
        <v>13</v>
      </c>
      <c r="E241" s="1">
        <v>42369</v>
      </c>
      <c r="F241" s="3">
        <v>3333.66</v>
      </c>
      <c r="G241" s="3">
        <v>3333.66</v>
      </c>
      <c r="H241" s="3">
        <v>100.01</v>
      </c>
      <c r="I241" s="3">
        <v>3233.65</v>
      </c>
      <c r="J241" s="3">
        <v>66.67</v>
      </c>
      <c r="K241" t="s">
        <v>56</v>
      </c>
      <c r="L241" s="11">
        <v>50</v>
      </c>
      <c r="M241" s="20">
        <f t="shared" si="6"/>
        <v>66.67</v>
      </c>
      <c r="N241" s="11">
        <f t="shared" si="7"/>
        <v>0</v>
      </c>
    </row>
    <row r="242" spans="1:14">
      <c r="A242" t="s">
        <v>292</v>
      </c>
      <c r="B242" s="2">
        <v>3</v>
      </c>
      <c r="C242" t="s">
        <v>293</v>
      </c>
      <c r="D242" s="6" t="s">
        <v>13</v>
      </c>
      <c r="E242" s="1">
        <v>42369</v>
      </c>
      <c r="F242" s="3">
        <v>4836.8900000000003</v>
      </c>
      <c r="G242" s="3">
        <v>4836.8900000000003</v>
      </c>
      <c r="H242" s="3">
        <v>145.11000000000001</v>
      </c>
      <c r="I242" s="3">
        <v>4691.78</v>
      </c>
      <c r="J242" s="3">
        <v>96.74</v>
      </c>
      <c r="K242" t="s">
        <v>56</v>
      </c>
      <c r="L242" s="11">
        <v>50</v>
      </c>
      <c r="M242" s="20">
        <f t="shared" si="6"/>
        <v>96.74</v>
      </c>
      <c r="N242" s="11">
        <f t="shared" si="7"/>
        <v>0</v>
      </c>
    </row>
    <row r="243" spans="1:14">
      <c r="A243" t="s">
        <v>292</v>
      </c>
      <c r="B243" s="2">
        <v>5</v>
      </c>
      <c r="C243" t="s">
        <v>293</v>
      </c>
      <c r="D243" s="6" t="s">
        <v>13</v>
      </c>
      <c r="E243" s="1">
        <v>42369</v>
      </c>
      <c r="F243" s="3">
        <v>81.89</v>
      </c>
      <c r="G243" s="3">
        <v>81.89</v>
      </c>
      <c r="H243" s="3">
        <v>2.46</v>
      </c>
      <c r="I243" s="3">
        <v>79.430000000000007</v>
      </c>
      <c r="J243" s="3">
        <v>1.64</v>
      </c>
      <c r="K243" t="s">
        <v>56</v>
      </c>
      <c r="L243" s="11">
        <v>50</v>
      </c>
      <c r="M243" s="20">
        <f t="shared" si="6"/>
        <v>1.64</v>
      </c>
      <c r="N243" s="11">
        <f t="shared" si="7"/>
        <v>0</v>
      </c>
    </row>
    <row r="244" spans="1:14">
      <c r="A244" t="s">
        <v>294</v>
      </c>
      <c r="B244" s="2">
        <v>1</v>
      </c>
      <c r="C244" t="s">
        <v>73</v>
      </c>
      <c r="D244" s="6" t="s">
        <v>13</v>
      </c>
      <c r="E244" s="1">
        <v>42369</v>
      </c>
      <c r="F244" s="3">
        <v>12757.6</v>
      </c>
      <c r="G244" s="3">
        <v>12757.6</v>
      </c>
      <c r="H244" s="3">
        <v>382.73</v>
      </c>
      <c r="I244" s="3">
        <v>12374.87</v>
      </c>
      <c r="J244" s="3">
        <v>255.15</v>
      </c>
      <c r="K244" t="s">
        <v>56</v>
      </c>
      <c r="L244" s="11">
        <v>50</v>
      </c>
      <c r="M244" s="20">
        <f t="shared" si="6"/>
        <v>255.15</v>
      </c>
      <c r="N244" s="11">
        <f t="shared" si="7"/>
        <v>0</v>
      </c>
    </row>
    <row r="245" spans="1:14">
      <c r="A245" t="s">
        <v>298</v>
      </c>
      <c r="B245" s="2">
        <v>1</v>
      </c>
      <c r="C245" t="s">
        <v>299</v>
      </c>
      <c r="D245" s="6" t="s">
        <v>13</v>
      </c>
      <c r="E245" s="1">
        <v>42369</v>
      </c>
      <c r="F245" s="3">
        <v>11.12</v>
      </c>
      <c r="G245" s="3">
        <v>11.12</v>
      </c>
      <c r="H245" s="3">
        <v>0.33</v>
      </c>
      <c r="I245" s="3">
        <v>10.79</v>
      </c>
      <c r="J245" s="3">
        <v>0.22</v>
      </c>
      <c r="K245" t="s">
        <v>56</v>
      </c>
      <c r="L245" s="11">
        <v>50</v>
      </c>
      <c r="M245" s="20">
        <f t="shared" si="6"/>
        <v>0.22</v>
      </c>
      <c r="N245" s="11">
        <f t="shared" si="7"/>
        <v>0</v>
      </c>
    </row>
    <row r="246" spans="1:14">
      <c r="A246" t="s">
        <v>301</v>
      </c>
      <c r="B246" s="2">
        <v>1</v>
      </c>
      <c r="C246" t="s">
        <v>302</v>
      </c>
      <c r="D246" s="6" t="s">
        <v>13</v>
      </c>
      <c r="E246" s="1">
        <v>42369</v>
      </c>
      <c r="F246" s="3">
        <v>4.45</v>
      </c>
      <c r="G246" s="3">
        <v>4.45</v>
      </c>
      <c r="H246" s="3">
        <v>0.13</v>
      </c>
      <c r="I246" s="3">
        <v>4.32</v>
      </c>
      <c r="J246" s="3">
        <v>0.09</v>
      </c>
      <c r="K246" t="s">
        <v>56</v>
      </c>
      <c r="L246" s="11">
        <v>50</v>
      </c>
      <c r="M246" s="20">
        <f t="shared" si="6"/>
        <v>0.09</v>
      </c>
      <c r="N246" s="11">
        <f t="shared" si="7"/>
        <v>0</v>
      </c>
    </row>
    <row r="247" spans="1:14">
      <c r="A247" t="s">
        <v>301</v>
      </c>
      <c r="B247" s="2">
        <v>3</v>
      </c>
      <c r="C247" t="s">
        <v>302</v>
      </c>
      <c r="D247" s="6" t="s">
        <v>13</v>
      </c>
      <c r="E247" s="1">
        <v>42369</v>
      </c>
      <c r="F247" s="3">
        <v>952.74</v>
      </c>
      <c r="G247" s="3">
        <v>952.74</v>
      </c>
      <c r="H247" s="3">
        <v>28.58</v>
      </c>
      <c r="I247" s="3">
        <v>924.16</v>
      </c>
      <c r="J247" s="3">
        <v>19.05</v>
      </c>
      <c r="K247" t="s">
        <v>56</v>
      </c>
      <c r="L247" s="11">
        <v>50</v>
      </c>
      <c r="M247" s="20">
        <f t="shared" si="6"/>
        <v>19.05</v>
      </c>
      <c r="N247" s="11">
        <f t="shared" si="7"/>
        <v>0</v>
      </c>
    </row>
    <row r="248" spans="1:14">
      <c r="A248" t="s">
        <v>301</v>
      </c>
      <c r="B248" s="2">
        <v>4</v>
      </c>
      <c r="C248" t="s">
        <v>302</v>
      </c>
      <c r="D248" s="6" t="s">
        <v>13</v>
      </c>
      <c r="E248" s="1">
        <v>42369</v>
      </c>
      <c r="F248" s="3">
        <v>89.18</v>
      </c>
      <c r="G248" s="3">
        <v>89.18</v>
      </c>
      <c r="H248" s="3">
        <v>2.67</v>
      </c>
      <c r="I248" s="3">
        <v>86.51</v>
      </c>
      <c r="J248" s="3">
        <v>1.78</v>
      </c>
      <c r="K248" t="s">
        <v>56</v>
      </c>
      <c r="L248" s="11">
        <v>50</v>
      </c>
      <c r="M248" s="20">
        <f t="shared" si="6"/>
        <v>1.78</v>
      </c>
      <c r="N248" s="11">
        <f t="shared" si="7"/>
        <v>0</v>
      </c>
    </row>
    <row r="249" spans="1:14">
      <c r="A249" t="s">
        <v>303</v>
      </c>
      <c r="B249" s="2">
        <v>1</v>
      </c>
      <c r="C249" t="s">
        <v>304</v>
      </c>
      <c r="D249" s="6" t="s">
        <v>13</v>
      </c>
      <c r="E249" s="1">
        <v>42369</v>
      </c>
      <c r="F249" s="3">
        <v>410.84</v>
      </c>
      <c r="G249" s="3">
        <v>410.84</v>
      </c>
      <c r="H249" s="3">
        <v>12.33</v>
      </c>
      <c r="I249" s="3">
        <v>398.51</v>
      </c>
      <c r="J249" s="3">
        <v>8.2200000000000006</v>
      </c>
      <c r="K249" t="s">
        <v>56</v>
      </c>
      <c r="L249" s="11">
        <v>50</v>
      </c>
      <c r="M249" s="20">
        <f t="shared" si="6"/>
        <v>8.2200000000000006</v>
      </c>
      <c r="N249" s="11">
        <f t="shared" si="7"/>
        <v>0</v>
      </c>
    </row>
    <row r="250" spans="1:14">
      <c r="A250" t="s">
        <v>307</v>
      </c>
      <c r="B250" s="2">
        <v>1</v>
      </c>
      <c r="C250" t="s">
        <v>308</v>
      </c>
      <c r="D250" s="6" t="s">
        <v>13</v>
      </c>
      <c r="E250" s="1">
        <v>42369</v>
      </c>
      <c r="F250" s="3">
        <v>36027.599999999999</v>
      </c>
      <c r="G250" s="3">
        <v>36027.599999999999</v>
      </c>
      <c r="H250" s="3">
        <v>1080.83</v>
      </c>
      <c r="I250" s="3">
        <v>34946.769999999997</v>
      </c>
      <c r="J250" s="3">
        <v>720.55</v>
      </c>
      <c r="K250" t="s">
        <v>56</v>
      </c>
      <c r="L250" s="11">
        <v>50</v>
      </c>
      <c r="M250" s="20">
        <f t="shared" si="6"/>
        <v>720.55</v>
      </c>
      <c r="N250" s="11">
        <f t="shared" si="7"/>
        <v>0</v>
      </c>
    </row>
    <row r="251" spans="1:14">
      <c r="A251" t="s">
        <v>312</v>
      </c>
      <c r="B251" s="2">
        <v>1</v>
      </c>
      <c r="C251" t="s">
        <v>313</v>
      </c>
      <c r="D251" s="6" t="s">
        <v>13</v>
      </c>
      <c r="E251" s="1">
        <v>42369</v>
      </c>
      <c r="F251" s="3">
        <v>394.4</v>
      </c>
      <c r="G251" s="3">
        <v>394.4</v>
      </c>
      <c r="H251" s="3">
        <v>11.83</v>
      </c>
      <c r="I251" s="3">
        <v>382.57</v>
      </c>
      <c r="J251" s="3">
        <v>7.89</v>
      </c>
      <c r="K251" t="s">
        <v>56</v>
      </c>
      <c r="L251" s="11">
        <v>50</v>
      </c>
      <c r="M251" s="20">
        <f t="shared" si="6"/>
        <v>7.89</v>
      </c>
      <c r="N251" s="11">
        <f t="shared" si="7"/>
        <v>0</v>
      </c>
    </row>
    <row r="252" spans="1:14">
      <c r="A252" t="s">
        <v>315</v>
      </c>
      <c r="B252" s="2">
        <v>1</v>
      </c>
      <c r="C252" t="s">
        <v>74</v>
      </c>
      <c r="D252" s="6" t="s">
        <v>13</v>
      </c>
      <c r="E252" s="1">
        <v>42369</v>
      </c>
      <c r="F252" s="3">
        <v>10927.79</v>
      </c>
      <c r="G252" s="3">
        <v>10927.79</v>
      </c>
      <c r="H252" s="3">
        <v>327.84</v>
      </c>
      <c r="I252" s="3">
        <v>10599.95</v>
      </c>
      <c r="J252" s="3">
        <v>218.56</v>
      </c>
      <c r="K252" t="s">
        <v>56</v>
      </c>
      <c r="L252" s="11">
        <v>50</v>
      </c>
      <c r="M252" s="20">
        <f t="shared" si="6"/>
        <v>218.56</v>
      </c>
      <c r="N252" s="11">
        <f t="shared" si="7"/>
        <v>0</v>
      </c>
    </row>
    <row r="253" spans="1:14">
      <c r="A253" t="s">
        <v>320</v>
      </c>
      <c r="B253" s="2">
        <v>1</v>
      </c>
      <c r="C253" t="s">
        <v>321</v>
      </c>
      <c r="D253" s="6" t="s">
        <v>13</v>
      </c>
      <c r="E253" s="1">
        <v>42369</v>
      </c>
      <c r="F253" s="3">
        <v>12525.44</v>
      </c>
      <c r="G253" s="3">
        <v>12525.44</v>
      </c>
      <c r="H253" s="3">
        <v>375.76</v>
      </c>
      <c r="I253" s="3">
        <v>12149.68</v>
      </c>
      <c r="J253" s="3">
        <v>250.51</v>
      </c>
      <c r="K253" t="s">
        <v>56</v>
      </c>
      <c r="L253" s="11">
        <v>50</v>
      </c>
      <c r="M253" s="20">
        <f t="shared" si="6"/>
        <v>250.51</v>
      </c>
      <c r="N253" s="11">
        <f t="shared" si="7"/>
        <v>0</v>
      </c>
    </row>
    <row r="254" spans="1:14">
      <c r="A254" t="s">
        <v>320</v>
      </c>
      <c r="B254" s="2">
        <v>2</v>
      </c>
      <c r="C254" t="s">
        <v>321</v>
      </c>
      <c r="D254" s="6" t="s">
        <v>13</v>
      </c>
      <c r="E254" s="1">
        <v>42369</v>
      </c>
      <c r="F254" s="3">
        <v>128.75</v>
      </c>
      <c r="G254" s="3">
        <v>128.75</v>
      </c>
      <c r="H254" s="3">
        <v>3.87</v>
      </c>
      <c r="I254" s="3">
        <v>124.88</v>
      </c>
      <c r="J254" s="3">
        <v>2.58</v>
      </c>
      <c r="K254" t="s">
        <v>56</v>
      </c>
      <c r="L254" s="11">
        <v>50</v>
      </c>
      <c r="M254" s="20">
        <f t="shared" si="6"/>
        <v>2.58</v>
      </c>
      <c r="N254" s="11">
        <f t="shared" si="7"/>
        <v>0</v>
      </c>
    </row>
    <row r="255" spans="1:14">
      <c r="A255" t="s">
        <v>320</v>
      </c>
      <c r="B255" s="2">
        <v>3</v>
      </c>
      <c r="C255" t="s">
        <v>321</v>
      </c>
      <c r="D255" s="6" t="s">
        <v>13</v>
      </c>
      <c r="E255" s="1">
        <v>42369</v>
      </c>
      <c r="F255" s="3">
        <v>96031</v>
      </c>
      <c r="G255" s="3">
        <v>96031</v>
      </c>
      <c r="H255" s="3">
        <v>2880.93</v>
      </c>
      <c r="I255" s="3">
        <v>93150.07</v>
      </c>
      <c r="J255" s="3">
        <v>1920.62</v>
      </c>
      <c r="K255" t="s">
        <v>56</v>
      </c>
      <c r="L255" s="11">
        <v>50</v>
      </c>
      <c r="M255" s="20">
        <f t="shared" si="6"/>
        <v>1920.62</v>
      </c>
      <c r="N255" s="11">
        <f t="shared" si="7"/>
        <v>0</v>
      </c>
    </row>
    <row r="256" spans="1:14">
      <c r="A256" t="s">
        <v>320</v>
      </c>
      <c r="B256" s="2">
        <v>4</v>
      </c>
      <c r="C256" t="s">
        <v>321</v>
      </c>
      <c r="D256" s="6" t="s">
        <v>13</v>
      </c>
      <c r="E256" s="1">
        <v>42369</v>
      </c>
      <c r="F256" s="3">
        <v>304066.53000000003</v>
      </c>
      <c r="G256" s="3">
        <v>304066.53000000003</v>
      </c>
      <c r="H256" s="3">
        <v>9122</v>
      </c>
      <c r="I256" s="3">
        <v>294944.53000000003</v>
      </c>
      <c r="J256" s="3">
        <v>6081.33</v>
      </c>
      <c r="K256" t="s">
        <v>56</v>
      </c>
      <c r="L256" s="11">
        <v>50</v>
      </c>
      <c r="M256" s="20">
        <f t="shared" si="6"/>
        <v>6081.33</v>
      </c>
      <c r="N256" s="11">
        <f t="shared" si="7"/>
        <v>0</v>
      </c>
    </row>
    <row r="257" spans="1:14">
      <c r="A257" t="s">
        <v>320</v>
      </c>
      <c r="B257" s="2">
        <v>5</v>
      </c>
      <c r="C257" t="s">
        <v>321</v>
      </c>
      <c r="D257" s="6" t="s">
        <v>13</v>
      </c>
      <c r="E257" s="1">
        <v>42369</v>
      </c>
      <c r="F257" s="3">
        <v>369.04</v>
      </c>
      <c r="G257" s="3">
        <v>369.04</v>
      </c>
      <c r="H257" s="3">
        <v>11.07</v>
      </c>
      <c r="I257" s="3">
        <v>357.97</v>
      </c>
      <c r="J257" s="3">
        <v>7.38</v>
      </c>
      <c r="K257" t="s">
        <v>56</v>
      </c>
      <c r="L257" s="11">
        <v>50</v>
      </c>
      <c r="M257" s="20">
        <f t="shared" si="6"/>
        <v>7.38</v>
      </c>
      <c r="N257" s="11">
        <f t="shared" si="7"/>
        <v>0</v>
      </c>
    </row>
    <row r="258" spans="1:14">
      <c r="A258" t="s">
        <v>320</v>
      </c>
      <c r="B258" s="2">
        <v>6</v>
      </c>
      <c r="C258" t="s">
        <v>321</v>
      </c>
      <c r="D258" s="6" t="s">
        <v>13</v>
      </c>
      <c r="E258" s="1">
        <v>42369</v>
      </c>
      <c r="F258" s="3">
        <v>56991.93</v>
      </c>
      <c r="G258" s="3">
        <v>56991.93</v>
      </c>
      <c r="H258" s="3">
        <v>1709.76</v>
      </c>
      <c r="I258" s="3">
        <v>55282.17</v>
      </c>
      <c r="J258" s="3">
        <v>1139.8399999999999</v>
      </c>
      <c r="K258" t="s">
        <v>56</v>
      </c>
      <c r="L258" s="11">
        <v>50</v>
      </c>
      <c r="M258" s="20">
        <f t="shared" si="6"/>
        <v>1139.8399999999999</v>
      </c>
      <c r="N258" s="11">
        <f t="shared" si="7"/>
        <v>0</v>
      </c>
    </row>
    <row r="259" spans="1:14">
      <c r="A259" t="s">
        <v>322</v>
      </c>
      <c r="B259" s="2">
        <v>1</v>
      </c>
      <c r="C259" t="s">
        <v>256</v>
      </c>
      <c r="D259" s="6" t="s">
        <v>13</v>
      </c>
      <c r="E259" s="1">
        <v>42369</v>
      </c>
      <c r="F259" s="3">
        <v>3393.53</v>
      </c>
      <c r="G259" s="3">
        <v>3393.53</v>
      </c>
      <c r="H259" s="3">
        <v>101.81</v>
      </c>
      <c r="I259" s="3">
        <v>3291.72</v>
      </c>
      <c r="J259" s="3">
        <v>67.87</v>
      </c>
      <c r="K259" t="s">
        <v>56</v>
      </c>
      <c r="L259" s="11">
        <v>50</v>
      </c>
      <c r="M259" s="20">
        <f t="shared" si="6"/>
        <v>67.87</v>
      </c>
      <c r="N259" s="11">
        <f t="shared" si="7"/>
        <v>0</v>
      </c>
    </row>
    <row r="260" spans="1:14">
      <c r="A260" t="s">
        <v>322</v>
      </c>
      <c r="B260" s="2">
        <v>2</v>
      </c>
      <c r="C260" t="s">
        <v>256</v>
      </c>
      <c r="D260" s="6" t="s">
        <v>13</v>
      </c>
      <c r="E260" s="1">
        <v>42369</v>
      </c>
      <c r="F260" s="3">
        <v>405.5</v>
      </c>
      <c r="G260" s="3">
        <v>405.5</v>
      </c>
      <c r="H260" s="3">
        <v>12.17</v>
      </c>
      <c r="I260" s="3">
        <v>393.33</v>
      </c>
      <c r="J260" s="3">
        <v>8.11</v>
      </c>
      <c r="K260" t="s">
        <v>56</v>
      </c>
      <c r="L260" s="11">
        <v>50</v>
      </c>
      <c r="M260" s="20">
        <f t="shared" ref="M260:M323" si="8">J260</f>
        <v>8.11</v>
      </c>
      <c r="N260" s="11">
        <f t="shared" ref="N260:N323" si="9">M260-J260</f>
        <v>0</v>
      </c>
    </row>
    <row r="261" spans="1:14">
      <c r="A261" t="s">
        <v>322</v>
      </c>
      <c r="B261" s="2">
        <v>3</v>
      </c>
      <c r="C261" t="s">
        <v>256</v>
      </c>
      <c r="D261" s="6" t="s">
        <v>13</v>
      </c>
      <c r="E261" s="1">
        <v>42369</v>
      </c>
      <c r="F261" s="3">
        <v>14703.54</v>
      </c>
      <c r="G261" s="3">
        <v>14703.54</v>
      </c>
      <c r="H261" s="3">
        <v>441.11</v>
      </c>
      <c r="I261" s="3">
        <v>14262.43</v>
      </c>
      <c r="J261" s="3">
        <v>294.07</v>
      </c>
      <c r="K261" t="s">
        <v>56</v>
      </c>
      <c r="L261" s="11">
        <v>50</v>
      </c>
      <c r="M261" s="20">
        <f t="shared" si="8"/>
        <v>294.07</v>
      </c>
      <c r="N261" s="11">
        <f t="shared" si="9"/>
        <v>0</v>
      </c>
    </row>
    <row r="262" spans="1:14">
      <c r="A262" t="s">
        <v>323</v>
      </c>
      <c r="B262" s="2">
        <v>1</v>
      </c>
      <c r="C262" t="s">
        <v>73</v>
      </c>
      <c r="D262" s="6" t="s">
        <v>13</v>
      </c>
      <c r="E262" s="1">
        <v>42369</v>
      </c>
      <c r="F262" s="3">
        <v>936.23</v>
      </c>
      <c r="G262" s="3">
        <v>936.23</v>
      </c>
      <c r="H262" s="3">
        <v>28.08</v>
      </c>
      <c r="I262" s="3">
        <v>908.15</v>
      </c>
      <c r="J262" s="3">
        <v>18.72</v>
      </c>
      <c r="K262" t="s">
        <v>56</v>
      </c>
      <c r="L262" s="11">
        <v>50</v>
      </c>
      <c r="M262" s="20">
        <f t="shared" si="8"/>
        <v>18.72</v>
      </c>
      <c r="N262" s="11">
        <f t="shared" si="9"/>
        <v>0</v>
      </c>
    </row>
    <row r="263" spans="1:14">
      <c r="A263" t="s">
        <v>323</v>
      </c>
      <c r="B263" s="2">
        <v>2</v>
      </c>
      <c r="C263" t="s">
        <v>324</v>
      </c>
      <c r="D263" s="6" t="s">
        <v>13</v>
      </c>
      <c r="E263" s="1">
        <v>42369</v>
      </c>
      <c r="F263" s="3">
        <v>20674.759999999998</v>
      </c>
      <c r="G263" s="3">
        <v>20674.759999999998</v>
      </c>
      <c r="H263" s="3">
        <v>620.25</v>
      </c>
      <c r="I263" s="3">
        <v>20054.509999999998</v>
      </c>
      <c r="J263" s="3">
        <v>413.5</v>
      </c>
      <c r="K263" t="s">
        <v>56</v>
      </c>
      <c r="L263" s="11">
        <v>50</v>
      </c>
      <c r="M263" s="20">
        <f t="shared" si="8"/>
        <v>413.5</v>
      </c>
      <c r="N263" s="11">
        <f t="shared" si="9"/>
        <v>0</v>
      </c>
    </row>
    <row r="264" spans="1:14">
      <c r="A264" t="s">
        <v>323</v>
      </c>
      <c r="B264" s="2">
        <v>3</v>
      </c>
      <c r="C264" t="s">
        <v>324</v>
      </c>
      <c r="D264" s="6" t="s">
        <v>13</v>
      </c>
      <c r="E264" s="1">
        <v>42369</v>
      </c>
      <c r="F264" s="3">
        <v>20674.759999999998</v>
      </c>
      <c r="G264" s="3">
        <v>20674.759999999998</v>
      </c>
      <c r="H264" s="3">
        <v>620.25</v>
      </c>
      <c r="I264" s="3">
        <v>20054.509999999998</v>
      </c>
      <c r="J264" s="3">
        <v>413.5</v>
      </c>
      <c r="K264" t="s">
        <v>56</v>
      </c>
      <c r="L264" s="11">
        <v>50</v>
      </c>
      <c r="M264" s="20">
        <f t="shared" si="8"/>
        <v>413.5</v>
      </c>
      <c r="N264" s="11">
        <f t="shared" si="9"/>
        <v>0</v>
      </c>
    </row>
    <row r="265" spans="1:14">
      <c r="A265" t="s">
        <v>325</v>
      </c>
      <c r="B265" s="2">
        <v>1</v>
      </c>
      <c r="C265" t="s">
        <v>75</v>
      </c>
      <c r="D265" s="6" t="s">
        <v>13</v>
      </c>
      <c r="E265" s="1">
        <v>42369</v>
      </c>
      <c r="F265" s="3">
        <v>22109.34</v>
      </c>
      <c r="G265" s="3">
        <v>22109.34</v>
      </c>
      <c r="H265" s="3">
        <v>663.28</v>
      </c>
      <c r="I265" s="3">
        <v>21446.06</v>
      </c>
      <c r="J265" s="3">
        <v>442.19</v>
      </c>
      <c r="K265" t="s">
        <v>56</v>
      </c>
      <c r="L265" s="11">
        <v>50</v>
      </c>
      <c r="M265" s="20">
        <f t="shared" si="8"/>
        <v>442.19</v>
      </c>
      <c r="N265" s="11">
        <f t="shared" si="9"/>
        <v>0</v>
      </c>
    </row>
    <row r="266" spans="1:14">
      <c r="A266" t="s">
        <v>326</v>
      </c>
      <c r="B266" s="2">
        <v>1</v>
      </c>
      <c r="C266" t="s">
        <v>327</v>
      </c>
      <c r="D266" s="6" t="s">
        <v>13</v>
      </c>
      <c r="E266" s="1">
        <v>42369</v>
      </c>
      <c r="F266" s="3">
        <v>2820.81</v>
      </c>
      <c r="G266" s="3">
        <v>2820.81</v>
      </c>
      <c r="H266" s="3">
        <v>84.63</v>
      </c>
      <c r="I266" s="3">
        <v>2736.18</v>
      </c>
      <c r="J266" s="3">
        <v>56.42</v>
      </c>
      <c r="K266" t="s">
        <v>56</v>
      </c>
      <c r="L266" s="11">
        <v>50</v>
      </c>
      <c r="M266" s="20">
        <f t="shared" si="8"/>
        <v>56.42</v>
      </c>
      <c r="N266" s="11">
        <f t="shared" si="9"/>
        <v>0</v>
      </c>
    </row>
    <row r="267" spans="1:14">
      <c r="A267" t="s">
        <v>326</v>
      </c>
      <c r="B267" s="2">
        <v>2</v>
      </c>
      <c r="C267" t="s">
        <v>327</v>
      </c>
      <c r="D267" s="6" t="s">
        <v>13</v>
      </c>
      <c r="E267" s="1">
        <v>42369</v>
      </c>
      <c r="F267" s="3">
        <v>204.4</v>
      </c>
      <c r="G267" s="3">
        <v>204.4</v>
      </c>
      <c r="H267" s="3">
        <v>6.13</v>
      </c>
      <c r="I267" s="3">
        <v>198.27</v>
      </c>
      <c r="J267" s="3">
        <v>4.09</v>
      </c>
      <c r="K267" t="s">
        <v>56</v>
      </c>
      <c r="L267" s="11">
        <v>50</v>
      </c>
      <c r="M267" s="20">
        <f t="shared" si="8"/>
        <v>4.09</v>
      </c>
      <c r="N267" s="11">
        <f t="shared" si="9"/>
        <v>0</v>
      </c>
    </row>
    <row r="268" spans="1:14">
      <c r="A268" t="s">
        <v>326</v>
      </c>
      <c r="B268" s="2">
        <v>3</v>
      </c>
      <c r="C268" t="s">
        <v>327</v>
      </c>
      <c r="D268" s="6" t="s">
        <v>13</v>
      </c>
      <c r="E268" s="1">
        <v>42369</v>
      </c>
      <c r="F268" s="3">
        <v>356.86</v>
      </c>
      <c r="G268" s="3">
        <v>356.86</v>
      </c>
      <c r="H268" s="3">
        <v>10.71</v>
      </c>
      <c r="I268" s="3">
        <v>346.15</v>
      </c>
      <c r="J268" s="3">
        <v>7.14</v>
      </c>
      <c r="K268" t="s">
        <v>56</v>
      </c>
      <c r="L268" s="11">
        <v>50</v>
      </c>
      <c r="M268" s="20">
        <f t="shared" si="8"/>
        <v>7.14</v>
      </c>
      <c r="N268" s="11">
        <f t="shared" si="9"/>
        <v>0</v>
      </c>
    </row>
    <row r="269" spans="1:14">
      <c r="A269" t="s">
        <v>326</v>
      </c>
      <c r="B269" s="2">
        <v>4</v>
      </c>
      <c r="C269" t="s">
        <v>327</v>
      </c>
      <c r="D269" s="6" t="s">
        <v>13</v>
      </c>
      <c r="E269" s="1">
        <v>42369</v>
      </c>
      <c r="F269" s="3">
        <v>27176.18</v>
      </c>
      <c r="G269" s="3">
        <v>27176.18</v>
      </c>
      <c r="H269" s="3">
        <v>815.28</v>
      </c>
      <c r="I269" s="3">
        <v>26360.9</v>
      </c>
      <c r="J269" s="3">
        <v>543.52</v>
      </c>
      <c r="K269" t="s">
        <v>56</v>
      </c>
      <c r="L269" s="11">
        <v>50</v>
      </c>
      <c r="M269" s="20">
        <f t="shared" si="8"/>
        <v>543.52</v>
      </c>
      <c r="N269" s="11">
        <f t="shared" si="9"/>
        <v>0</v>
      </c>
    </row>
    <row r="270" spans="1:14">
      <c r="A270" t="s">
        <v>326</v>
      </c>
      <c r="B270" s="2">
        <v>5</v>
      </c>
      <c r="C270" t="s">
        <v>327</v>
      </c>
      <c r="D270" s="6" t="s">
        <v>13</v>
      </c>
      <c r="E270" s="1">
        <v>42369</v>
      </c>
      <c r="F270" s="3">
        <v>354.13</v>
      </c>
      <c r="G270" s="3">
        <v>354.13</v>
      </c>
      <c r="H270" s="3">
        <v>10.62</v>
      </c>
      <c r="I270" s="3">
        <v>343.51</v>
      </c>
      <c r="J270" s="3">
        <v>7.08</v>
      </c>
      <c r="K270" t="s">
        <v>56</v>
      </c>
      <c r="L270" s="11">
        <v>50</v>
      </c>
      <c r="M270" s="20">
        <f t="shared" si="8"/>
        <v>7.08</v>
      </c>
      <c r="N270" s="11">
        <f t="shared" si="9"/>
        <v>0</v>
      </c>
    </row>
    <row r="271" spans="1:14">
      <c r="A271" t="s">
        <v>328</v>
      </c>
      <c r="B271" s="2">
        <v>1</v>
      </c>
      <c r="C271" t="s">
        <v>329</v>
      </c>
      <c r="D271" s="6" t="s">
        <v>13</v>
      </c>
      <c r="E271" s="1">
        <v>42369</v>
      </c>
      <c r="F271" s="3">
        <v>2148.66</v>
      </c>
      <c r="G271" s="3">
        <v>2148.66</v>
      </c>
      <c r="H271" s="3">
        <v>64.459999999999994</v>
      </c>
      <c r="I271" s="3">
        <v>2084.1999999999998</v>
      </c>
      <c r="J271" s="3">
        <v>42.97</v>
      </c>
      <c r="K271" t="s">
        <v>56</v>
      </c>
      <c r="L271" s="11">
        <v>50</v>
      </c>
      <c r="M271" s="20">
        <f t="shared" si="8"/>
        <v>42.97</v>
      </c>
      <c r="N271" s="11">
        <f t="shared" si="9"/>
        <v>0</v>
      </c>
    </row>
    <row r="272" spans="1:14">
      <c r="A272" t="s">
        <v>328</v>
      </c>
      <c r="B272" s="2">
        <v>2</v>
      </c>
      <c r="C272" t="s">
        <v>329</v>
      </c>
      <c r="D272" s="6" t="s">
        <v>13</v>
      </c>
      <c r="E272" s="1">
        <v>42369</v>
      </c>
      <c r="F272" s="3">
        <v>553.57000000000005</v>
      </c>
      <c r="G272" s="3">
        <v>553.57000000000005</v>
      </c>
      <c r="H272" s="3">
        <v>16.61</v>
      </c>
      <c r="I272" s="3">
        <v>536.96</v>
      </c>
      <c r="J272" s="3">
        <v>11.07</v>
      </c>
      <c r="K272" t="s">
        <v>56</v>
      </c>
      <c r="L272" s="11">
        <v>50</v>
      </c>
      <c r="M272" s="20">
        <f t="shared" si="8"/>
        <v>11.07</v>
      </c>
      <c r="N272" s="11">
        <f t="shared" si="9"/>
        <v>0</v>
      </c>
    </row>
    <row r="273" spans="1:14">
      <c r="A273" t="s">
        <v>328</v>
      </c>
      <c r="B273" s="2">
        <v>3</v>
      </c>
      <c r="C273" t="s">
        <v>329</v>
      </c>
      <c r="D273" s="6" t="s">
        <v>13</v>
      </c>
      <c r="E273" s="1">
        <v>42369</v>
      </c>
      <c r="F273" s="3">
        <v>51335.9</v>
      </c>
      <c r="G273" s="3">
        <v>51335.9</v>
      </c>
      <c r="H273" s="3">
        <v>1540.08</v>
      </c>
      <c r="I273" s="3">
        <v>49795.82</v>
      </c>
      <c r="J273" s="3">
        <v>1026.72</v>
      </c>
      <c r="K273" t="s">
        <v>56</v>
      </c>
      <c r="L273" s="11">
        <v>50</v>
      </c>
      <c r="M273" s="20">
        <f t="shared" si="8"/>
        <v>1026.72</v>
      </c>
      <c r="N273" s="11">
        <f t="shared" si="9"/>
        <v>0</v>
      </c>
    </row>
    <row r="274" spans="1:14">
      <c r="A274" t="s">
        <v>328</v>
      </c>
      <c r="B274" s="2">
        <v>4</v>
      </c>
      <c r="C274" t="s">
        <v>329</v>
      </c>
      <c r="D274" s="6" t="s">
        <v>13</v>
      </c>
      <c r="E274" s="1">
        <v>42369</v>
      </c>
      <c r="F274" s="3">
        <v>1359.02</v>
      </c>
      <c r="G274" s="3">
        <v>1359.02</v>
      </c>
      <c r="H274" s="3">
        <v>40.770000000000003</v>
      </c>
      <c r="I274" s="3">
        <v>1318.25</v>
      </c>
      <c r="J274" s="3">
        <v>27.18</v>
      </c>
      <c r="K274" t="s">
        <v>56</v>
      </c>
      <c r="L274" s="11">
        <v>50</v>
      </c>
      <c r="M274" s="20">
        <f t="shared" si="8"/>
        <v>27.18</v>
      </c>
      <c r="N274" s="11">
        <f t="shared" si="9"/>
        <v>0</v>
      </c>
    </row>
    <row r="275" spans="1:14">
      <c r="A275" t="s">
        <v>330</v>
      </c>
      <c r="B275" s="2">
        <v>1</v>
      </c>
      <c r="C275" t="s">
        <v>331</v>
      </c>
      <c r="D275" s="6" t="s">
        <v>13</v>
      </c>
      <c r="E275" s="1">
        <v>42369</v>
      </c>
      <c r="F275" s="3">
        <v>17145.27</v>
      </c>
      <c r="G275" s="3">
        <v>17145.27</v>
      </c>
      <c r="H275" s="3">
        <v>514.36</v>
      </c>
      <c r="I275" s="3">
        <v>16630.91</v>
      </c>
      <c r="J275" s="3">
        <v>342.91</v>
      </c>
      <c r="K275" t="s">
        <v>56</v>
      </c>
      <c r="L275" s="11">
        <v>50</v>
      </c>
      <c r="M275" s="20">
        <f t="shared" si="8"/>
        <v>342.91</v>
      </c>
      <c r="N275" s="11">
        <f t="shared" si="9"/>
        <v>0</v>
      </c>
    </row>
    <row r="276" spans="1:14">
      <c r="A276" t="s">
        <v>330</v>
      </c>
      <c r="B276" s="2">
        <v>2</v>
      </c>
      <c r="C276" t="s">
        <v>331</v>
      </c>
      <c r="D276" s="6" t="s">
        <v>13</v>
      </c>
      <c r="E276" s="1">
        <v>42369</v>
      </c>
      <c r="F276" s="3">
        <v>2442.16</v>
      </c>
      <c r="G276" s="3">
        <v>2442.16</v>
      </c>
      <c r="H276" s="3">
        <v>73.260000000000005</v>
      </c>
      <c r="I276" s="3">
        <v>2368.9</v>
      </c>
      <c r="J276" s="3">
        <v>48.84</v>
      </c>
      <c r="K276" t="s">
        <v>56</v>
      </c>
      <c r="L276" s="11">
        <v>50</v>
      </c>
      <c r="M276" s="20">
        <f t="shared" si="8"/>
        <v>48.84</v>
      </c>
      <c r="N276" s="11">
        <f t="shared" si="9"/>
        <v>0</v>
      </c>
    </row>
    <row r="277" spans="1:14">
      <c r="A277" t="s">
        <v>330</v>
      </c>
      <c r="B277" s="2">
        <v>3</v>
      </c>
      <c r="C277" t="s">
        <v>331</v>
      </c>
      <c r="D277" s="6" t="s">
        <v>13</v>
      </c>
      <c r="E277" s="1">
        <v>42369</v>
      </c>
      <c r="F277" s="3">
        <v>548.02</v>
      </c>
      <c r="G277" s="3">
        <v>548.02</v>
      </c>
      <c r="H277" s="3">
        <v>16.440000000000001</v>
      </c>
      <c r="I277" s="3">
        <v>531.58000000000004</v>
      </c>
      <c r="J277" s="3">
        <v>10.96</v>
      </c>
      <c r="K277" t="s">
        <v>56</v>
      </c>
      <c r="L277" s="11">
        <v>50</v>
      </c>
      <c r="M277" s="20">
        <f t="shared" si="8"/>
        <v>10.96</v>
      </c>
      <c r="N277" s="11">
        <f t="shared" si="9"/>
        <v>0</v>
      </c>
    </row>
    <row r="278" spans="1:14">
      <c r="A278" t="s">
        <v>330</v>
      </c>
      <c r="B278" s="2">
        <v>4</v>
      </c>
      <c r="C278" t="s">
        <v>331</v>
      </c>
      <c r="D278" s="6" t="s">
        <v>13</v>
      </c>
      <c r="E278" s="1">
        <v>42369</v>
      </c>
      <c r="F278" s="3">
        <v>4573.2</v>
      </c>
      <c r="G278" s="3">
        <v>4573.2</v>
      </c>
      <c r="H278" s="3">
        <v>137.19</v>
      </c>
      <c r="I278" s="3">
        <v>4436.01</v>
      </c>
      <c r="J278" s="3">
        <v>91.46</v>
      </c>
      <c r="K278" t="s">
        <v>56</v>
      </c>
      <c r="L278" s="11">
        <v>50</v>
      </c>
      <c r="M278" s="20">
        <f t="shared" si="8"/>
        <v>91.46</v>
      </c>
      <c r="N278" s="11">
        <f t="shared" si="9"/>
        <v>0</v>
      </c>
    </row>
    <row r="279" spans="1:14">
      <c r="A279" t="s">
        <v>330</v>
      </c>
      <c r="B279" s="2">
        <v>5</v>
      </c>
      <c r="C279" t="s">
        <v>331</v>
      </c>
      <c r="D279" s="6" t="s">
        <v>13</v>
      </c>
      <c r="E279" s="1">
        <v>42369</v>
      </c>
      <c r="F279" s="3">
        <v>499.33</v>
      </c>
      <c r="G279" s="3">
        <v>499.33</v>
      </c>
      <c r="H279" s="3">
        <v>14.98</v>
      </c>
      <c r="I279" s="3">
        <v>484.35</v>
      </c>
      <c r="J279" s="3">
        <v>9.99</v>
      </c>
      <c r="K279" t="s">
        <v>56</v>
      </c>
      <c r="L279" s="11">
        <v>50</v>
      </c>
      <c r="M279" s="20">
        <f t="shared" si="8"/>
        <v>9.99</v>
      </c>
      <c r="N279" s="11">
        <f t="shared" si="9"/>
        <v>0</v>
      </c>
    </row>
    <row r="280" spans="1:14">
      <c r="A280" t="s">
        <v>330</v>
      </c>
      <c r="B280" s="2">
        <v>6</v>
      </c>
      <c r="C280" t="s">
        <v>331</v>
      </c>
      <c r="D280" s="6" t="s">
        <v>13</v>
      </c>
      <c r="E280" s="1">
        <v>42369</v>
      </c>
      <c r="F280" s="3">
        <v>87.17</v>
      </c>
      <c r="G280" s="3">
        <v>87.17</v>
      </c>
      <c r="H280" s="3">
        <v>2.61</v>
      </c>
      <c r="I280" s="3">
        <v>84.56</v>
      </c>
      <c r="J280" s="3">
        <v>1.74</v>
      </c>
      <c r="K280" t="s">
        <v>56</v>
      </c>
      <c r="L280" s="11">
        <v>50</v>
      </c>
      <c r="M280" s="20">
        <f t="shared" si="8"/>
        <v>1.74</v>
      </c>
      <c r="N280" s="11">
        <f t="shared" si="9"/>
        <v>0</v>
      </c>
    </row>
    <row r="281" spans="1:14">
      <c r="A281" t="s">
        <v>330</v>
      </c>
      <c r="B281" s="2">
        <v>7</v>
      </c>
      <c r="C281" t="s">
        <v>331</v>
      </c>
      <c r="D281" s="6" t="s">
        <v>13</v>
      </c>
      <c r="E281" s="1">
        <v>42369</v>
      </c>
      <c r="F281" s="3">
        <v>1635.16</v>
      </c>
      <c r="G281" s="3">
        <v>1635.16</v>
      </c>
      <c r="H281" s="3">
        <v>49.05</v>
      </c>
      <c r="I281" s="3">
        <v>1586.11</v>
      </c>
      <c r="J281" s="3">
        <v>32.700000000000003</v>
      </c>
      <c r="K281" t="s">
        <v>56</v>
      </c>
      <c r="L281" s="11">
        <v>50</v>
      </c>
      <c r="M281" s="20">
        <f t="shared" si="8"/>
        <v>32.700000000000003</v>
      </c>
      <c r="N281" s="11">
        <f t="shared" si="9"/>
        <v>0</v>
      </c>
    </row>
    <row r="282" spans="1:14">
      <c r="A282" t="s">
        <v>332</v>
      </c>
      <c r="B282" s="2">
        <v>1</v>
      </c>
      <c r="C282" t="s">
        <v>333</v>
      </c>
      <c r="D282" s="6" t="s">
        <v>13</v>
      </c>
      <c r="E282" s="1">
        <v>42369</v>
      </c>
      <c r="F282" s="3">
        <v>12709.3</v>
      </c>
      <c r="G282" s="3">
        <v>12709.3</v>
      </c>
      <c r="H282" s="3">
        <v>381.28</v>
      </c>
      <c r="I282" s="3">
        <v>12328.02</v>
      </c>
      <c r="J282" s="3">
        <v>254.19</v>
      </c>
      <c r="K282" t="s">
        <v>56</v>
      </c>
      <c r="L282" s="11">
        <v>50</v>
      </c>
      <c r="M282" s="20">
        <f t="shared" si="8"/>
        <v>254.19</v>
      </c>
      <c r="N282" s="11">
        <f t="shared" si="9"/>
        <v>0</v>
      </c>
    </row>
    <row r="283" spans="1:14">
      <c r="A283" t="s">
        <v>332</v>
      </c>
      <c r="B283" s="2">
        <v>2</v>
      </c>
      <c r="C283" t="s">
        <v>333</v>
      </c>
      <c r="D283" s="6" t="s">
        <v>13</v>
      </c>
      <c r="E283" s="1">
        <v>42369</v>
      </c>
      <c r="F283" s="3">
        <v>203.81</v>
      </c>
      <c r="G283" s="3">
        <v>203.81</v>
      </c>
      <c r="H283" s="3">
        <v>6.12</v>
      </c>
      <c r="I283" s="3">
        <v>197.69</v>
      </c>
      <c r="J283" s="3">
        <v>4.08</v>
      </c>
      <c r="K283" t="s">
        <v>56</v>
      </c>
      <c r="L283" s="11">
        <v>50</v>
      </c>
      <c r="M283" s="20">
        <f t="shared" si="8"/>
        <v>4.08</v>
      </c>
      <c r="N283" s="11">
        <f t="shared" si="9"/>
        <v>0</v>
      </c>
    </row>
    <row r="284" spans="1:14">
      <c r="A284" t="s">
        <v>332</v>
      </c>
      <c r="B284" s="2">
        <v>3</v>
      </c>
      <c r="C284" t="s">
        <v>333</v>
      </c>
      <c r="D284" s="6" t="s">
        <v>13</v>
      </c>
      <c r="E284" s="1">
        <v>42369</v>
      </c>
      <c r="F284" s="3">
        <v>178.36</v>
      </c>
      <c r="G284" s="3">
        <v>178.36</v>
      </c>
      <c r="H284" s="3">
        <v>5.35</v>
      </c>
      <c r="I284" s="3">
        <v>173.01</v>
      </c>
      <c r="J284" s="3">
        <v>3.57</v>
      </c>
      <c r="K284" t="s">
        <v>56</v>
      </c>
      <c r="L284" s="11">
        <v>50</v>
      </c>
      <c r="M284" s="20">
        <f t="shared" si="8"/>
        <v>3.57</v>
      </c>
      <c r="N284" s="11">
        <f t="shared" si="9"/>
        <v>0</v>
      </c>
    </row>
    <row r="285" spans="1:14">
      <c r="A285" t="s">
        <v>332</v>
      </c>
      <c r="B285" s="2">
        <v>4</v>
      </c>
      <c r="C285" t="s">
        <v>333</v>
      </c>
      <c r="D285" s="6" t="s">
        <v>13</v>
      </c>
      <c r="E285" s="1">
        <v>42369</v>
      </c>
      <c r="F285" s="3">
        <v>176.35</v>
      </c>
      <c r="G285" s="3">
        <v>176.35</v>
      </c>
      <c r="H285" s="3">
        <v>5.29</v>
      </c>
      <c r="I285" s="3">
        <v>171.06</v>
      </c>
      <c r="J285" s="3">
        <v>3.53</v>
      </c>
      <c r="K285" t="s">
        <v>56</v>
      </c>
      <c r="L285" s="11">
        <v>50</v>
      </c>
      <c r="M285" s="20">
        <f t="shared" si="8"/>
        <v>3.53</v>
      </c>
      <c r="N285" s="11">
        <f t="shared" si="9"/>
        <v>0</v>
      </c>
    </row>
    <row r="286" spans="1:14">
      <c r="A286" t="s">
        <v>332</v>
      </c>
      <c r="B286" s="2">
        <v>5</v>
      </c>
      <c r="C286" t="s">
        <v>333</v>
      </c>
      <c r="D286" s="6" t="s">
        <v>13</v>
      </c>
      <c r="E286" s="1">
        <v>42369</v>
      </c>
      <c r="F286" s="3">
        <v>59.45</v>
      </c>
      <c r="G286" s="3">
        <v>59.45</v>
      </c>
      <c r="H286" s="3">
        <v>1.78</v>
      </c>
      <c r="I286" s="3">
        <v>57.67</v>
      </c>
      <c r="J286" s="3">
        <v>1.19</v>
      </c>
      <c r="K286" t="s">
        <v>56</v>
      </c>
      <c r="L286" s="11">
        <v>50</v>
      </c>
      <c r="M286" s="20">
        <f t="shared" si="8"/>
        <v>1.19</v>
      </c>
      <c r="N286" s="11">
        <f t="shared" si="9"/>
        <v>0</v>
      </c>
    </row>
    <row r="287" spans="1:14">
      <c r="A287" t="s">
        <v>334</v>
      </c>
      <c r="B287" s="2">
        <v>1</v>
      </c>
      <c r="C287" t="s">
        <v>72</v>
      </c>
      <c r="D287" s="6" t="s">
        <v>13</v>
      </c>
      <c r="E287" s="1">
        <v>42369</v>
      </c>
      <c r="F287" s="3">
        <v>2897.44</v>
      </c>
      <c r="G287" s="3">
        <v>2897.44</v>
      </c>
      <c r="H287" s="3">
        <v>86.92</v>
      </c>
      <c r="I287" s="3">
        <v>2810.52</v>
      </c>
      <c r="J287" s="3">
        <v>57.95</v>
      </c>
      <c r="K287" t="s">
        <v>56</v>
      </c>
      <c r="L287" s="11">
        <v>50</v>
      </c>
      <c r="M287" s="20">
        <f t="shared" si="8"/>
        <v>57.95</v>
      </c>
      <c r="N287" s="11">
        <f t="shared" si="9"/>
        <v>0</v>
      </c>
    </row>
    <row r="288" spans="1:14">
      <c r="A288" t="s">
        <v>337</v>
      </c>
      <c r="B288" s="2">
        <v>1</v>
      </c>
      <c r="C288" t="s">
        <v>73</v>
      </c>
      <c r="D288" s="6" t="s">
        <v>13</v>
      </c>
      <c r="E288" s="1">
        <v>42369</v>
      </c>
      <c r="F288" s="3">
        <v>4839.05</v>
      </c>
      <c r="G288" s="3">
        <v>4839.05</v>
      </c>
      <c r="H288" s="3">
        <v>145.16999999999999</v>
      </c>
      <c r="I288" s="3">
        <v>4693.88</v>
      </c>
      <c r="J288" s="3">
        <v>96.78</v>
      </c>
      <c r="K288" t="s">
        <v>56</v>
      </c>
      <c r="L288" s="11">
        <v>50</v>
      </c>
      <c r="M288" s="20">
        <f t="shared" si="8"/>
        <v>96.78</v>
      </c>
      <c r="N288" s="11">
        <f t="shared" si="9"/>
        <v>0</v>
      </c>
    </row>
    <row r="289" spans="1:14">
      <c r="A289" t="s">
        <v>337</v>
      </c>
      <c r="B289" s="2">
        <v>2</v>
      </c>
      <c r="C289" t="s">
        <v>93</v>
      </c>
      <c r="D289" s="6" t="s">
        <v>13</v>
      </c>
      <c r="E289" s="1">
        <v>42369</v>
      </c>
      <c r="F289" s="3">
        <v>5504.28</v>
      </c>
      <c r="G289" s="3">
        <v>5504.28</v>
      </c>
      <c r="H289" s="3">
        <v>165.13</v>
      </c>
      <c r="I289" s="3">
        <v>5339.15</v>
      </c>
      <c r="J289" s="3">
        <v>110.09</v>
      </c>
      <c r="K289" t="s">
        <v>56</v>
      </c>
      <c r="L289" s="11">
        <v>50</v>
      </c>
      <c r="M289" s="20">
        <f t="shared" si="8"/>
        <v>110.09</v>
      </c>
      <c r="N289" s="11">
        <f t="shared" si="9"/>
        <v>0</v>
      </c>
    </row>
    <row r="290" spans="1:14">
      <c r="A290" t="s">
        <v>337</v>
      </c>
      <c r="B290" s="2">
        <v>3</v>
      </c>
      <c r="C290" t="s">
        <v>93</v>
      </c>
      <c r="D290" s="6" t="s">
        <v>13</v>
      </c>
      <c r="E290" s="1">
        <v>42369</v>
      </c>
      <c r="F290" s="3">
        <v>5504.29</v>
      </c>
      <c r="G290" s="3">
        <v>5504.29</v>
      </c>
      <c r="H290" s="3">
        <v>165.13</v>
      </c>
      <c r="I290" s="3">
        <v>5339.16</v>
      </c>
      <c r="J290" s="3">
        <v>110.09</v>
      </c>
      <c r="K290" t="s">
        <v>56</v>
      </c>
      <c r="L290" s="11">
        <v>50</v>
      </c>
      <c r="M290" s="20">
        <f t="shared" si="8"/>
        <v>110.09</v>
      </c>
      <c r="N290" s="11">
        <f t="shared" si="9"/>
        <v>0</v>
      </c>
    </row>
    <row r="291" spans="1:14">
      <c r="A291" t="s">
        <v>342</v>
      </c>
      <c r="B291" s="2">
        <v>1</v>
      </c>
      <c r="C291" t="s">
        <v>343</v>
      </c>
      <c r="D291" s="6" t="s">
        <v>13</v>
      </c>
      <c r="E291" s="1">
        <v>42369</v>
      </c>
      <c r="F291" s="3">
        <v>95.06</v>
      </c>
      <c r="G291" s="3">
        <v>95.06</v>
      </c>
      <c r="H291" s="3">
        <v>2.85</v>
      </c>
      <c r="I291" s="3">
        <v>92.21</v>
      </c>
      <c r="J291" s="3">
        <v>1.9</v>
      </c>
      <c r="K291" t="s">
        <v>56</v>
      </c>
      <c r="L291" s="11">
        <v>50</v>
      </c>
      <c r="M291" s="20">
        <f t="shared" si="8"/>
        <v>1.9</v>
      </c>
      <c r="N291" s="11">
        <f t="shared" si="9"/>
        <v>0</v>
      </c>
    </row>
    <row r="292" spans="1:14">
      <c r="A292" t="s">
        <v>342</v>
      </c>
      <c r="B292" s="2">
        <v>2</v>
      </c>
      <c r="C292" t="s">
        <v>343</v>
      </c>
      <c r="D292" s="6" t="s">
        <v>13</v>
      </c>
      <c r="E292" s="1">
        <v>42369</v>
      </c>
      <c r="F292" s="3">
        <v>184.53</v>
      </c>
      <c r="G292" s="3">
        <v>184.53</v>
      </c>
      <c r="H292" s="3">
        <v>5.54</v>
      </c>
      <c r="I292" s="3">
        <v>178.99</v>
      </c>
      <c r="J292" s="3">
        <v>3.69</v>
      </c>
      <c r="K292" t="s">
        <v>56</v>
      </c>
      <c r="L292" s="11">
        <v>50</v>
      </c>
      <c r="M292" s="20">
        <f t="shared" si="8"/>
        <v>3.69</v>
      </c>
      <c r="N292" s="11">
        <f t="shared" si="9"/>
        <v>0</v>
      </c>
    </row>
    <row r="293" spans="1:14">
      <c r="A293" t="s">
        <v>342</v>
      </c>
      <c r="B293" s="2">
        <v>4</v>
      </c>
      <c r="C293" t="s">
        <v>343</v>
      </c>
      <c r="D293" s="6" t="s">
        <v>13</v>
      </c>
      <c r="E293" s="1">
        <v>42369</v>
      </c>
      <c r="F293" s="3">
        <v>256.77999999999997</v>
      </c>
      <c r="G293" s="3">
        <v>256.77999999999997</v>
      </c>
      <c r="H293" s="3">
        <v>7.71</v>
      </c>
      <c r="I293" s="3">
        <v>249.07</v>
      </c>
      <c r="J293" s="3">
        <v>5.14</v>
      </c>
      <c r="K293" t="s">
        <v>56</v>
      </c>
      <c r="L293" s="11">
        <v>50</v>
      </c>
      <c r="M293" s="20">
        <f t="shared" si="8"/>
        <v>5.14</v>
      </c>
      <c r="N293" s="11">
        <f t="shared" si="9"/>
        <v>0</v>
      </c>
    </row>
    <row r="294" spans="1:14">
      <c r="A294" t="s">
        <v>350</v>
      </c>
      <c r="B294" s="2">
        <v>1</v>
      </c>
      <c r="C294" t="s">
        <v>351</v>
      </c>
      <c r="D294" s="6" t="s">
        <v>13</v>
      </c>
      <c r="E294" s="1">
        <v>42369</v>
      </c>
      <c r="F294" s="3">
        <v>6798.46</v>
      </c>
      <c r="G294" s="3">
        <v>6798.46</v>
      </c>
      <c r="H294" s="3">
        <v>203.95</v>
      </c>
      <c r="I294" s="3">
        <v>6594.51</v>
      </c>
      <c r="J294" s="3">
        <v>135.97</v>
      </c>
      <c r="K294" t="s">
        <v>56</v>
      </c>
      <c r="L294" s="11">
        <v>50</v>
      </c>
      <c r="M294" s="20">
        <f t="shared" si="8"/>
        <v>135.97</v>
      </c>
      <c r="N294" s="11">
        <f t="shared" si="9"/>
        <v>0</v>
      </c>
    </row>
    <row r="295" spans="1:14">
      <c r="A295" t="s">
        <v>352</v>
      </c>
      <c r="B295" s="2">
        <v>1</v>
      </c>
      <c r="C295" t="s">
        <v>271</v>
      </c>
      <c r="D295" s="6" t="s">
        <v>13</v>
      </c>
      <c r="E295" s="1">
        <v>42369</v>
      </c>
      <c r="F295" s="3">
        <v>1676.06</v>
      </c>
      <c r="G295" s="3">
        <v>1676.06</v>
      </c>
      <c r="H295" s="3">
        <v>50.28</v>
      </c>
      <c r="I295" s="3">
        <v>1625.78</v>
      </c>
      <c r="J295" s="3">
        <v>33.520000000000003</v>
      </c>
      <c r="K295" t="s">
        <v>56</v>
      </c>
      <c r="L295" s="11">
        <v>50</v>
      </c>
      <c r="M295" s="20">
        <f t="shared" si="8"/>
        <v>33.520000000000003</v>
      </c>
      <c r="N295" s="11">
        <f t="shared" si="9"/>
        <v>0</v>
      </c>
    </row>
    <row r="296" spans="1:14">
      <c r="A296" t="s">
        <v>353</v>
      </c>
      <c r="B296" s="2">
        <v>1</v>
      </c>
      <c r="C296" t="s">
        <v>73</v>
      </c>
      <c r="D296" s="6" t="s">
        <v>13</v>
      </c>
      <c r="E296" s="1">
        <v>42369</v>
      </c>
      <c r="F296" s="3">
        <v>4867.8900000000003</v>
      </c>
      <c r="G296" s="3">
        <v>4867.8900000000003</v>
      </c>
      <c r="H296" s="3">
        <v>146.04</v>
      </c>
      <c r="I296" s="3">
        <v>4721.8500000000004</v>
      </c>
      <c r="J296" s="3">
        <v>97.36</v>
      </c>
      <c r="K296" t="s">
        <v>56</v>
      </c>
      <c r="L296" s="11">
        <v>50</v>
      </c>
      <c r="M296" s="20">
        <f t="shared" si="8"/>
        <v>97.36</v>
      </c>
      <c r="N296" s="11">
        <f t="shared" si="9"/>
        <v>0</v>
      </c>
    </row>
    <row r="297" spans="1:14">
      <c r="A297" t="s">
        <v>354</v>
      </c>
      <c r="B297" s="2">
        <v>1</v>
      </c>
      <c r="C297" t="s">
        <v>66</v>
      </c>
      <c r="D297" s="6" t="s">
        <v>13</v>
      </c>
      <c r="E297" s="1">
        <v>42369</v>
      </c>
      <c r="F297" s="3">
        <v>2142.25</v>
      </c>
      <c r="G297" s="3">
        <v>2142.25</v>
      </c>
      <c r="H297" s="3">
        <v>64.27</v>
      </c>
      <c r="I297" s="3">
        <v>2077.98</v>
      </c>
      <c r="J297" s="3">
        <v>42.85</v>
      </c>
      <c r="K297" t="s">
        <v>56</v>
      </c>
      <c r="L297" s="11">
        <v>50</v>
      </c>
      <c r="M297" s="20">
        <f t="shared" si="8"/>
        <v>42.85</v>
      </c>
      <c r="N297" s="11">
        <f t="shared" si="9"/>
        <v>0</v>
      </c>
    </row>
    <row r="298" spans="1:14">
      <c r="A298" t="s">
        <v>354</v>
      </c>
      <c r="B298" s="2">
        <v>2</v>
      </c>
      <c r="C298" t="s">
        <v>66</v>
      </c>
      <c r="D298" s="6" t="s">
        <v>13</v>
      </c>
      <c r="E298" s="1">
        <v>42369</v>
      </c>
      <c r="F298" s="3">
        <v>2142.25</v>
      </c>
      <c r="G298" s="3">
        <v>2142.25</v>
      </c>
      <c r="H298" s="3">
        <v>64.27</v>
      </c>
      <c r="I298" s="3">
        <v>2077.98</v>
      </c>
      <c r="J298" s="3">
        <v>42.85</v>
      </c>
      <c r="K298" t="s">
        <v>56</v>
      </c>
      <c r="L298" s="11">
        <v>50</v>
      </c>
      <c r="M298" s="20">
        <f t="shared" si="8"/>
        <v>42.85</v>
      </c>
      <c r="N298" s="11">
        <f t="shared" si="9"/>
        <v>0</v>
      </c>
    </row>
    <row r="299" spans="1:14">
      <c r="A299" t="s">
        <v>355</v>
      </c>
      <c r="B299" s="2">
        <v>1</v>
      </c>
      <c r="C299" t="s">
        <v>356</v>
      </c>
      <c r="D299" s="6" t="s">
        <v>13</v>
      </c>
      <c r="E299" s="1">
        <v>42369</v>
      </c>
      <c r="F299" s="3">
        <v>5088.96</v>
      </c>
      <c r="G299" s="3">
        <v>5088.96</v>
      </c>
      <c r="H299" s="3">
        <v>152.66999999999999</v>
      </c>
      <c r="I299" s="3">
        <v>4936.29</v>
      </c>
      <c r="J299" s="3">
        <v>101.78</v>
      </c>
      <c r="K299" t="s">
        <v>56</v>
      </c>
      <c r="L299" s="11">
        <v>50</v>
      </c>
      <c r="M299" s="20">
        <f t="shared" si="8"/>
        <v>101.78</v>
      </c>
      <c r="N299" s="11">
        <f t="shared" si="9"/>
        <v>0</v>
      </c>
    </row>
    <row r="300" spans="1:14">
      <c r="A300" t="s">
        <v>355</v>
      </c>
      <c r="B300" s="2">
        <v>2</v>
      </c>
      <c r="C300" t="s">
        <v>356</v>
      </c>
      <c r="D300" s="6" t="s">
        <v>13</v>
      </c>
      <c r="E300" s="1">
        <v>42369</v>
      </c>
      <c r="F300" s="3">
        <v>184.53</v>
      </c>
      <c r="G300" s="3">
        <v>184.53</v>
      </c>
      <c r="H300" s="3">
        <v>5.54</v>
      </c>
      <c r="I300" s="3">
        <v>178.99</v>
      </c>
      <c r="J300" s="3">
        <v>3.69</v>
      </c>
      <c r="K300" t="s">
        <v>56</v>
      </c>
      <c r="L300" s="11">
        <v>50</v>
      </c>
      <c r="M300" s="20">
        <f t="shared" si="8"/>
        <v>3.69</v>
      </c>
      <c r="N300" s="11">
        <f t="shared" si="9"/>
        <v>0</v>
      </c>
    </row>
    <row r="301" spans="1:14">
      <c r="A301" t="s">
        <v>355</v>
      </c>
      <c r="B301" s="2">
        <v>3</v>
      </c>
      <c r="C301" t="s">
        <v>356</v>
      </c>
      <c r="D301" s="6" t="s">
        <v>13</v>
      </c>
      <c r="E301" s="1">
        <v>42369</v>
      </c>
      <c r="F301" s="3">
        <v>794.01</v>
      </c>
      <c r="G301" s="3">
        <v>794.01</v>
      </c>
      <c r="H301" s="3">
        <v>23.82</v>
      </c>
      <c r="I301" s="3">
        <v>770.19</v>
      </c>
      <c r="J301" s="3">
        <v>15.88</v>
      </c>
      <c r="K301" t="s">
        <v>56</v>
      </c>
      <c r="L301" s="11">
        <v>50</v>
      </c>
      <c r="M301" s="20">
        <f t="shared" si="8"/>
        <v>15.88</v>
      </c>
      <c r="N301" s="11">
        <f t="shared" si="9"/>
        <v>0</v>
      </c>
    </row>
    <row r="302" spans="1:14">
      <c r="A302" t="s">
        <v>357</v>
      </c>
      <c r="B302" s="2">
        <v>1</v>
      </c>
      <c r="C302" t="s">
        <v>358</v>
      </c>
      <c r="D302" s="6" t="s">
        <v>13</v>
      </c>
      <c r="E302" s="1">
        <v>42369</v>
      </c>
      <c r="F302" s="3">
        <v>1924.69</v>
      </c>
      <c r="G302" s="3">
        <v>1924.69</v>
      </c>
      <c r="H302" s="3">
        <v>57.74</v>
      </c>
      <c r="I302" s="3">
        <v>1866.95</v>
      </c>
      <c r="J302" s="3">
        <v>38.49</v>
      </c>
      <c r="K302" t="s">
        <v>56</v>
      </c>
      <c r="L302" s="11">
        <v>50</v>
      </c>
      <c r="M302" s="20">
        <f t="shared" si="8"/>
        <v>38.49</v>
      </c>
      <c r="N302" s="11">
        <f t="shared" si="9"/>
        <v>0</v>
      </c>
    </row>
    <row r="303" spans="1:14">
      <c r="A303" t="s">
        <v>357</v>
      </c>
      <c r="B303" s="2">
        <v>2</v>
      </c>
      <c r="C303" t="s">
        <v>358</v>
      </c>
      <c r="D303" s="6" t="s">
        <v>13</v>
      </c>
      <c r="E303" s="1">
        <v>42369</v>
      </c>
      <c r="F303" s="3">
        <v>726.27</v>
      </c>
      <c r="G303" s="3">
        <v>726.27</v>
      </c>
      <c r="H303" s="3">
        <v>21.79</v>
      </c>
      <c r="I303" s="3">
        <v>704.48</v>
      </c>
      <c r="J303" s="3">
        <v>14.53</v>
      </c>
      <c r="K303" t="s">
        <v>56</v>
      </c>
      <c r="L303" s="11">
        <v>50</v>
      </c>
      <c r="M303" s="20">
        <f t="shared" si="8"/>
        <v>14.53</v>
      </c>
      <c r="N303" s="11">
        <f t="shared" si="9"/>
        <v>0</v>
      </c>
    </row>
    <row r="304" spans="1:14">
      <c r="A304" t="s">
        <v>357</v>
      </c>
      <c r="B304" s="2">
        <v>3</v>
      </c>
      <c r="C304" t="s">
        <v>358</v>
      </c>
      <c r="D304" s="6" t="s">
        <v>13</v>
      </c>
      <c r="E304" s="1">
        <v>42369</v>
      </c>
      <c r="F304" s="3">
        <v>33.799999999999997</v>
      </c>
      <c r="G304" s="3">
        <v>33.799999999999997</v>
      </c>
      <c r="H304" s="3">
        <v>1.02</v>
      </c>
      <c r="I304" s="3">
        <v>32.78</v>
      </c>
      <c r="J304" s="3">
        <v>0.68</v>
      </c>
      <c r="K304" t="s">
        <v>56</v>
      </c>
      <c r="L304" s="11">
        <v>50</v>
      </c>
      <c r="M304" s="20">
        <f t="shared" si="8"/>
        <v>0.68</v>
      </c>
      <c r="N304" s="11">
        <f t="shared" si="9"/>
        <v>0</v>
      </c>
    </row>
    <row r="305" spans="1:14">
      <c r="A305" t="s">
        <v>361</v>
      </c>
      <c r="B305" s="2">
        <v>1</v>
      </c>
      <c r="C305" t="s">
        <v>362</v>
      </c>
      <c r="D305" s="6" t="s">
        <v>13</v>
      </c>
      <c r="E305" s="1">
        <v>42369</v>
      </c>
      <c r="F305" s="3">
        <v>59.45</v>
      </c>
      <c r="G305" s="3">
        <v>59.45</v>
      </c>
      <c r="H305" s="3">
        <v>1.78</v>
      </c>
      <c r="I305" s="3">
        <v>57.67</v>
      </c>
      <c r="J305" s="3">
        <v>1.19</v>
      </c>
      <c r="K305" t="s">
        <v>56</v>
      </c>
      <c r="L305" s="11">
        <v>50</v>
      </c>
      <c r="M305" s="20">
        <f t="shared" si="8"/>
        <v>1.19</v>
      </c>
      <c r="N305" s="11">
        <f t="shared" si="9"/>
        <v>0</v>
      </c>
    </row>
    <row r="306" spans="1:14">
      <c r="A306" t="s">
        <v>361</v>
      </c>
      <c r="B306" s="2">
        <v>2</v>
      </c>
      <c r="C306" t="s">
        <v>362</v>
      </c>
      <c r="D306" s="6" t="s">
        <v>13</v>
      </c>
      <c r="E306" s="1">
        <v>42369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t="s">
        <v>56</v>
      </c>
      <c r="L306" s="11">
        <v>50</v>
      </c>
      <c r="M306" s="20">
        <f t="shared" si="8"/>
        <v>0</v>
      </c>
      <c r="N306" s="11">
        <f t="shared" si="9"/>
        <v>0</v>
      </c>
    </row>
    <row r="307" spans="1:14">
      <c r="A307" t="s">
        <v>361</v>
      </c>
      <c r="B307" s="2">
        <v>3</v>
      </c>
      <c r="C307" t="s">
        <v>362</v>
      </c>
      <c r="D307" s="6" t="s">
        <v>13</v>
      </c>
      <c r="E307" s="1">
        <v>42369</v>
      </c>
      <c r="F307" s="3">
        <v>87.17</v>
      </c>
      <c r="G307" s="3">
        <v>87.17</v>
      </c>
      <c r="H307" s="3">
        <v>2.61</v>
      </c>
      <c r="I307" s="3">
        <v>84.56</v>
      </c>
      <c r="J307" s="3">
        <v>1.74</v>
      </c>
      <c r="K307" t="s">
        <v>56</v>
      </c>
      <c r="L307" s="11">
        <v>50</v>
      </c>
      <c r="M307" s="20">
        <f t="shared" si="8"/>
        <v>1.74</v>
      </c>
      <c r="N307" s="11">
        <f t="shared" si="9"/>
        <v>0</v>
      </c>
    </row>
    <row r="308" spans="1:14">
      <c r="A308" t="s">
        <v>361</v>
      </c>
      <c r="B308" s="2">
        <v>4</v>
      </c>
      <c r="C308" t="s">
        <v>362</v>
      </c>
      <c r="D308" s="6" t="s">
        <v>13</v>
      </c>
      <c r="E308" s="1">
        <v>42369</v>
      </c>
      <c r="F308" s="3">
        <v>15372.42</v>
      </c>
      <c r="G308" s="3">
        <v>15372.42</v>
      </c>
      <c r="H308" s="3">
        <v>461.17</v>
      </c>
      <c r="I308" s="3">
        <v>14911.25</v>
      </c>
      <c r="J308" s="3">
        <v>307.45</v>
      </c>
      <c r="K308" t="s">
        <v>56</v>
      </c>
      <c r="L308" s="11">
        <v>50</v>
      </c>
      <c r="M308" s="20">
        <f t="shared" si="8"/>
        <v>307.45</v>
      </c>
      <c r="N308" s="11">
        <f t="shared" si="9"/>
        <v>0</v>
      </c>
    </row>
    <row r="309" spans="1:14">
      <c r="A309" t="s">
        <v>361</v>
      </c>
      <c r="B309" s="2">
        <v>5</v>
      </c>
      <c r="C309" t="s">
        <v>362</v>
      </c>
      <c r="D309" s="6" t="s">
        <v>13</v>
      </c>
      <c r="E309" s="1">
        <v>42369</v>
      </c>
      <c r="F309" s="3">
        <v>485.56</v>
      </c>
      <c r="G309" s="3">
        <v>485.56</v>
      </c>
      <c r="H309" s="3">
        <v>14.57</v>
      </c>
      <c r="I309" s="3">
        <v>470.99</v>
      </c>
      <c r="J309" s="3">
        <v>9.7100000000000009</v>
      </c>
      <c r="K309" t="s">
        <v>56</v>
      </c>
      <c r="L309" s="11">
        <v>50</v>
      </c>
      <c r="M309" s="20">
        <f t="shared" si="8"/>
        <v>9.7100000000000009</v>
      </c>
      <c r="N309" s="11">
        <f t="shared" si="9"/>
        <v>0</v>
      </c>
    </row>
    <row r="310" spans="1:14">
      <c r="A310" t="s">
        <v>361</v>
      </c>
      <c r="B310" s="2">
        <v>6</v>
      </c>
      <c r="C310" t="s">
        <v>362</v>
      </c>
      <c r="D310" s="6" t="s">
        <v>13</v>
      </c>
      <c r="E310" s="1">
        <v>42369</v>
      </c>
      <c r="F310" s="3">
        <v>73.319999999999993</v>
      </c>
      <c r="G310" s="3">
        <v>73.319999999999993</v>
      </c>
      <c r="H310" s="3">
        <v>2.2000000000000002</v>
      </c>
      <c r="I310" s="3">
        <v>71.12</v>
      </c>
      <c r="J310" s="3">
        <v>1.47</v>
      </c>
      <c r="K310" t="s">
        <v>56</v>
      </c>
      <c r="L310" s="11">
        <v>50</v>
      </c>
      <c r="M310" s="20">
        <f t="shared" si="8"/>
        <v>1.47</v>
      </c>
      <c r="N310" s="11">
        <f t="shared" si="9"/>
        <v>0</v>
      </c>
    </row>
    <row r="311" spans="1:14">
      <c r="A311" t="s">
        <v>369</v>
      </c>
      <c r="B311" s="2">
        <v>1</v>
      </c>
      <c r="C311" t="s">
        <v>370</v>
      </c>
      <c r="D311" s="6" t="s">
        <v>13</v>
      </c>
      <c r="E311" s="1">
        <v>42369</v>
      </c>
      <c r="F311" s="3">
        <v>369.04</v>
      </c>
      <c r="G311" s="3">
        <v>369.04</v>
      </c>
      <c r="H311" s="3">
        <v>11.07</v>
      </c>
      <c r="I311" s="3">
        <v>357.97</v>
      </c>
      <c r="J311" s="3">
        <v>7.38</v>
      </c>
      <c r="K311" t="s">
        <v>56</v>
      </c>
      <c r="L311" s="11">
        <v>50</v>
      </c>
      <c r="M311" s="20">
        <f t="shared" si="8"/>
        <v>7.38</v>
      </c>
      <c r="N311" s="11">
        <f t="shared" si="9"/>
        <v>0</v>
      </c>
    </row>
    <row r="312" spans="1:14">
      <c r="A312" t="s">
        <v>377</v>
      </c>
      <c r="B312" s="2">
        <v>1</v>
      </c>
      <c r="C312" t="s">
        <v>378</v>
      </c>
      <c r="D312" s="6" t="s">
        <v>13</v>
      </c>
      <c r="E312" s="1">
        <v>42369</v>
      </c>
      <c r="F312" s="3">
        <v>1260</v>
      </c>
      <c r="G312" s="3">
        <v>1260</v>
      </c>
      <c r="H312" s="3">
        <v>37.799999999999997</v>
      </c>
      <c r="I312" s="3">
        <v>1222.2</v>
      </c>
      <c r="J312" s="3">
        <v>25.2</v>
      </c>
      <c r="K312" t="s">
        <v>56</v>
      </c>
      <c r="L312" s="11">
        <v>50</v>
      </c>
      <c r="M312" s="20">
        <f t="shared" si="8"/>
        <v>25.2</v>
      </c>
      <c r="N312" s="11">
        <f t="shared" si="9"/>
        <v>0</v>
      </c>
    </row>
    <row r="313" spans="1:14">
      <c r="A313" t="s">
        <v>387</v>
      </c>
      <c r="B313" s="2">
        <v>1</v>
      </c>
      <c r="C313" t="s">
        <v>388</v>
      </c>
      <c r="D313" s="6" t="s">
        <v>13</v>
      </c>
      <c r="E313" s="1">
        <v>42369</v>
      </c>
      <c r="F313" s="3">
        <v>704.73</v>
      </c>
      <c r="G313" s="3">
        <v>704.73</v>
      </c>
      <c r="H313" s="3">
        <v>21.14</v>
      </c>
      <c r="I313" s="3">
        <v>683.59</v>
      </c>
      <c r="J313" s="3">
        <v>14.09</v>
      </c>
      <c r="K313" t="s">
        <v>56</v>
      </c>
      <c r="L313" s="11">
        <v>50</v>
      </c>
      <c r="M313" s="20">
        <f t="shared" si="8"/>
        <v>14.09</v>
      </c>
      <c r="N313" s="11">
        <f t="shared" si="9"/>
        <v>0</v>
      </c>
    </row>
    <row r="314" spans="1:14">
      <c r="A314" t="s">
        <v>387</v>
      </c>
      <c r="B314" s="2">
        <v>2</v>
      </c>
      <c r="C314" t="s">
        <v>388</v>
      </c>
      <c r="D314" s="6" t="s">
        <v>13</v>
      </c>
      <c r="E314" s="1">
        <v>42369</v>
      </c>
      <c r="F314" s="3">
        <v>995.53</v>
      </c>
      <c r="G314" s="3">
        <v>995.53</v>
      </c>
      <c r="H314" s="3">
        <v>29.87</v>
      </c>
      <c r="I314" s="3">
        <v>965.66</v>
      </c>
      <c r="J314" s="3">
        <v>19.91</v>
      </c>
      <c r="K314" t="s">
        <v>56</v>
      </c>
      <c r="L314" s="11">
        <v>50</v>
      </c>
      <c r="M314" s="20">
        <f t="shared" si="8"/>
        <v>19.91</v>
      </c>
      <c r="N314" s="11">
        <f t="shared" si="9"/>
        <v>0</v>
      </c>
    </row>
    <row r="315" spans="1:14">
      <c r="A315" t="s">
        <v>396</v>
      </c>
      <c r="B315" s="2">
        <v>1</v>
      </c>
      <c r="C315" t="s">
        <v>397</v>
      </c>
      <c r="D315" s="6" t="s">
        <v>13</v>
      </c>
      <c r="E315" s="1">
        <v>42369</v>
      </c>
      <c r="F315" s="3">
        <v>849.75</v>
      </c>
      <c r="G315" s="3">
        <v>849.75</v>
      </c>
      <c r="H315" s="3">
        <v>25.5</v>
      </c>
      <c r="I315" s="3">
        <v>824.25</v>
      </c>
      <c r="J315" s="3">
        <v>17</v>
      </c>
      <c r="K315" t="s">
        <v>56</v>
      </c>
      <c r="L315" s="11">
        <v>50</v>
      </c>
      <c r="M315" s="20">
        <f t="shared" si="8"/>
        <v>17</v>
      </c>
      <c r="N315" s="11">
        <f t="shared" si="9"/>
        <v>0</v>
      </c>
    </row>
    <row r="316" spans="1:14">
      <c r="A316" t="s">
        <v>396</v>
      </c>
      <c r="B316" s="2">
        <v>2</v>
      </c>
      <c r="C316" t="s">
        <v>397</v>
      </c>
      <c r="D316" s="6" t="s">
        <v>13</v>
      </c>
      <c r="E316" s="1">
        <v>42369</v>
      </c>
      <c r="F316" s="3">
        <v>400</v>
      </c>
      <c r="G316" s="3">
        <v>400</v>
      </c>
      <c r="H316" s="3">
        <v>12</v>
      </c>
      <c r="I316" s="3">
        <v>388</v>
      </c>
      <c r="J316" s="3">
        <v>8</v>
      </c>
      <c r="K316" t="s">
        <v>56</v>
      </c>
      <c r="L316" s="11">
        <v>50</v>
      </c>
      <c r="M316" s="20">
        <f t="shared" si="8"/>
        <v>8</v>
      </c>
      <c r="N316" s="11">
        <f t="shared" si="9"/>
        <v>0</v>
      </c>
    </row>
    <row r="317" spans="1:14">
      <c r="A317" t="s">
        <v>396</v>
      </c>
      <c r="B317" s="2">
        <v>3</v>
      </c>
      <c r="C317" t="s">
        <v>397</v>
      </c>
      <c r="D317" s="6" t="s">
        <v>13</v>
      </c>
      <c r="E317" s="1">
        <v>42369</v>
      </c>
      <c r="F317" s="3">
        <v>4635.84</v>
      </c>
      <c r="G317" s="3">
        <v>4635.84</v>
      </c>
      <c r="H317" s="3">
        <v>139.08000000000001</v>
      </c>
      <c r="I317" s="3">
        <v>4496.76</v>
      </c>
      <c r="J317" s="3">
        <v>92.72</v>
      </c>
      <c r="K317" t="s">
        <v>56</v>
      </c>
      <c r="L317" s="11">
        <v>50</v>
      </c>
      <c r="M317" s="20">
        <f t="shared" si="8"/>
        <v>92.72</v>
      </c>
      <c r="N317" s="11">
        <f t="shared" si="9"/>
        <v>0</v>
      </c>
    </row>
    <row r="318" spans="1:14">
      <c r="A318" t="s">
        <v>400</v>
      </c>
      <c r="B318" s="2">
        <v>1</v>
      </c>
      <c r="C318" t="s">
        <v>401</v>
      </c>
      <c r="D318" s="6" t="s">
        <v>13</v>
      </c>
      <c r="E318" s="1">
        <v>42369</v>
      </c>
      <c r="F318" s="3">
        <v>6.68</v>
      </c>
      <c r="G318" s="3">
        <v>6.68</v>
      </c>
      <c r="H318" s="3">
        <v>0.2</v>
      </c>
      <c r="I318" s="3">
        <v>6.48</v>
      </c>
      <c r="J318" s="3">
        <v>0.13</v>
      </c>
      <c r="K318" t="s">
        <v>56</v>
      </c>
      <c r="L318" s="11">
        <v>50</v>
      </c>
      <c r="M318" s="20">
        <f t="shared" si="8"/>
        <v>0.13</v>
      </c>
      <c r="N318" s="11">
        <f t="shared" si="9"/>
        <v>0</v>
      </c>
    </row>
    <row r="319" spans="1:14">
      <c r="A319" t="s">
        <v>400</v>
      </c>
      <c r="B319" s="2">
        <v>2</v>
      </c>
      <c r="C319" t="s">
        <v>401</v>
      </c>
      <c r="D319" s="6" t="s">
        <v>13</v>
      </c>
      <c r="E319" s="1">
        <v>42369</v>
      </c>
      <c r="F319" s="3">
        <v>281.55</v>
      </c>
      <c r="G319" s="3">
        <v>281.55</v>
      </c>
      <c r="H319" s="3">
        <v>8.4499999999999993</v>
      </c>
      <c r="I319" s="3">
        <v>273.10000000000002</v>
      </c>
      <c r="J319" s="3">
        <v>5.63</v>
      </c>
      <c r="K319" t="s">
        <v>56</v>
      </c>
      <c r="L319" s="11">
        <v>50</v>
      </c>
      <c r="M319" s="20">
        <f t="shared" si="8"/>
        <v>5.63</v>
      </c>
      <c r="N319" s="11">
        <f t="shared" si="9"/>
        <v>0</v>
      </c>
    </row>
    <row r="320" spans="1:14">
      <c r="A320" t="s">
        <v>406</v>
      </c>
      <c r="B320" s="2">
        <v>1</v>
      </c>
      <c r="C320" t="s">
        <v>407</v>
      </c>
      <c r="D320" s="6" t="s">
        <v>13</v>
      </c>
      <c r="E320" s="1">
        <v>42369</v>
      </c>
      <c r="F320" s="3">
        <v>12.36</v>
      </c>
      <c r="G320" s="3">
        <v>12.36</v>
      </c>
      <c r="H320" s="3">
        <v>0.37</v>
      </c>
      <c r="I320" s="3">
        <v>11.99</v>
      </c>
      <c r="J320" s="3">
        <v>0.25</v>
      </c>
      <c r="K320" t="s">
        <v>56</v>
      </c>
      <c r="L320" s="11">
        <v>50</v>
      </c>
      <c r="M320" s="20">
        <f t="shared" si="8"/>
        <v>0.25</v>
      </c>
      <c r="N320" s="11">
        <f t="shared" si="9"/>
        <v>0</v>
      </c>
    </row>
    <row r="321" spans="1:14">
      <c r="A321" t="s">
        <v>406</v>
      </c>
      <c r="B321" s="2">
        <v>2</v>
      </c>
      <c r="C321" t="s">
        <v>407</v>
      </c>
      <c r="D321" s="6" t="s">
        <v>13</v>
      </c>
      <c r="E321" s="1">
        <v>42369</v>
      </c>
      <c r="F321" s="3">
        <v>369.04</v>
      </c>
      <c r="G321" s="3">
        <v>369.04</v>
      </c>
      <c r="H321" s="3">
        <v>11.07</v>
      </c>
      <c r="I321" s="3">
        <v>357.97</v>
      </c>
      <c r="J321" s="3">
        <v>7.38</v>
      </c>
      <c r="K321" t="s">
        <v>56</v>
      </c>
      <c r="L321" s="11">
        <v>50</v>
      </c>
      <c r="M321" s="20">
        <f t="shared" si="8"/>
        <v>7.38</v>
      </c>
      <c r="N321" s="11">
        <f t="shared" si="9"/>
        <v>0</v>
      </c>
    </row>
    <row r="322" spans="1:14">
      <c r="A322" t="s">
        <v>410</v>
      </c>
      <c r="B322" s="2">
        <v>1</v>
      </c>
      <c r="C322" t="s">
        <v>411</v>
      </c>
      <c r="D322" s="6" t="s">
        <v>13</v>
      </c>
      <c r="E322" s="1">
        <v>42369</v>
      </c>
      <c r="F322" s="3">
        <v>6.67</v>
      </c>
      <c r="G322" s="3">
        <v>6.67</v>
      </c>
      <c r="H322" s="3">
        <v>0.2</v>
      </c>
      <c r="I322" s="3">
        <v>6.47</v>
      </c>
      <c r="J322" s="3">
        <v>0.13</v>
      </c>
      <c r="K322" t="s">
        <v>56</v>
      </c>
      <c r="L322" s="11">
        <v>50</v>
      </c>
      <c r="M322" s="20">
        <f t="shared" si="8"/>
        <v>0.13</v>
      </c>
      <c r="N322" s="11">
        <f t="shared" si="9"/>
        <v>0</v>
      </c>
    </row>
    <row r="323" spans="1:14">
      <c r="A323" t="s">
        <v>410</v>
      </c>
      <c r="B323" s="2">
        <v>2</v>
      </c>
      <c r="C323" t="s">
        <v>411</v>
      </c>
      <c r="D323" s="6" t="s">
        <v>13</v>
      </c>
      <c r="E323" s="1">
        <v>42369</v>
      </c>
      <c r="F323" s="3">
        <v>258.97000000000003</v>
      </c>
      <c r="G323" s="3">
        <v>258.97000000000003</v>
      </c>
      <c r="H323" s="3">
        <v>7.77</v>
      </c>
      <c r="I323" s="3">
        <v>251.2</v>
      </c>
      <c r="J323" s="3">
        <v>5.18</v>
      </c>
      <c r="K323" t="s">
        <v>56</v>
      </c>
      <c r="L323" s="11">
        <v>50</v>
      </c>
      <c r="M323" s="20">
        <f t="shared" si="8"/>
        <v>5.18</v>
      </c>
      <c r="N323" s="11">
        <f t="shared" si="9"/>
        <v>0</v>
      </c>
    </row>
    <row r="324" spans="1:14">
      <c r="A324" t="s">
        <v>412</v>
      </c>
      <c r="B324" s="2">
        <v>1</v>
      </c>
      <c r="C324" t="s">
        <v>413</v>
      </c>
      <c r="D324" s="6" t="s">
        <v>13</v>
      </c>
      <c r="E324" s="1">
        <v>42369</v>
      </c>
      <c r="F324" s="3">
        <v>6.68</v>
      </c>
      <c r="G324" s="3">
        <v>6.68</v>
      </c>
      <c r="H324" s="3">
        <v>0.2</v>
      </c>
      <c r="I324" s="3">
        <v>6.48</v>
      </c>
      <c r="J324" s="3">
        <v>0.13</v>
      </c>
      <c r="K324" t="s">
        <v>56</v>
      </c>
      <c r="L324" s="11">
        <v>50</v>
      </c>
      <c r="M324" s="20">
        <f t="shared" ref="M324:M387" si="10">J324</f>
        <v>0.13</v>
      </c>
      <c r="N324" s="11">
        <f t="shared" ref="N324:N387" si="11">M324-J324</f>
        <v>0</v>
      </c>
    </row>
    <row r="325" spans="1:14">
      <c r="A325" t="s">
        <v>412</v>
      </c>
      <c r="B325" s="2">
        <v>2</v>
      </c>
      <c r="C325" t="s">
        <v>413</v>
      </c>
      <c r="D325" s="6" t="s">
        <v>13</v>
      </c>
      <c r="E325" s="1">
        <v>42369</v>
      </c>
      <c r="F325" s="3">
        <v>281.55</v>
      </c>
      <c r="G325" s="3">
        <v>281.55</v>
      </c>
      <c r="H325" s="3">
        <v>8.4499999999999993</v>
      </c>
      <c r="I325" s="3">
        <v>273.10000000000002</v>
      </c>
      <c r="J325" s="3">
        <v>5.63</v>
      </c>
      <c r="K325" t="s">
        <v>56</v>
      </c>
      <c r="L325" s="11">
        <v>50</v>
      </c>
      <c r="M325" s="20">
        <f t="shared" si="10"/>
        <v>5.63</v>
      </c>
      <c r="N325" s="11">
        <f t="shared" si="11"/>
        <v>0</v>
      </c>
    </row>
    <row r="326" spans="1:14">
      <c r="A326" t="s">
        <v>420</v>
      </c>
      <c r="B326" s="2">
        <v>1</v>
      </c>
      <c r="C326" t="s">
        <v>421</v>
      </c>
      <c r="D326" s="6" t="s">
        <v>13</v>
      </c>
      <c r="E326" s="1">
        <v>42369</v>
      </c>
      <c r="F326" s="3">
        <v>6.27</v>
      </c>
      <c r="G326" s="3">
        <v>6.27</v>
      </c>
      <c r="H326" s="3">
        <v>0.19</v>
      </c>
      <c r="I326" s="3">
        <v>6.08</v>
      </c>
      <c r="J326" s="3">
        <v>0.13</v>
      </c>
      <c r="K326" t="s">
        <v>56</v>
      </c>
      <c r="L326" s="11">
        <v>50</v>
      </c>
      <c r="M326" s="20">
        <f t="shared" si="10"/>
        <v>0.13</v>
      </c>
      <c r="N326" s="11">
        <f t="shared" si="11"/>
        <v>0</v>
      </c>
    </row>
    <row r="327" spans="1:14">
      <c r="A327" t="s">
        <v>420</v>
      </c>
      <c r="B327" s="2">
        <v>2</v>
      </c>
      <c r="C327" t="s">
        <v>421</v>
      </c>
      <c r="D327" s="6" t="s">
        <v>13</v>
      </c>
      <c r="E327" s="1">
        <v>42369</v>
      </c>
      <c r="F327" s="3">
        <v>184.53</v>
      </c>
      <c r="G327" s="3">
        <v>184.53</v>
      </c>
      <c r="H327" s="3">
        <v>5.54</v>
      </c>
      <c r="I327" s="3">
        <v>178.99</v>
      </c>
      <c r="J327" s="3">
        <v>3.69</v>
      </c>
      <c r="K327" t="s">
        <v>56</v>
      </c>
      <c r="L327" s="11">
        <v>50</v>
      </c>
      <c r="M327" s="20">
        <f t="shared" si="10"/>
        <v>3.69</v>
      </c>
      <c r="N327" s="11">
        <f t="shared" si="11"/>
        <v>0</v>
      </c>
    </row>
    <row r="328" spans="1:14">
      <c r="A328" t="s">
        <v>420</v>
      </c>
      <c r="B328" s="2">
        <v>4</v>
      </c>
      <c r="C328" t="s">
        <v>421</v>
      </c>
      <c r="D328" s="6" t="s">
        <v>13</v>
      </c>
      <c r="E328" s="1">
        <v>42369</v>
      </c>
      <c r="F328" s="3">
        <v>116.9</v>
      </c>
      <c r="G328" s="3">
        <v>116.9</v>
      </c>
      <c r="H328" s="3">
        <v>3.51</v>
      </c>
      <c r="I328" s="3">
        <v>113.39</v>
      </c>
      <c r="J328" s="3">
        <v>2.34</v>
      </c>
      <c r="K328" t="s">
        <v>56</v>
      </c>
      <c r="L328" s="11">
        <v>50</v>
      </c>
      <c r="M328" s="20">
        <f t="shared" si="10"/>
        <v>2.34</v>
      </c>
      <c r="N328" s="11">
        <f t="shared" si="11"/>
        <v>0</v>
      </c>
    </row>
    <row r="329" spans="1:14">
      <c r="A329" t="s">
        <v>422</v>
      </c>
      <c r="B329" s="2">
        <v>1</v>
      </c>
      <c r="C329" t="s">
        <v>73</v>
      </c>
      <c r="D329" s="6" t="s">
        <v>13</v>
      </c>
      <c r="E329" s="1">
        <v>42369</v>
      </c>
      <c r="F329" s="3">
        <v>6622.52</v>
      </c>
      <c r="G329" s="3">
        <v>6622.52</v>
      </c>
      <c r="H329" s="3">
        <v>198.68</v>
      </c>
      <c r="I329" s="3">
        <v>6423.84</v>
      </c>
      <c r="J329" s="3">
        <v>132.44999999999999</v>
      </c>
      <c r="K329" t="s">
        <v>56</v>
      </c>
      <c r="L329" s="11">
        <v>50</v>
      </c>
      <c r="M329" s="20">
        <f t="shared" si="10"/>
        <v>132.44999999999999</v>
      </c>
      <c r="N329" s="11">
        <f t="shared" si="11"/>
        <v>0</v>
      </c>
    </row>
    <row r="330" spans="1:14">
      <c r="A330" t="s">
        <v>423</v>
      </c>
      <c r="B330" s="2">
        <v>1</v>
      </c>
      <c r="C330" t="s">
        <v>424</v>
      </c>
      <c r="D330" s="6" t="s">
        <v>13</v>
      </c>
      <c r="E330" s="1">
        <v>42369</v>
      </c>
      <c r="F330" s="3">
        <v>11.12</v>
      </c>
      <c r="G330" s="3">
        <v>11.12</v>
      </c>
      <c r="H330" s="3">
        <v>0.33</v>
      </c>
      <c r="I330" s="3">
        <v>10.79</v>
      </c>
      <c r="J330" s="3">
        <v>0.22</v>
      </c>
      <c r="K330" t="s">
        <v>56</v>
      </c>
      <c r="L330" s="11">
        <v>50</v>
      </c>
      <c r="M330" s="20">
        <f t="shared" si="10"/>
        <v>0.22</v>
      </c>
      <c r="N330" s="11">
        <f t="shared" si="11"/>
        <v>0</v>
      </c>
    </row>
    <row r="331" spans="1:14">
      <c r="A331" t="s">
        <v>423</v>
      </c>
      <c r="B331" s="2">
        <v>3</v>
      </c>
      <c r="C331" t="s">
        <v>424</v>
      </c>
      <c r="D331" s="6" t="s">
        <v>13</v>
      </c>
      <c r="E331" s="1">
        <v>42369</v>
      </c>
      <c r="F331" s="3">
        <v>29.73</v>
      </c>
      <c r="G331" s="3">
        <v>29.73</v>
      </c>
      <c r="H331" s="3">
        <v>0.89</v>
      </c>
      <c r="I331" s="3">
        <v>28.84</v>
      </c>
      <c r="J331" s="3">
        <v>0.59</v>
      </c>
      <c r="K331" t="s">
        <v>56</v>
      </c>
      <c r="L331" s="11">
        <v>50</v>
      </c>
      <c r="M331" s="20">
        <f t="shared" si="10"/>
        <v>0.59</v>
      </c>
      <c r="N331" s="11">
        <f t="shared" si="11"/>
        <v>0</v>
      </c>
    </row>
    <row r="332" spans="1:14">
      <c r="A332" t="s">
        <v>423</v>
      </c>
      <c r="B332" s="2">
        <v>4</v>
      </c>
      <c r="C332" t="s">
        <v>424</v>
      </c>
      <c r="D332" s="6" t="s">
        <v>13</v>
      </c>
      <c r="E332" s="1">
        <v>42369</v>
      </c>
      <c r="F332" s="3">
        <v>184.53</v>
      </c>
      <c r="G332" s="3">
        <v>184.53</v>
      </c>
      <c r="H332" s="3">
        <v>5.54</v>
      </c>
      <c r="I332" s="3">
        <v>178.99</v>
      </c>
      <c r="J332" s="3">
        <v>3.69</v>
      </c>
      <c r="K332" t="s">
        <v>56</v>
      </c>
      <c r="L332" s="11">
        <v>50</v>
      </c>
      <c r="M332" s="20">
        <f t="shared" si="10"/>
        <v>3.69</v>
      </c>
      <c r="N332" s="11">
        <f t="shared" si="11"/>
        <v>0</v>
      </c>
    </row>
    <row r="333" spans="1:14">
      <c r="A333" t="s">
        <v>428</v>
      </c>
      <c r="B333" s="2">
        <v>1</v>
      </c>
      <c r="C333" t="s">
        <v>429</v>
      </c>
      <c r="D333" s="6" t="s">
        <v>13</v>
      </c>
      <c r="E333" s="1">
        <v>42369</v>
      </c>
      <c r="F333" s="3">
        <v>2291.06</v>
      </c>
      <c r="G333" s="3">
        <v>2291.06</v>
      </c>
      <c r="H333" s="3">
        <v>68.73</v>
      </c>
      <c r="I333" s="3">
        <v>2222.33</v>
      </c>
      <c r="J333" s="3">
        <v>45.82</v>
      </c>
      <c r="K333" t="s">
        <v>56</v>
      </c>
      <c r="L333" s="11">
        <v>50</v>
      </c>
      <c r="M333" s="20">
        <f t="shared" si="10"/>
        <v>45.82</v>
      </c>
      <c r="N333" s="11">
        <f t="shared" si="11"/>
        <v>0</v>
      </c>
    </row>
    <row r="334" spans="1:14">
      <c r="A334" t="s">
        <v>428</v>
      </c>
      <c r="B334" s="2">
        <v>2</v>
      </c>
      <c r="C334" t="s">
        <v>429</v>
      </c>
      <c r="D334" s="6" t="s">
        <v>13</v>
      </c>
      <c r="E334" s="1">
        <v>42369</v>
      </c>
      <c r="F334" s="3">
        <v>6504.26</v>
      </c>
      <c r="G334" s="3">
        <v>6504.26</v>
      </c>
      <c r="H334" s="3">
        <v>195.13</v>
      </c>
      <c r="I334" s="3">
        <v>6309.13</v>
      </c>
      <c r="J334" s="3">
        <v>130.09</v>
      </c>
      <c r="K334" t="s">
        <v>56</v>
      </c>
      <c r="L334" s="11">
        <v>50</v>
      </c>
      <c r="M334" s="20">
        <f t="shared" si="10"/>
        <v>130.09</v>
      </c>
      <c r="N334" s="11">
        <f t="shared" si="11"/>
        <v>0</v>
      </c>
    </row>
    <row r="335" spans="1:14">
      <c r="A335" t="s">
        <v>428</v>
      </c>
      <c r="B335" s="2">
        <v>3</v>
      </c>
      <c r="C335" t="s">
        <v>429</v>
      </c>
      <c r="D335" s="6" t="s">
        <v>13</v>
      </c>
      <c r="E335" s="1">
        <v>42369</v>
      </c>
      <c r="F335" s="3">
        <v>2363.29</v>
      </c>
      <c r="G335" s="3">
        <v>2363.29</v>
      </c>
      <c r="H335" s="3">
        <v>70.900000000000006</v>
      </c>
      <c r="I335" s="3">
        <v>2292.39</v>
      </c>
      <c r="J335" s="3">
        <v>47.27</v>
      </c>
      <c r="K335" t="s">
        <v>56</v>
      </c>
      <c r="L335" s="11">
        <v>50</v>
      </c>
      <c r="M335" s="20">
        <f t="shared" si="10"/>
        <v>47.27</v>
      </c>
      <c r="N335" s="11">
        <f t="shared" si="11"/>
        <v>0</v>
      </c>
    </row>
    <row r="336" spans="1:14">
      <c r="A336" t="s">
        <v>428</v>
      </c>
      <c r="B336" s="2">
        <v>4</v>
      </c>
      <c r="C336" t="s">
        <v>429</v>
      </c>
      <c r="D336" s="6" t="s">
        <v>13</v>
      </c>
      <c r="E336" s="1">
        <v>42369</v>
      </c>
      <c r="F336" s="3">
        <v>100.6</v>
      </c>
      <c r="G336" s="3">
        <v>100.6</v>
      </c>
      <c r="H336" s="3">
        <v>3.02</v>
      </c>
      <c r="I336" s="3">
        <v>97.58</v>
      </c>
      <c r="J336" s="3">
        <v>2.0099999999999998</v>
      </c>
      <c r="K336" t="s">
        <v>56</v>
      </c>
      <c r="L336" s="11">
        <v>50</v>
      </c>
      <c r="M336" s="20">
        <f t="shared" si="10"/>
        <v>2.0099999999999998</v>
      </c>
      <c r="N336" s="11">
        <f t="shared" si="11"/>
        <v>0</v>
      </c>
    </row>
    <row r="337" spans="1:14">
      <c r="A337" t="s">
        <v>431</v>
      </c>
      <c r="B337" s="2">
        <v>1</v>
      </c>
      <c r="C337" t="s">
        <v>73</v>
      </c>
      <c r="D337" s="6" t="s">
        <v>13</v>
      </c>
      <c r="E337" s="1">
        <v>42369</v>
      </c>
      <c r="F337" s="3">
        <v>1787.61</v>
      </c>
      <c r="G337" s="3">
        <v>1787.61</v>
      </c>
      <c r="H337" s="3">
        <v>53.63</v>
      </c>
      <c r="I337" s="3">
        <v>1733.98</v>
      </c>
      <c r="J337" s="3">
        <v>35.75</v>
      </c>
      <c r="K337" t="s">
        <v>56</v>
      </c>
      <c r="L337" s="11">
        <v>50</v>
      </c>
      <c r="M337" s="20">
        <f t="shared" si="10"/>
        <v>35.75</v>
      </c>
      <c r="N337" s="11">
        <f t="shared" si="11"/>
        <v>0</v>
      </c>
    </row>
    <row r="338" spans="1:14">
      <c r="A338" t="s">
        <v>432</v>
      </c>
      <c r="B338" s="2">
        <v>1</v>
      </c>
      <c r="C338" t="s">
        <v>433</v>
      </c>
      <c r="D338" s="6" t="s">
        <v>13</v>
      </c>
      <c r="E338" s="1">
        <v>42369</v>
      </c>
      <c r="F338" s="3">
        <v>1150.96</v>
      </c>
      <c r="G338" s="3">
        <v>1150.96</v>
      </c>
      <c r="H338" s="3">
        <v>34.53</v>
      </c>
      <c r="I338" s="3">
        <v>1116.43</v>
      </c>
      <c r="J338" s="3">
        <v>23.02</v>
      </c>
      <c r="K338" t="s">
        <v>56</v>
      </c>
      <c r="L338" s="11">
        <v>50</v>
      </c>
      <c r="M338" s="20">
        <f t="shared" si="10"/>
        <v>23.02</v>
      </c>
      <c r="N338" s="11">
        <f t="shared" si="11"/>
        <v>0</v>
      </c>
    </row>
    <row r="339" spans="1:14">
      <c r="A339" t="s">
        <v>434</v>
      </c>
      <c r="B339" s="2">
        <v>1</v>
      </c>
      <c r="C339" t="s">
        <v>435</v>
      </c>
      <c r="D339" s="6" t="s">
        <v>13</v>
      </c>
      <c r="E339" s="1">
        <v>42369</v>
      </c>
      <c r="F339" s="3">
        <v>59.64</v>
      </c>
      <c r="G339" s="3">
        <v>59.64</v>
      </c>
      <c r="H339" s="3">
        <v>1.79</v>
      </c>
      <c r="I339" s="3">
        <v>57.85</v>
      </c>
      <c r="J339" s="3">
        <v>1.19</v>
      </c>
      <c r="K339" t="s">
        <v>56</v>
      </c>
      <c r="L339" s="11">
        <v>50</v>
      </c>
      <c r="M339" s="20">
        <f t="shared" si="10"/>
        <v>1.19</v>
      </c>
      <c r="N339" s="11">
        <f t="shared" si="11"/>
        <v>0</v>
      </c>
    </row>
    <row r="340" spans="1:14">
      <c r="A340" t="s">
        <v>436</v>
      </c>
      <c r="B340" s="2">
        <v>1</v>
      </c>
      <c r="C340" t="s">
        <v>437</v>
      </c>
      <c r="D340" s="6" t="s">
        <v>13</v>
      </c>
      <c r="E340" s="1">
        <v>42369</v>
      </c>
      <c r="F340" s="3">
        <v>80.510000000000005</v>
      </c>
      <c r="G340" s="3">
        <v>80.510000000000005</v>
      </c>
      <c r="H340" s="3">
        <v>2.42</v>
      </c>
      <c r="I340" s="3">
        <v>78.09</v>
      </c>
      <c r="J340" s="3">
        <v>1.61</v>
      </c>
      <c r="K340" t="s">
        <v>56</v>
      </c>
      <c r="L340" s="11">
        <v>50</v>
      </c>
      <c r="M340" s="20">
        <f t="shared" si="10"/>
        <v>1.61</v>
      </c>
      <c r="N340" s="11">
        <f t="shared" si="11"/>
        <v>0</v>
      </c>
    </row>
    <row r="341" spans="1:14">
      <c r="A341" t="s">
        <v>436</v>
      </c>
      <c r="B341" s="2">
        <v>2</v>
      </c>
      <c r="C341" t="s">
        <v>437</v>
      </c>
      <c r="D341" s="6" t="s">
        <v>13</v>
      </c>
      <c r="E341" s="1">
        <v>42369</v>
      </c>
      <c r="F341" s="3">
        <v>66.959999999999994</v>
      </c>
      <c r="G341" s="3">
        <v>66.959999999999994</v>
      </c>
      <c r="H341" s="3">
        <v>2.0099999999999998</v>
      </c>
      <c r="I341" s="3">
        <v>64.95</v>
      </c>
      <c r="J341" s="3">
        <v>1.34</v>
      </c>
      <c r="K341" t="s">
        <v>56</v>
      </c>
      <c r="L341" s="11">
        <v>50</v>
      </c>
      <c r="M341" s="20">
        <f t="shared" si="10"/>
        <v>1.34</v>
      </c>
      <c r="N341" s="11">
        <f t="shared" si="11"/>
        <v>0</v>
      </c>
    </row>
    <row r="342" spans="1:14">
      <c r="A342" t="s">
        <v>436</v>
      </c>
      <c r="B342" s="2">
        <v>3</v>
      </c>
      <c r="C342" t="s">
        <v>437</v>
      </c>
      <c r="D342" s="6" t="s">
        <v>13</v>
      </c>
      <c r="E342" s="1">
        <v>42369</v>
      </c>
      <c r="F342" s="3">
        <v>16.899999999999999</v>
      </c>
      <c r="G342" s="3">
        <v>16.899999999999999</v>
      </c>
      <c r="H342" s="3">
        <v>0.51</v>
      </c>
      <c r="I342" s="3">
        <v>16.39</v>
      </c>
      <c r="J342" s="3">
        <v>0.34</v>
      </c>
      <c r="K342" t="s">
        <v>56</v>
      </c>
      <c r="L342" s="11">
        <v>50</v>
      </c>
      <c r="M342" s="20">
        <f t="shared" si="10"/>
        <v>0.34</v>
      </c>
      <c r="N342" s="11">
        <f t="shared" si="11"/>
        <v>0</v>
      </c>
    </row>
    <row r="343" spans="1:14">
      <c r="A343" t="s">
        <v>445</v>
      </c>
      <c r="B343" s="2">
        <v>1</v>
      </c>
      <c r="C343" t="s">
        <v>446</v>
      </c>
      <c r="D343" s="6" t="s">
        <v>13</v>
      </c>
      <c r="E343" s="1">
        <v>42369</v>
      </c>
      <c r="F343" s="3">
        <v>402.12</v>
      </c>
      <c r="G343" s="3">
        <v>402.12</v>
      </c>
      <c r="H343" s="3">
        <v>12.06</v>
      </c>
      <c r="I343" s="3">
        <v>390.06</v>
      </c>
      <c r="J343" s="3">
        <v>8.0399999999999991</v>
      </c>
      <c r="K343" t="s">
        <v>56</v>
      </c>
      <c r="L343" s="11">
        <v>50</v>
      </c>
      <c r="M343" s="20">
        <f t="shared" si="10"/>
        <v>8.0399999999999991</v>
      </c>
      <c r="N343" s="11">
        <f t="shared" si="11"/>
        <v>0</v>
      </c>
    </row>
    <row r="344" spans="1:14">
      <c r="A344" t="s">
        <v>445</v>
      </c>
      <c r="B344" s="2">
        <v>2</v>
      </c>
      <c r="C344" t="s">
        <v>446</v>
      </c>
      <c r="D344" s="6" t="s">
        <v>13</v>
      </c>
      <c r="E344" s="1">
        <v>42369</v>
      </c>
      <c r="F344" s="3">
        <v>3153</v>
      </c>
      <c r="G344" s="3">
        <v>3153</v>
      </c>
      <c r="H344" s="3">
        <v>94.59</v>
      </c>
      <c r="I344" s="3">
        <v>3058.41</v>
      </c>
      <c r="J344" s="3">
        <v>63.06</v>
      </c>
      <c r="K344" t="s">
        <v>56</v>
      </c>
      <c r="L344" s="11">
        <v>50</v>
      </c>
      <c r="M344" s="20">
        <f t="shared" si="10"/>
        <v>63.06</v>
      </c>
      <c r="N344" s="11">
        <f t="shared" si="11"/>
        <v>0</v>
      </c>
    </row>
    <row r="345" spans="1:14">
      <c r="A345" t="s">
        <v>445</v>
      </c>
      <c r="B345" s="2">
        <v>3</v>
      </c>
      <c r="C345" t="s">
        <v>446</v>
      </c>
      <c r="D345" s="6" t="s">
        <v>13</v>
      </c>
      <c r="E345" s="1">
        <v>42369</v>
      </c>
      <c r="F345" s="3">
        <v>332.58</v>
      </c>
      <c r="G345" s="3">
        <v>332.58</v>
      </c>
      <c r="H345" s="3">
        <v>9.98</v>
      </c>
      <c r="I345" s="3">
        <v>322.60000000000002</v>
      </c>
      <c r="J345" s="3">
        <v>6.65</v>
      </c>
      <c r="K345" t="s">
        <v>56</v>
      </c>
      <c r="L345" s="11">
        <v>50</v>
      </c>
      <c r="M345" s="20">
        <f t="shared" si="10"/>
        <v>6.65</v>
      </c>
      <c r="N345" s="11">
        <f t="shared" si="11"/>
        <v>0</v>
      </c>
    </row>
    <row r="346" spans="1:14">
      <c r="A346" t="s">
        <v>445</v>
      </c>
      <c r="B346" s="2">
        <v>4</v>
      </c>
      <c r="C346" t="s">
        <v>446</v>
      </c>
      <c r="D346" s="6" t="s">
        <v>13</v>
      </c>
      <c r="E346" s="1">
        <v>42369</v>
      </c>
      <c r="F346" s="3">
        <v>118.9</v>
      </c>
      <c r="G346" s="3">
        <v>118.9</v>
      </c>
      <c r="H346" s="3">
        <v>3.57</v>
      </c>
      <c r="I346" s="3">
        <v>115.33</v>
      </c>
      <c r="J346" s="3">
        <v>2.38</v>
      </c>
      <c r="K346" t="s">
        <v>56</v>
      </c>
      <c r="L346" s="11">
        <v>50</v>
      </c>
      <c r="M346" s="20">
        <f t="shared" si="10"/>
        <v>2.38</v>
      </c>
      <c r="N346" s="11">
        <f t="shared" si="11"/>
        <v>0</v>
      </c>
    </row>
    <row r="347" spans="1:14">
      <c r="A347" t="s">
        <v>445</v>
      </c>
      <c r="B347" s="2">
        <v>5</v>
      </c>
      <c r="C347" t="s">
        <v>446</v>
      </c>
      <c r="D347" s="6" t="s">
        <v>13</v>
      </c>
      <c r="E347" s="1">
        <v>42369</v>
      </c>
      <c r="F347" s="3">
        <v>590.6</v>
      </c>
      <c r="G347" s="3">
        <v>590.6</v>
      </c>
      <c r="H347" s="3">
        <v>17.72</v>
      </c>
      <c r="I347" s="3">
        <v>572.88</v>
      </c>
      <c r="J347" s="3">
        <v>11.81</v>
      </c>
      <c r="K347" t="s">
        <v>56</v>
      </c>
      <c r="L347" s="11">
        <v>50</v>
      </c>
      <c r="M347" s="20">
        <f t="shared" si="10"/>
        <v>11.81</v>
      </c>
      <c r="N347" s="11">
        <f t="shared" si="11"/>
        <v>0</v>
      </c>
    </row>
    <row r="348" spans="1:14">
      <c r="A348" t="s">
        <v>447</v>
      </c>
      <c r="B348" s="2">
        <v>1</v>
      </c>
      <c r="C348" t="s">
        <v>73</v>
      </c>
      <c r="D348" s="6" t="s">
        <v>13</v>
      </c>
      <c r="E348" s="1">
        <v>42369</v>
      </c>
      <c r="F348" s="3">
        <v>3069.19</v>
      </c>
      <c r="G348" s="3">
        <v>3069.19</v>
      </c>
      <c r="H348" s="3">
        <v>92.07</v>
      </c>
      <c r="I348" s="3">
        <v>2977.12</v>
      </c>
      <c r="J348" s="3">
        <v>61.38</v>
      </c>
      <c r="K348" t="s">
        <v>56</v>
      </c>
      <c r="L348" s="11">
        <v>50</v>
      </c>
      <c r="M348" s="20">
        <f t="shared" si="10"/>
        <v>61.38</v>
      </c>
      <c r="N348" s="11">
        <f t="shared" si="11"/>
        <v>0</v>
      </c>
    </row>
    <row r="349" spans="1:14">
      <c r="A349" t="s">
        <v>449</v>
      </c>
      <c r="B349" s="2">
        <v>1</v>
      </c>
      <c r="C349" t="s">
        <v>450</v>
      </c>
      <c r="D349" s="6" t="s">
        <v>13</v>
      </c>
      <c r="E349" s="1">
        <v>42369</v>
      </c>
      <c r="F349" s="3">
        <v>17857.82</v>
      </c>
      <c r="G349" s="3">
        <v>17857.82</v>
      </c>
      <c r="H349" s="3">
        <v>535.74</v>
      </c>
      <c r="I349" s="3">
        <v>17322.080000000002</v>
      </c>
      <c r="J349" s="3">
        <v>357.16</v>
      </c>
      <c r="K349" t="s">
        <v>56</v>
      </c>
      <c r="L349" s="11">
        <v>50</v>
      </c>
      <c r="M349" s="20">
        <f t="shared" si="10"/>
        <v>357.16</v>
      </c>
      <c r="N349" s="11">
        <f t="shared" si="11"/>
        <v>0</v>
      </c>
    </row>
    <row r="350" spans="1:14">
      <c r="A350" t="s">
        <v>449</v>
      </c>
      <c r="B350" s="2">
        <v>2</v>
      </c>
      <c r="C350" t="s">
        <v>450</v>
      </c>
      <c r="D350" s="6" t="s">
        <v>13</v>
      </c>
      <c r="E350" s="1">
        <v>42369</v>
      </c>
      <c r="F350" s="3">
        <v>934.52</v>
      </c>
      <c r="G350" s="3">
        <v>934.52</v>
      </c>
      <c r="H350" s="3">
        <v>28.04</v>
      </c>
      <c r="I350" s="3">
        <v>906.48</v>
      </c>
      <c r="J350" s="3">
        <v>18.690000000000001</v>
      </c>
      <c r="K350" t="s">
        <v>56</v>
      </c>
      <c r="L350" s="11">
        <v>50</v>
      </c>
      <c r="M350" s="20">
        <f t="shared" si="10"/>
        <v>18.690000000000001</v>
      </c>
      <c r="N350" s="11">
        <f t="shared" si="11"/>
        <v>0</v>
      </c>
    </row>
    <row r="351" spans="1:14">
      <c r="A351" t="s">
        <v>449</v>
      </c>
      <c r="B351" s="2">
        <v>3</v>
      </c>
      <c r="C351" t="s">
        <v>450</v>
      </c>
      <c r="D351" s="6" t="s">
        <v>13</v>
      </c>
      <c r="E351" s="1">
        <v>42369</v>
      </c>
      <c r="F351" s="3">
        <v>395.79</v>
      </c>
      <c r="G351" s="3">
        <v>395.79</v>
      </c>
      <c r="H351" s="3">
        <v>11.88</v>
      </c>
      <c r="I351" s="3">
        <v>383.91</v>
      </c>
      <c r="J351" s="3">
        <v>7.92</v>
      </c>
      <c r="K351" t="s">
        <v>56</v>
      </c>
      <c r="L351" s="11">
        <v>50</v>
      </c>
      <c r="M351" s="20">
        <f t="shared" si="10"/>
        <v>7.92</v>
      </c>
      <c r="N351" s="11">
        <f t="shared" si="11"/>
        <v>0</v>
      </c>
    </row>
    <row r="352" spans="1:14">
      <c r="A352" t="s">
        <v>454</v>
      </c>
      <c r="B352" s="2">
        <v>1</v>
      </c>
      <c r="C352" t="s">
        <v>455</v>
      </c>
      <c r="D352" s="6" t="s">
        <v>13</v>
      </c>
      <c r="E352" s="1">
        <v>42369</v>
      </c>
      <c r="F352" s="3">
        <v>5220.58</v>
      </c>
      <c r="G352" s="3">
        <v>5220.58</v>
      </c>
      <c r="H352" s="3">
        <v>156.62</v>
      </c>
      <c r="I352" s="3">
        <v>5063.96</v>
      </c>
      <c r="J352" s="3">
        <v>104.41</v>
      </c>
      <c r="K352" t="s">
        <v>56</v>
      </c>
      <c r="L352" s="11">
        <v>50</v>
      </c>
      <c r="M352" s="20">
        <f t="shared" si="10"/>
        <v>104.41</v>
      </c>
      <c r="N352" s="11">
        <f t="shared" si="11"/>
        <v>0</v>
      </c>
    </row>
    <row r="353" spans="1:14">
      <c r="A353" t="s">
        <v>454</v>
      </c>
      <c r="B353" s="2">
        <v>2</v>
      </c>
      <c r="C353" t="s">
        <v>455</v>
      </c>
      <c r="D353" s="6" t="s">
        <v>13</v>
      </c>
      <c r="E353" s="1">
        <v>42369</v>
      </c>
      <c r="F353" s="3">
        <v>1065.03</v>
      </c>
      <c r="G353" s="3">
        <v>1065.03</v>
      </c>
      <c r="H353" s="3">
        <v>31.95</v>
      </c>
      <c r="I353" s="3">
        <v>1033.08</v>
      </c>
      <c r="J353" s="3">
        <v>21.3</v>
      </c>
      <c r="K353" t="s">
        <v>56</v>
      </c>
      <c r="L353" s="11">
        <v>50</v>
      </c>
      <c r="M353" s="20">
        <f t="shared" si="10"/>
        <v>21.3</v>
      </c>
      <c r="N353" s="11">
        <f t="shared" si="11"/>
        <v>0</v>
      </c>
    </row>
    <row r="354" spans="1:14">
      <c r="A354" t="s">
        <v>454</v>
      </c>
      <c r="B354" s="2">
        <v>3</v>
      </c>
      <c r="C354" t="s">
        <v>455</v>
      </c>
      <c r="D354" s="6" t="s">
        <v>13</v>
      </c>
      <c r="E354" s="1">
        <v>42369</v>
      </c>
      <c r="F354" s="3">
        <v>2500</v>
      </c>
      <c r="G354" s="3">
        <v>2500</v>
      </c>
      <c r="H354" s="3">
        <v>75</v>
      </c>
      <c r="I354" s="3">
        <v>2425</v>
      </c>
      <c r="J354" s="3">
        <v>50</v>
      </c>
      <c r="K354" t="s">
        <v>56</v>
      </c>
      <c r="L354" s="11">
        <v>50</v>
      </c>
      <c r="M354" s="20">
        <f t="shared" si="10"/>
        <v>50</v>
      </c>
      <c r="N354" s="11">
        <f t="shared" si="11"/>
        <v>0</v>
      </c>
    </row>
    <row r="355" spans="1:14">
      <c r="A355" t="s">
        <v>454</v>
      </c>
      <c r="B355" s="2">
        <v>4</v>
      </c>
      <c r="C355" t="s">
        <v>455</v>
      </c>
      <c r="D355" s="6" t="s">
        <v>13</v>
      </c>
      <c r="E355" s="1">
        <v>42369</v>
      </c>
      <c r="F355" s="3">
        <v>658</v>
      </c>
      <c r="G355" s="3">
        <v>658</v>
      </c>
      <c r="H355" s="3">
        <v>19.739999999999998</v>
      </c>
      <c r="I355" s="3">
        <v>638.26</v>
      </c>
      <c r="J355" s="3">
        <v>13.16</v>
      </c>
      <c r="K355" t="s">
        <v>56</v>
      </c>
      <c r="L355" s="11">
        <v>50</v>
      </c>
      <c r="M355" s="20">
        <f t="shared" si="10"/>
        <v>13.16</v>
      </c>
      <c r="N355" s="11">
        <f t="shared" si="11"/>
        <v>0</v>
      </c>
    </row>
    <row r="356" spans="1:14">
      <c r="A356" t="s">
        <v>457</v>
      </c>
      <c r="B356" s="2">
        <v>1</v>
      </c>
      <c r="C356" t="s">
        <v>458</v>
      </c>
      <c r="D356" s="6" t="s">
        <v>13</v>
      </c>
      <c r="E356" s="1">
        <v>42369</v>
      </c>
      <c r="F356" s="3">
        <v>4277</v>
      </c>
      <c r="G356" s="3">
        <v>4277</v>
      </c>
      <c r="H356" s="3">
        <v>128.31</v>
      </c>
      <c r="I356" s="3">
        <v>4148.6899999999996</v>
      </c>
      <c r="J356" s="3">
        <v>85.54</v>
      </c>
      <c r="K356" t="s">
        <v>56</v>
      </c>
      <c r="L356" s="11">
        <v>50</v>
      </c>
      <c r="M356" s="20">
        <f t="shared" si="10"/>
        <v>85.54</v>
      </c>
      <c r="N356" s="11">
        <f t="shared" si="11"/>
        <v>0</v>
      </c>
    </row>
    <row r="357" spans="1:14">
      <c r="A357" t="s">
        <v>457</v>
      </c>
      <c r="B357" s="2">
        <v>2</v>
      </c>
      <c r="C357" t="s">
        <v>458</v>
      </c>
      <c r="D357" s="6" t="s">
        <v>13</v>
      </c>
      <c r="E357" s="1">
        <v>42369</v>
      </c>
      <c r="F357" s="3">
        <v>987</v>
      </c>
      <c r="G357" s="3">
        <v>987</v>
      </c>
      <c r="H357" s="3">
        <v>29.61</v>
      </c>
      <c r="I357" s="3">
        <v>957.39</v>
      </c>
      <c r="J357" s="3">
        <v>19.739999999999998</v>
      </c>
      <c r="K357" t="s">
        <v>56</v>
      </c>
      <c r="L357" s="11">
        <v>50</v>
      </c>
      <c r="M357" s="20">
        <f t="shared" si="10"/>
        <v>19.739999999999998</v>
      </c>
      <c r="N357" s="11">
        <f t="shared" si="11"/>
        <v>0</v>
      </c>
    </row>
    <row r="358" spans="1:14">
      <c r="A358" t="s">
        <v>457</v>
      </c>
      <c r="B358" s="2">
        <v>3</v>
      </c>
      <c r="C358" t="s">
        <v>458</v>
      </c>
      <c r="D358" s="6" t="s">
        <v>13</v>
      </c>
      <c r="E358" s="1">
        <v>42369</v>
      </c>
      <c r="F358" s="3">
        <v>658</v>
      </c>
      <c r="G358" s="3">
        <v>658</v>
      </c>
      <c r="H358" s="3">
        <v>19.739999999999998</v>
      </c>
      <c r="I358" s="3">
        <v>638.26</v>
      </c>
      <c r="J358" s="3">
        <v>13.16</v>
      </c>
      <c r="K358" t="s">
        <v>56</v>
      </c>
      <c r="L358" s="11">
        <v>50</v>
      </c>
      <c r="M358" s="20">
        <f t="shared" si="10"/>
        <v>13.16</v>
      </c>
      <c r="N358" s="11">
        <f t="shared" si="11"/>
        <v>0</v>
      </c>
    </row>
    <row r="359" spans="1:14">
      <c r="A359" t="s">
        <v>459</v>
      </c>
      <c r="B359" s="2">
        <v>1</v>
      </c>
      <c r="C359" t="s">
        <v>93</v>
      </c>
      <c r="D359" s="6" t="s">
        <v>13</v>
      </c>
      <c r="E359" s="1">
        <v>42369</v>
      </c>
      <c r="F359" s="3">
        <v>6393.34</v>
      </c>
      <c r="G359" s="3">
        <v>6393.34</v>
      </c>
      <c r="H359" s="3">
        <v>191.8</v>
      </c>
      <c r="I359" s="3">
        <v>6201.54</v>
      </c>
      <c r="J359" s="3">
        <v>127.87</v>
      </c>
      <c r="K359" t="s">
        <v>56</v>
      </c>
      <c r="L359" s="11">
        <v>50</v>
      </c>
      <c r="M359" s="20">
        <f t="shared" si="10"/>
        <v>127.87</v>
      </c>
      <c r="N359" s="11">
        <f t="shared" si="11"/>
        <v>0</v>
      </c>
    </row>
    <row r="360" spans="1:14">
      <c r="A360" t="s">
        <v>460</v>
      </c>
      <c r="B360" s="2">
        <v>1</v>
      </c>
      <c r="C360" t="s">
        <v>461</v>
      </c>
      <c r="D360" s="6" t="s">
        <v>13</v>
      </c>
      <c r="E360" s="1">
        <v>42369</v>
      </c>
      <c r="F360" s="3">
        <v>4517</v>
      </c>
      <c r="G360" s="3">
        <v>4517</v>
      </c>
      <c r="H360" s="3">
        <v>135.51</v>
      </c>
      <c r="I360" s="3">
        <v>4381.49</v>
      </c>
      <c r="J360" s="3">
        <v>90.34</v>
      </c>
      <c r="K360" t="s">
        <v>56</v>
      </c>
      <c r="L360" s="11">
        <v>50</v>
      </c>
      <c r="M360" s="20">
        <f t="shared" si="10"/>
        <v>90.34</v>
      </c>
      <c r="N360" s="11">
        <f t="shared" si="11"/>
        <v>0</v>
      </c>
    </row>
    <row r="361" spans="1:14">
      <c r="A361" t="s">
        <v>460</v>
      </c>
      <c r="B361" s="2">
        <v>2</v>
      </c>
      <c r="C361" t="s">
        <v>461</v>
      </c>
      <c r="D361" s="6" t="s">
        <v>13</v>
      </c>
      <c r="E361" s="1">
        <v>42369</v>
      </c>
      <c r="F361" s="3">
        <v>987</v>
      </c>
      <c r="G361" s="3">
        <v>987</v>
      </c>
      <c r="H361" s="3">
        <v>29.61</v>
      </c>
      <c r="I361" s="3">
        <v>957.39</v>
      </c>
      <c r="J361" s="3">
        <v>19.739999999999998</v>
      </c>
      <c r="K361" t="s">
        <v>56</v>
      </c>
      <c r="L361" s="11">
        <v>50</v>
      </c>
      <c r="M361" s="20">
        <f t="shared" si="10"/>
        <v>19.739999999999998</v>
      </c>
      <c r="N361" s="11">
        <f t="shared" si="11"/>
        <v>0</v>
      </c>
    </row>
    <row r="362" spans="1:14">
      <c r="A362" t="s">
        <v>460</v>
      </c>
      <c r="B362" s="2">
        <v>3</v>
      </c>
      <c r="C362" t="s">
        <v>461</v>
      </c>
      <c r="D362" s="6" t="s">
        <v>13</v>
      </c>
      <c r="E362" s="1">
        <v>42369</v>
      </c>
      <c r="F362" s="3">
        <v>658</v>
      </c>
      <c r="G362" s="3">
        <v>658</v>
      </c>
      <c r="H362" s="3">
        <v>19.739999999999998</v>
      </c>
      <c r="I362" s="3">
        <v>638.26</v>
      </c>
      <c r="J362" s="3">
        <v>13.16</v>
      </c>
      <c r="K362" t="s">
        <v>56</v>
      </c>
      <c r="L362" s="11">
        <v>50</v>
      </c>
      <c r="M362" s="20">
        <f t="shared" si="10"/>
        <v>13.16</v>
      </c>
      <c r="N362" s="11">
        <f t="shared" si="11"/>
        <v>0</v>
      </c>
    </row>
    <row r="363" spans="1:14">
      <c r="A363" t="s">
        <v>462</v>
      </c>
      <c r="B363" s="2">
        <v>1</v>
      </c>
      <c r="C363" t="s">
        <v>66</v>
      </c>
      <c r="D363" s="6" t="s">
        <v>13</v>
      </c>
      <c r="E363" s="1">
        <v>42369</v>
      </c>
      <c r="F363" s="3">
        <v>1996.3</v>
      </c>
      <c r="G363" s="3">
        <v>1996.3</v>
      </c>
      <c r="H363" s="3">
        <v>59.89</v>
      </c>
      <c r="I363" s="3">
        <v>1936.41</v>
      </c>
      <c r="J363" s="3">
        <v>39.93</v>
      </c>
      <c r="K363" t="s">
        <v>56</v>
      </c>
      <c r="L363" s="11">
        <v>50</v>
      </c>
      <c r="M363" s="20">
        <f t="shared" si="10"/>
        <v>39.93</v>
      </c>
      <c r="N363" s="11">
        <f t="shared" si="11"/>
        <v>0</v>
      </c>
    </row>
    <row r="364" spans="1:14">
      <c r="A364" t="s">
        <v>462</v>
      </c>
      <c r="B364" s="2">
        <v>2</v>
      </c>
      <c r="C364" t="s">
        <v>93</v>
      </c>
      <c r="D364" s="6" t="s">
        <v>13</v>
      </c>
      <c r="E364" s="1">
        <v>42369</v>
      </c>
      <c r="F364" s="3">
        <v>2813.66</v>
      </c>
      <c r="G364" s="3">
        <v>2813.66</v>
      </c>
      <c r="H364" s="3">
        <v>84.41</v>
      </c>
      <c r="I364" s="3">
        <v>2729.25</v>
      </c>
      <c r="J364" s="3">
        <v>56.27</v>
      </c>
      <c r="K364" t="s">
        <v>56</v>
      </c>
      <c r="L364" s="11">
        <v>50</v>
      </c>
      <c r="M364" s="20">
        <f t="shared" si="10"/>
        <v>56.27</v>
      </c>
      <c r="N364" s="11">
        <f t="shared" si="11"/>
        <v>0</v>
      </c>
    </row>
    <row r="365" spans="1:14">
      <c r="A365" t="s">
        <v>463</v>
      </c>
      <c r="B365" s="2">
        <v>1</v>
      </c>
      <c r="C365" t="s">
        <v>73</v>
      </c>
      <c r="D365" s="6" t="s">
        <v>13</v>
      </c>
      <c r="E365" s="1">
        <v>42369</v>
      </c>
      <c r="F365" s="3">
        <v>7091.25</v>
      </c>
      <c r="G365" s="3">
        <v>7091.25</v>
      </c>
      <c r="H365" s="3">
        <v>212.74</v>
      </c>
      <c r="I365" s="3">
        <v>6878.51</v>
      </c>
      <c r="J365" s="3">
        <v>141.83000000000001</v>
      </c>
      <c r="K365" t="s">
        <v>56</v>
      </c>
      <c r="L365" s="11">
        <v>50</v>
      </c>
      <c r="M365" s="20">
        <f t="shared" si="10"/>
        <v>141.83000000000001</v>
      </c>
      <c r="N365" s="11">
        <f t="shared" si="11"/>
        <v>0</v>
      </c>
    </row>
    <row r="366" spans="1:14">
      <c r="A366" t="s">
        <v>464</v>
      </c>
      <c r="B366" s="2">
        <v>1</v>
      </c>
      <c r="C366" t="s">
        <v>465</v>
      </c>
      <c r="D366" s="6" t="s">
        <v>13</v>
      </c>
      <c r="E366" s="1">
        <v>42369</v>
      </c>
      <c r="F366" s="3">
        <v>6998.2</v>
      </c>
      <c r="G366" s="3">
        <v>6998.2</v>
      </c>
      <c r="H366" s="3">
        <v>209.94</v>
      </c>
      <c r="I366" s="3">
        <v>6788.26</v>
      </c>
      <c r="J366" s="3">
        <v>139.96</v>
      </c>
      <c r="K366" t="s">
        <v>56</v>
      </c>
      <c r="L366" s="11">
        <v>50</v>
      </c>
      <c r="M366" s="20">
        <f t="shared" si="10"/>
        <v>139.96</v>
      </c>
      <c r="N366" s="11">
        <f t="shared" si="11"/>
        <v>0</v>
      </c>
    </row>
    <row r="367" spans="1:14">
      <c r="A367" t="s">
        <v>468</v>
      </c>
      <c r="B367" s="2">
        <v>1</v>
      </c>
      <c r="C367" t="s">
        <v>73</v>
      </c>
      <c r="D367" s="6" t="s">
        <v>13</v>
      </c>
      <c r="E367" s="1">
        <v>42369</v>
      </c>
      <c r="F367" s="3">
        <v>6853.35</v>
      </c>
      <c r="G367" s="3">
        <v>6853.35</v>
      </c>
      <c r="H367" s="3">
        <v>205.6</v>
      </c>
      <c r="I367" s="3">
        <v>6647.75</v>
      </c>
      <c r="J367" s="3">
        <v>137.07</v>
      </c>
      <c r="K367" t="s">
        <v>56</v>
      </c>
      <c r="L367" s="11">
        <v>50</v>
      </c>
      <c r="M367" s="20">
        <f t="shared" si="10"/>
        <v>137.07</v>
      </c>
      <c r="N367" s="11">
        <f t="shared" si="11"/>
        <v>0</v>
      </c>
    </row>
    <row r="368" spans="1:14">
      <c r="A368" t="s">
        <v>469</v>
      </c>
      <c r="B368" s="2">
        <v>1</v>
      </c>
      <c r="C368" t="s">
        <v>73</v>
      </c>
      <c r="D368" s="6" t="s">
        <v>13</v>
      </c>
      <c r="E368" s="1">
        <v>42369</v>
      </c>
      <c r="F368" s="3">
        <v>6514.62</v>
      </c>
      <c r="G368" s="3">
        <v>6514.62</v>
      </c>
      <c r="H368" s="3">
        <v>195.44</v>
      </c>
      <c r="I368" s="3">
        <v>6319.18</v>
      </c>
      <c r="J368" s="3">
        <v>130.29</v>
      </c>
      <c r="K368" t="s">
        <v>56</v>
      </c>
      <c r="L368" s="11">
        <v>50</v>
      </c>
      <c r="M368" s="20">
        <f t="shared" si="10"/>
        <v>130.29</v>
      </c>
      <c r="N368" s="11">
        <f t="shared" si="11"/>
        <v>0</v>
      </c>
    </row>
    <row r="369" spans="1:14">
      <c r="A369" t="s">
        <v>472</v>
      </c>
      <c r="B369" s="2">
        <v>1</v>
      </c>
      <c r="C369" t="s">
        <v>473</v>
      </c>
      <c r="D369" s="6" t="s">
        <v>13</v>
      </c>
      <c r="E369" s="1">
        <v>42369</v>
      </c>
      <c r="F369" s="3">
        <v>4407.0600000000004</v>
      </c>
      <c r="G369" s="3">
        <v>4407.0600000000004</v>
      </c>
      <c r="H369" s="3">
        <v>132.21</v>
      </c>
      <c r="I369" s="3">
        <v>4274.8500000000004</v>
      </c>
      <c r="J369" s="3">
        <v>88.14</v>
      </c>
      <c r="K369" t="s">
        <v>56</v>
      </c>
      <c r="L369" s="11">
        <v>50</v>
      </c>
      <c r="M369" s="20">
        <f t="shared" si="10"/>
        <v>88.14</v>
      </c>
      <c r="N369" s="11">
        <f t="shared" si="11"/>
        <v>0</v>
      </c>
    </row>
    <row r="370" spans="1:14">
      <c r="A370" t="s">
        <v>472</v>
      </c>
      <c r="B370" s="2">
        <v>2</v>
      </c>
      <c r="C370" t="s">
        <v>473</v>
      </c>
      <c r="D370" s="6" t="s">
        <v>13</v>
      </c>
      <c r="E370" s="1">
        <v>42369</v>
      </c>
      <c r="F370" s="3">
        <v>958</v>
      </c>
      <c r="G370" s="3">
        <v>958</v>
      </c>
      <c r="H370" s="3">
        <v>28.74</v>
      </c>
      <c r="I370" s="3">
        <v>929.26</v>
      </c>
      <c r="J370" s="3">
        <v>19.16</v>
      </c>
      <c r="K370" t="s">
        <v>56</v>
      </c>
      <c r="L370" s="11">
        <v>50</v>
      </c>
      <c r="M370" s="20">
        <f t="shared" si="10"/>
        <v>19.16</v>
      </c>
      <c r="N370" s="11">
        <f t="shared" si="11"/>
        <v>0</v>
      </c>
    </row>
    <row r="371" spans="1:14">
      <c r="A371" t="s">
        <v>472</v>
      </c>
      <c r="B371" s="2">
        <v>3</v>
      </c>
      <c r="C371" t="s">
        <v>473</v>
      </c>
      <c r="D371" s="6" t="s">
        <v>13</v>
      </c>
      <c r="E371" s="1">
        <v>42369</v>
      </c>
      <c r="F371" s="3">
        <v>658</v>
      </c>
      <c r="G371" s="3">
        <v>658</v>
      </c>
      <c r="H371" s="3">
        <v>19.739999999999998</v>
      </c>
      <c r="I371" s="3">
        <v>638.26</v>
      </c>
      <c r="J371" s="3">
        <v>13.16</v>
      </c>
      <c r="K371" t="s">
        <v>56</v>
      </c>
      <c r="L371" s="11">
        <v>50</v>
      </c>
      <c r="M371" s="20">
        <f t="shared" si="10"/>
        <v>13.16</v>
      </c>
      <c r="N371" s="11">
        <f t="shared" si="11"/>
        <v>0</v>
      </c>
    </row>
    <row r="372" spans="1:14">
      <c r="A372" t="s">
        <v>474</v>
      </c>
      <c r="B372" s="2">
        <v>1</v>
      </c>
      <c r="C372" t="s">
        <v>93</v>
      </c>
      <c r="D372" s="6" t="s">
        <v>13</v>
      </c>
      <c r="E372" s="1">
        <v>42369</v>
      </c>
      <c r="F372" s="3">
        <v>7890.83</v>
      </c>
      <c r="G372" s="3">
        <v>7890.83</v>
      </c>
      <c r="H372" s="3">
        <v>236.73</v>
      </c>
      <c r="I372" s="3">
        <v>7654.1</v>
      </c>
      <c r="J372" s="3">
        <v>157.82</v>
      </c>
      <c r="K372" t="s">
        <v>56</v>
      </c>
      <c r="L372" s="11">
        <v>50</v>
      </c>
      <c r="M372" s="20">
        <f t="shared" si="10"/>
        <v>157.82</v>
      </c>
      <c r="N372" s="11">
        <f t="shared" si="11"/>
        <v>0</v>
      </c>
    </row>
    <row r="373" spans="1:14">
      <c r="A373" t="s">
        <v>475</v>
      </c>
      <c r="B373" s="2">
        <v>1</v>
      </c>
      <c r="C373" t="s">
        <v>93</v>
      </c>
      <c r="D373" s="6" t="s">
        <v>13</v>
      </c>
      <c r="E373" s="1">
        <v>42369</v>
      </c>
      <c r="F373" s="3">
        <v>10670.92</v>
      </c>
      <c r="G373" s="3">
        <v>10670.92</v>
      </c>
      <c r="H373" s="3">
        <v>320.13</v>
      </c>
      <c r="I373" s="3">
        <v>10350.790000000001</v>
      </c>
      <c r="J373" s="3">
        <v>213.42</v>
      </c>
      <c r="K373" t="s">
        <v>56</v>
      </c>
      <c r="L373" s="11">
        <v>50</v>
      </c>
      <c r="M373" s="20">
        <f t="shared" si="10"/>
        <v>213.42</v>
      </c>
      <c r="N373" s="11">
        <f t="shared" si="11"/>
        <v>0</v>
      </c>
    </row>
    <row r="374" spans="1:14">
      <c r="A374" t="s">
        <v>476</v>
      </c>
      <c r="B374" s="2">
        <v>1</v>
      </c>
      <c r="C374" t="s">
        <v>66</v>
      </c>
      <c r="D374" s="6" t="s">
        <v>13</v>
      </c>
      <c r="E374" s="1">
        <v>42369</v>
      </c>
      <c r="F374" s="3">
        <v>6792.56</v>
      </c>
      <c r="G374" s="3">
        <v>6792.56</v>
      </c>
      <c r="H374" s="3">
        <v>203.78</v>
      </c>
      <c r="I374" s="3">
        <v>6588.78</v>
      </c>
      <c r="J374" s="3">
        <v>135.85</v>
      </c>
      <c r="K374" t="s">
        <v>56</v>
      </c>
      <c r="L374" s="11">
        <v>50</v>
      </c>
      <c r="M374" s="20">
        <f t="shared" si="10"/>
        <v>135.85</v>
      </c>
      <c r="N374" s="11">
        <f t="shared" si="11"/>
        <v>0</v>
      </c>
    </row>
    <row r="375" spans="1:14">
      <c r="A375" t="s">
        <v>477</v>
      </c>
      <c r="B375" s="2">
        <v>1</v>
      </c>
      <c r="C375" t="s">
        <v>66</v>
      </c>
      <c r="D375" s="6" t="s">
        <v>13</v>
      </c>
      <c r="E375" s="1">
        <v>42369</v>
      </c>
      <c r="F375" s="3">
        <v>6530.65</v>
      </c>
      <c r="G375" s="3">
        <v>6530.65</v>
      </c>
      <c r="H375" s="3">
        <v>195.92</v>
      </c>
      <c r="I375" s="3">
        <v>6334.73</v>
      </c>
      <c r="J375" s="3">
        <v>130.61000000000001</v>
      </c>
      <c r="K375" t="s">
        <v>56</v>
      </c>
      <c r="L375" s="11">
        <v>50</v>
      </c>
      <c r="M375" s="20">
        <f t="shared" si="10"/>
        <v>130.61000000000001</v>
      </c>
      <c r="N375" s="11">
        <f t="shared" si="11"/>
        <v>0</v>
      </c>
    </row>
    <row r="376" spans="1:14">
      <c r="A376" t="s">
        <v>478</v>
      </c>
      <c r="B376" s="2">
        <v>1</v>
      </c>
      <c r="C376" t="s">
        <v>66</v>
      </c>
      <c r="D376" s="6" t="s">
        <v>13</v>
      </c>
      <c r="E376" s="1">
        <v>42369</v>
      </c>
      <c r="F376" s="3">
        <v>6903.4</v>
      </c>
      <c r="G376" s="3">
        <v>6903.4</v>
      </c>
      <c r="H376" s="3">
        <v>207.1</v>
      </c>
      <c r="I376" s="3">
        <v>6696.3</v>
      </c>
      <c r="J376" s="3">
        <v>138.07</v>
      </c>
      <c r="K376" t="s">
        <v>56</v>
      </c>
      <c r="L376" s="11">
        <v>50</v>
      </c>
      <c r="M376" s="20">
        <f t="shared" si="10"/>
        <v>138.07</v>
      </c>
      <c r="N376" s="11">
        <f t="shared" si="11"/>
        <v>0</v>
      </c>
    </row>
    <row r="377" spans="1:14">
      <c r="A377" t="s">
        <v>479</v>
      </c>
      <c r="B377" s="2">
        <v>1</v>
      </c>
      <c r="C377" t="s">
        <v>480</v>
      </c>
      <c r="D377" s="6" t="s">
        <v>13</v>
      </c>
      <c r="E377" s="1">
        <v>42369</v>
      </c>
      <c r="F377" s="3">
        <v>4407.08</v>
      </c>
      <c r="G377" s="3">
        <v>4407.08</v>
      </c>
      <c r="H377" s="3">
        <v>132.21</v>
      </c>
      <c r="I377" s="3">
        <v>4274.87</v>
      </c>
      <c r="J377" s="3">
        <v>88.14</v>
      </c>
      <c r="K377" t="s">
        <v>56</v>
      </c>
      <c r="L377" s="11">
        <v>50</v>
      </c>
      <c r="M377" s="20">
        <f t="shared" si="10"/>
        <v>88.14</v>
      </c>
      <c r="N377" s="11">
        <f t="shared" si="11"/>
        <v>0</v>
      </c>
    </row>
    <row r="378" spans="1:14">
      <c r="A378" t="s">
        <v>479</v>
      </c>
      <c r="B378" s="2">
        <v>2</v>
      </c>
      <c r="C378" t="s">
        <v>480</v>
      </c>
      <c r="D378" s="6" t="s">
        <v>13</v>
      </c>
      <c r="E378" s="1">
        <v>42369</v>
      </c>
      <c r="F378" s="3">
        <v>958</v>
      </c>
      <c r="G378" s="3">
        <v>958</v>
      </c>
      <c r="H378" s="3">
        <v>28.74</v>
      </c>
      <c r="I378" s="3">
        <v>929.26</v>
      </c>
      <c r="J378" s="3">
        <v>19.16</v>
      </c>
      <c r="K378" t="s">
        <v>56</v>
      </c>
      <c r="L378" s="11">
        <v>50</v>
      </c>
      <c r="M378" s="20">
        <f t="shared" si="10"/>
        <v>19.16</v>
      </c>
      <c r="N378" s="11">
        <f t="shared" si="11"/>
        <v>0</v>
      </c>
    </row>
    <row r="379" spans="1:14">
      <c r="A379" t="s">
        <v>479</v>
      </c>
      <c r="B379" s="2">
        <v>3</v>
      </c>
      <c r="C379" t="s">
        <v>480</v>
      </c>
      <c r="D379" s="6" t="s">
        <v>13</v>
      </c>
      <c r="E379" s="1">
        <v>42369</v>
      </c>
      <c r="F379" s="3">
        <v>658</v>
      </c>
      <c r="G379" s="3">
        <v>658</v>
      </c>
      <c r="H379" s="3">
        <v>19.739999999999998</v>
      </c>
      <c r="I379" s="3">
        <v>638.26</v>
      </c>
      <c r="J379" s="3">
        <v>13.16</v>
      </c>
      <c r="K379" t="s">
        <v>56</v>
      </c>
      <c r="L379" s="11">
        <v>50</v>
      </c>
      <c r="M379" s="20">
        <f t="shared" si="10"/>
        <v>13.16</v>
      </c>
      <c r="N379" s="11">
        <f t="shared" si="11"/>
        <v>0</v>
      </c>
    </row>
    <row r="380" spans="1:14">
      <c r="A380" t="s">
        <v>483</v>
      </c>
      <c r="B380" s="2">
        <v>1</v>
      </c>
      <c r="C380" t="s">
        <v>484</v>
      </c>
      <c r="D380" s="6" t="s">
        <v>13</v>
      </c>
      <c r="E380" s="1">
        <v>42369</v>
      </c>
      <c r="F380" s="3">
        <v>489.03</v>
      </c>
      <c r="G380" s="3">
        <v>489.03</v>
      </c>
      <c r="H380" s="3">
        <v>14.67</v>
      </c>
      <c r="I380" s="3">
        <v>474.36</v>
      </c>
      <c r="J380" s="3">
        <v>9.7799999999999994</v>
      </c>
      <c r="K380" t="s">
        <v>56</v>
      </c>
      <c r="L380" s="11">
        <v>50</v>
      </c>
      <c r="M380" s="20">
        <f t="shared" si="10"/>
        <v>9.7799999999999994</v>
      </c>
      <c r="N380" s="11">
        <f t="shared" si="11"/>
        <v>0</v>
      </c>
    </row>
    <row r="381" spans="1:14">
      <c r="A381" t="s">
        <v>483</v>
      </c>
      <c r="B381" s="2">
        <v>2</v>
      </c>
      <c r="C381" t="s">
        <v>484</v>
      </c>
      <c r="D381" s="6" t="s">
        <v>13</v>
      </c>
      <c r="E381" s="1">
        <v>42369</v>
      </c>
      <c r="F381" s="3">
        <v>1659.21</v>
      </c>
      <c r="G381" s="3">
        <v>1659.21</v>
      </c>
      <c r="H381" s="3">
        <v>49.77</v>
      </c>
      <c r="I381" s="3">
        <v>1609.44</v>
      </c>
      <c r="J381" s="3">
        <v>33.18</v>
      </c>
      <c r="K381" t="s">
        <v>56</v>
      </c>
      <c r="L381" s="11">
        <v>50</v>
      </c>
      <c r="M381" s="20">
        <f t="shared" si="10"/>
        <v>33.18</v>
      </c>
      <c r="N381" s="11">
        <f t="shared" si="11"/>
        <v>0</v>
      </c>
    </row>
    <row r="382" spans="1:14">
      <c r="A382" t="s">
        <v>483</v>
      </c>
      <c r="B382" s="2">
        <v>3</v>
      </c>
      <c r="C382" t="s">
        <v>484</v>
      </c>
      <c r="D382" s="6" t="s">
        <v>13</v>
      </c>
      <c r="E382" s="1">
        <v>42369</v>
      </c>
      <c r="F382" s="3">
        <v>118.91</v>
      </c>
      <c r="G382" s="3">
        <v>118.91</v>
      </c>
      <c r="H382" s="3">
        <v>3.57</v>
      </c>
      <c r="I382" s="3">
        <v>115.34</v>
      </c>
      <c r="J382" s="3">
        <v>2.38</v>
      </c>
      <c r="K382" t="s">
        <v>56</v>
      </c>
      <c r="L382" s="11">
        <v>50</v>
      </c>
      <c r="M382" s="20">
        <f t="shared" si="10"/>
        <v>2.38</v>
      </c>
      <c r="N382" s="11">
        <f t="shared" si="11"/>
        <v>0</v>
      </c>
    </row>
    <row r="383" spans="1:14">
      <c r="A383" t="s">
        <v>483</v>
      </c>
      <c r="B383" s="2">
        <v>4</v>
      </c>
      <c r="C383" t="s">
        <v>484</v>
      </c>
      <c r="D383" s="6" t="s">
        <v>13</v>
      </c>
      <c r="E383" s="1">
        <v>42369</v>
      </c>
      <c r="F383" s="3">
        <v>1288.29</v>
      </c>
      <c r="G383" s="3">
        <v>1288.29</v>
      </c>
      <c r="H383" s="3">
        <v>38.65</v>
      </c>
      <c r="I383" s="3">
        <v>1249.6400000000001</v>
      </c>
      <c r="J383" s="3">
        <v>25.77</v>
      </c>
      <c r="K383" t="s">
        <v>56</v>
      </c>
      <c r="L383" s="11">
        <v>50</v>
      </c>
      <c r="M383" s="20">
        <f t="shared" si="10"/>
        <v>25.77</v>
      </c>
      <c r="N383" s="11">
        <f t="shared" si="11"/>
        <v>0</v>
      </c>
    </row>
    <row r="384" spans="1:14">
      <c r="A384" t="s">
        <v>485</v>
      </c>
      <c r="B384" s="2">
        <v>1</v>
      </c>
      <c r="C384" t="s">
        <v>486</v>
      </c>
      <c r="D384" s="6" t="s">
        <v>13</v>
      </c>
      <c r="E384" s="1">
        <v>42369</v>
      </c>
      <c r="F384" s="3">
        <v>193.55</v>
      </c>
      <c r="G384" s="3">
        <v>193.55</v>
      </c>
      <c r="H384" s="3">
        <v>5.81</v>
      </c>
      <c r="I384" s="3">
        <v>187.74</v>
      </c>
      <c r="J384" s="3">
        <v>3.87</v>
      </c>
      <c r="K384" t="s">
        <v>56</v>
      </c>
      <c r="L384" s="11">
        <v>50</v>
      </c>
      <c r="M384" s="20">
        <f t="shared" si="10"/>
        <v>3.87</v>
      </c>
      <c r="N384" s="11">
        <f t="shared" si="11"/>
        <v>0</v>
      </c>
    </row>
    <row r="385" spans="1:14">
      <c r="A385" t="s">
        <v>485</v>
      </c>
      <c r="B385" s="2">
        <v>2</v>
      </c>
      <c r="C385" t="s">
        <v>486</v>
      </c>
      <c r="D385" s="6" t="s">
        <v>13</v>
      </c>
      <c r="E385" s="1">
        <v>42369</v>
      </c>
      <c r="F385" s="3">
        <v>1286.44</v>
      </c>
      <c r="G385" s="3">
        <v>1286.44</v>
      </c>
      <c r="H385" s="3">
        <v>38.590000000000003</v>
      </c>
      <c r="I385" s="3">
        <v>1247.8499999999999</v>
      </c>
      <c r="J385" s="3">
        <v>25.73</v>
      </c>
      <c r="K385" t="s">
        <v>56</v>
      </c>
      <c r="L385" s="11">
        <v>50</v>
      </c>
      <c r="M385" s="20">
        <f t="shared" si="10"/>
        <v>25.73</v>
      </c>
      <c r="N385" s="11">
        <f t="shared" si="11"/>
        <v>0</v>
      </c>
    </row>
    <row r="386" spans="1:14">
      <c r="A386" t="s">
        <v>485</v>
      </c>
      <c r="B386" s="2">
        <v>3</v>
      </c>
      <c r="C386" t="s">
        <v>486</v>
      </c>
      <c r="D386" s="6" t="s">
        <v>13</v>
      </c>
      <c r="E386" s="1">
        <v>42369</v>
      </c>
      <c r="F386" s="3">
        <v>14.86</v>
      </c>
      <c r="G386" s="3">
        <v>14.86</v>
      </c>
      <c r="H386" s="3">
        <v>0.45</v>
      </c>
      <c r="I386" s="3">
        <v>14.41</v>
      </c>
      <c r="J386" s="3">
        <v>0.3</v>
      </c>
      <c r="K386" t="s">
        <v>56</v>
      </c>
      <c r="L386" s="11">
        <v>50</v>
      </c>
      <c r="M386" s="20">
        <f t="shared" si="10"/>
        <v>0.3</v>
      </c>
      <c r="N386" s="11">
        <f t="shared" si="11"/>
        <v>0</v>
      </c>
    </row>
    <row r="387" spans="1:14">
      <c r="A387" t="s">
        <v>487</v>
      </c>
      <c r="B387" s="2">
        <v>1</v>
      </c>
      <c r="C387" t="s">
        <v>73</v>
      </c>
      <c r="D387" s="6" t="s">
        <v>13</v>
      </c>
      <c r="E387" s="1">
        <v>42369</v>
      </c>
      <c r="F387" s="3">
        <v>3346.76</v>
      </c>
      <c r="G387" s="3">
        <v>3346.76</v>
      </c>
      <c r="H387" s="3">
        <v>100.41</v>
      </c>
      <c r="I387" s="3">
        <v>3246.35</v>
      </c>
      <c r="J387" s="3">
        <v>66.94</v>
      </c>
      <c r="K387" t="s">
        <v>56</v>
      </c>
      <c r="L387" s="11">
        <v>50</v>
      </c>
      <c r="M387" s="20">
        <f t="shared" si="10"/>
        <v>66.94</v>
      </c>
      <c r="N387" s="11">
        <f t="shared" si="11"/>
        <v>0</v>
      </c>
    </row>
    <row r="388" spans="1:14">
      <c r="A388" t="s">
        <v>488</v>
      </c>
      <c r="B388" s="2">
        <v>1</v>
      </c>
      <c r="C388" t="s">
        <v>489</v>
      </c>
      <c r="D388" s="6" t="s">
        <v>13</v>
      </c>
      <c r="E388" s="1">
        <v>42369</v>
      </c>
      <c r="F388" s="3">
        <v>59.46</v>
      </c>
      <c r="G388" s="3">
        <v>59.46</v>
      </c>
      <c r="H388" s="3">
        <v>1.78</v>
      </c>
      <c r="I388" s="3">
        <v>57.68</v>
      </c>
      <c r="J388" s="3">
        <v>1.19</v>
      </c>
      <c r="K388" t="s">
        <v>56</v>
      </c>
      <c r="L388" s="11">
        <v>50</v>
      </c>
      <c r="M388" s="20">
        <f t="shared" ref="M388:M451" si="12">J388</f>
        <v>1.19</v>
      </c>
      <c r="N388" s="11">
        <f t="shared" ref="N388:N451" si="13">M388-J388</f>
        <v>0</v>
      </c>
    </row>
    <row r="389" spans="1:14">
      <c r="A389" t="s">
        <v>488</v>
      </c>
      <c r="B389" s="2">
        <v>2</v>
      </c>
      <c r="C389" t="s">
        <v>489</v>
      </c>
      <c r="D389" s="6" t="s">
        <v>13</v>
      </c>
      <c r="E389" s="1">
        <v>42369</v>
      </c>
      <c r="F389" s="3">
        <v>7476.76</v>
      </c>
      <c r="G389" s="3">
        <v>7476.76</v>
      </c>
      <c r="H389" s="3">
        <v>224.31</v>
      </c>
      <c r="I389" s="3">
        <v>7252.45</v>
      </c>
      <c r="J389" s="3">
        <v>149.54</v>
      </c>
      <c r="K389" t="s">
        <v>56</v>
      </c>
      <c r="L389" s="11">
        <v>50</v>
      </c>
      <c r="M389" s="20">
        <f t="shared" si="12"/>
        <v>149.54</v>
      </c>
      <c r="N389" s="11">
        <f t="shared" si="13"/>
        <v>0</v>
      </c>
    </row>
    <row r="390" spans="1:14">
      <c r="A390" t="s">
        <v>490</v>
      </c>
      <c r="B390" s="2">
        <v>1</v>
      </c>
      <c r="C390" t="s">
        <v>491</v>
      </c>
      <c r="D390" s="6" t="s">
        <v>13</v>
      </c>
      <c r="E390" s="1">
        <v>42369</v>
      </c>
      <c r="F390" s="3">
        <v>2160</v>
      </c>
      <c r="G390" s="3">
        <v>2160</v>
      </c>
      <c r="H390" s="3">
        <v>64.8</v>
      </c>
      <c r="I390" s="3">
        <v>2095.1999999999998</v>
      </c>
      <c r="J390" s="3">
        <v>43.2</v>
      </c>
      <c r="K390" t="s">
        <v>56</v>
      </c>
      <c r="L390" s="11">
        <v>50</v>
      </c>
      <c r="M390" s="20">
        <f t="shared" si="12"/>
        <v>43.2</v>
      </c>
      <c r="N390" s="11">
        <f t="shared" si="13"/>
        <v>0</v>
      </c>
    </row>
    <row r="391" spans="1:14">
      <c r="A391" t="s">
        <v>494</v>
      </c>
      <c r="B391" s="2">
        <v>1</v>
      </c>
      <c r="C391" t="s">
        <v>495</v>
      </c>
      <c r="D391" s="6" t="s">
        <v>13</v>
      </c>
      <c r="E391" s="1">
        <v>42369</v>
      </c>
      <c r="F391" s="3">
        <v>298.56</v>
      </c>
      <c r="G391" s="3">
        <v>298.56</v>
      </c>
      <c r="H391" s="3">
        <v>8.9600000000000009</v>
      </c>
      <c r="I391" s="3">
        <v>289.60000000000002</v>
      </c>
      <c r="J391" s="3">
        <v>5.97</v>
      </c>
      <c r="K391" t="s">
        <v>56</v>
      </c>
      <c r="L391" s="11">
        <v>50</v>
      </c>
      <c r="M391" s="20">
        <f t="shared" si="12"/>
        <v>5.97</v>
      </c>
      <c r="N391" s="11">
        <f t="shared" si="13"/>
        <v>0</v>
      </c>
    </row>
    <row r="392" spans="1:14">
      <c r="A392" t="s">
        <v>494</v>
      </c>
      <c r="B392" s="2">
        <v>2</v>
      </c>
      <c r="C392" t="s">
        <v>495</v>
      </c>
      <c r="D392" s="6" t="s">
        <v>13</v>
      </c>
      <c r="E392" s="1">
        <v>42369</v>
      </c>
      <c r="F392" s="3">
        <v>168.53</v>
      </c>
      <c r="G392" s="3">
        <v>168.53</v>
      </c>
      <c r="H392" s="3">
        <v>5.0599999999999996</v>
      </c>
      <c r="I392" s="3">
        <v>163.47</v>
      </c>
      <c r="J392" s="3">
        <v>3.37</v>
      </c>
      <c r="K392" t="s">
        <v>56</v>
      </c>
      <c r="L392" s="11">
        <v>50</v>
      </c>
      <c r="M392" s="20">
        <f t="shared" si="12"/>
        <v>3.37</v>
      </c>
      <c r="N392" s="11">
        <f t="shared" si="13"/>
        <v>0</v>
      </c>
    </row>
    <row r="393" spans="1:14">
      <c r="A393" t="s">
        <v>494</v>
      </c>
      <c r="B393" s="2">
        <v>3</v>
      </c>
      <c r="C393" t="s">
        <v>495</v>
      </c>
      <c r="D393" s="6" t="s">
        <v>13</v>
      </c>
      <c r="E393" s="1">
        <v>42369</v>
      </c>
      <c r="F393" s="3">
        <v>1981.14</v>
      </c>
      <c r="G393" s="3">
        <v>1981.14</v>
      </c>
      <c r="H393" s="3">
        <v>59.43</v>
      </c>
      <c r="I393" s="3">
        <v>1921.71</v>
      </c>
      <c r="J393" s="3">
        <v>39.619999999999997</v>
      </c>
      <c r="K393" t="s">
        <v>56</v>
      </c>
      <c r="L393" s="11">
        <v>50</v>
      </c>
      <c r="M393" s="20">
        <f t="shared" si="12"/>
        <v>39.619999999999997</v>
      </c>
      <c r="N393" s="11">
        <f t="shared" si="13"/>
        <v>0</v>
      </c>
    </row>
    <row r="394" spans="1:14">
      <c r="A394" t="s">
        <v>502</v>
      </c>
      <c r="B394" s="2">
        <v>1</v>
      </c>
      <c r="C394" t="s">
        <v>503</v>
      </c>
      <c r="D394" s="6" t="s">
        <v>13</v>
      </c>
      <c r="E394" s="1">
        <v>42369</v>
      </c>
      <c r="F394" s="3">
        <v>4277</v>
      </c>
      <c r="G394" s="3">
        <v>4277</v>
      </c>
      <c r="H394" s="3">
        <v>128.31</v>
      </c>
      <c r="I394" s="3">
        <v>4148.6899999999996</v>
      </c>
      <c r="J394" s="3">
        <v>85.54</v>
      </c>
      <c r="K394" t="s">
        <v>56</v>
      </c>
      <c r="L394" s="11">
        <v>50</v>
      </c>
      <c r="M394" s="20">
        <f t="shared" si="12"/>
        <v>85.54</v>
      </c>
      <c r="N394" s="11">
        <f t="shared" si="13"/>
        <v>0</v>
      </c>
    </row>
    <row r="395" spans="1:14">
      <c r="A395" t="s">
        <v>502</v>
      </c>
      <c r="B395" s="2">
        <v>2</v>
      </c>
      <c r="C395" t="s">
        <v>503</v>
      </c>
      <c r="D395" s="6" t="s">
        <v>13</v>
      </c>
      <c r="E395" s="1">
        <v>42369</v>
      </c>
      <c r="F395" s="3">
        <v>987</v>
      </c>
      <c r="G395" s="3">
        <v>987</v>
      </c>
      <c r="H395" s="3">
        <v>29.61</v>
      </c>
      <c r="I395" s="3">
        <v>957.39</v>
      </c>
      <c r="J395" s="3">
        <v>19.739999999999998</v>
      </c>
      <c r="K395" t="s">
        <v>56</v>
      </c>
      <c r="L395" s="11">
        <v>50</v>
      </c>
      <c r="M395" s="20">
        <f t="shared" si="12"/>
        <v>19.739999999999998</v>
      </c>
      <c r="N395" s="11">
        <f t="shared" si="13"/>
        <v>0</v>
      </c>
    </row>
    <row r="396" spans="1:14">
      <c r="A396" t="s">
        <v>502</v>
      </c>
      <c r="B396" s="2">
        <v>3</v>
      </c>
      <c r="C396" t="s">
        <v>503</v>
      </c>
      <c r="D396" s="6" t="s">
        <v>13</v>
      </c>
      <c r="E396" s="1">
        <v>42369</v>
      </c>
      <c r="F396" s="3">
        <v>658</v>
      </c>
      <c r="G396" s="3">
        <v>658</v>
      </c>
      <c r="H396" s="3">
        <v>19.739999999999998</v>
      </c>
      <c r="I396" s="3">
        <v>638.26</v>
      </c>
      <c r="J396" s="3">
        <v>13.16</v>
      </c>
      <c r="K396" t="s">
        <v>56</v>
      </c>
      <c r="L396" s="11">
        <v>50</v>
      </c>
      <c r="M396" s="20">
        <f t="shared" si="12"/>
        <v>13.16</v>
      </c>
      <c r="N396" s="11">
        <f t="shared" si="13"/>
        <v>0</v>
      </c>
    </row>
    <row r="397" spans="1:14">
      <c r="A397" t="s">
        <v>504</v>
      </c>
      <c r="B397" s="2">
        <v>1</v>
      </c>
      <c r="C397" t="s">
        <v>73</v>
      </c>
      <c r="D397" s="6" t="s">
        <v>13</v>
      </c>
      <c r="E397" s="1">
        <v>42369</v>
      </c>
      <c r="F397" s="3">
        <v>3482.87</v>
      </c>
      <c r="G397" s="3">
        <v>3482.87</v>
      </c>
      <c r="H397" s="3">
        <v>104.49</v>
      </c>
      <c r="I397" s="3">
        <v>3378.38</v>
      </c>
      <c r="J397" s="3">
        <v>69.66</v>
      </c>
      <c r="K397" t="s">
        <v>56</v>
      </c>
      <c r="L397" s="11">
        <v>50</v>
      </c>
      <c r="M397" s="20">
        <f t="shared" si="12"/>
        <v>69.66</v>
      </c>
      <c r="N397" s="11">
        <f t="shared" si="13"/>
        <v>0</v>
      </c>
    </row>
    <row r="398" spans="1:14">
      <c r="A398" t="s">
        <v>505</v>
      </c>
      <c r="B398" s="2">
        <v>1</v>
      </c>
      <c r="C398" t="s">
        <v>73</v>
      </c>
      <c r="D398" s="6" t="s">
        <v>13</v>
      </c>
      <c r="E398" s="1">
        <v>42369</v>
      </c>
      <c r="F398" s="3">
        <v>6514.62</v>
      </c>
      <c r="G398" s="3">
        <v>6514.62</v>
      </c>
      <c r="H398" s="3">
        <v>195.44</v>
      </c>
      <c r="I398" s="3">
        <v>6319.18</v>
      </c>
      <c r="J398" s="3">
        <v>130.29</v>
      </c>
      <c r="K398" t="s">
        <v>56</v>
      </c>
      <c r="L398" s="11">
        <v>50</v>
      </c>
      <c r="M398" s="20">
        <f t="shared" si="12"/>
        <v>130.29</v>
      </c>
      <c r="N398" s="11">
        <f t="shared" si="13"/>
        <v>0</v>
      </c>
    </row>
    <row r="399" spans="1:14">
      <c r="A399" t="s">
        <v>506</v>
      </c>
      <c r="B399" s="2">
        <v>1</v>
      </c>
      <c r="C399" t="s">
        <v>66</v>
      </c>
      <c r="D399" s="6" t="s">
        <v>13</v>
      </c>
      <c r="E399" s="1">
        <v>42369</v>
      </c>
      <c r="F399" s="3">
        <v>1380.27</v>
      </c>
      <c r="G399" s="3">
        <v>1380.27</v>
      </c>
      <c r="H399" s="3">
        <v>41.41</v>
      </c>
      <c r="I399" s="3">
        <v>1338.86</v>
      </c>
      <c r="J399" s="3">
        <v>27.61</v>
      </c>
      <c r="K399" t="s">
        <v>56</v>
      </c>
      <c r="L399" s="11">
        <v>50</v>
      </c>
      <c r="M399" s="20">
        <f t="shared" si="12"/>
        <v>27.61</v>
      </c>
      <c r="N399" s="11">
        <f t="shared" si="13"/>
        <v>0</v>
      </c>
    </row>
    <row r="400" spans="1:14">
      <c r="A400" t="s">
        <v>506</v>
      </c>
      <c r="B400" s="2">
        <v>2</v>
      </c>
      <c r="C400" t="s">
        <v>66</v>
      </c>
      <c r="D400" s="6" t="s">
        <v>13</v>
      </c>
      <c r="E400" s="1">
        <v>42369</v>
      </c>
      <c r="F400" s="3">
        <v>1380.26</v>
      </c>
      <c r="G400" s="3">
        <v>1380.26</v>
      </c>
      <c r="H400" s="3">
        <v>41.41</v>
      </c>
      <c r="I400" s="3">
        <v>1338.85</v>
      </c>
      <c r="J400" s="3">
        <v>27.61</v>
      </c>
      <c r="K400" t="s">
        <v>56</v>
      </c>
      <c r="L400" s="11">
        <v>50</v>
      </c>
      <c r="M400" s="20">
        <f t="shared" si="12"/>
        <v>27.61</v>
      </c>
      <c r="N400" s="11">
        <f t="shared" si="13"/>
        <v>0</v>
      </c>
    </row>
    <row r="401" spans="1:14">
      <c r="A401" t="s">
        <v>507</v>
      </c>
      <c r="B401" s="2">
        <v>1</v>
      </c>
      <c r="C401" t="s">
        <v>74</v>
      </c>
      <c r="D401" s="6" t="s">
        <v>13</v>
      </c>
      <c r="E401" s="1">
        <v>42369</v>
      </c>
      <c r="F401" s="3">
        <v>2400.86</v>
      </c>
      <c r="G401" s="3">
        <v>2400.86</v>
      </c>
      <c r="H401" s="3">
        <v>72.03</v>
      </c>
      <c r="I401" s="3">
        <v>2328.83</v>
      </c>
      <c r="J401" s="3">
        <v>48.02</v>
      </c>
      <c r="K401" t="s">
        <v>56</v>
      </c>
      <c r="L401" s="11">
        <v>50</v>
      </c>
      <c r="M401" s="20">
        <f t="shared" si="12"/>
        <v>48.02</v>
      </c>
      <c r="N401" s="11">
        <f t="shared" si="13"/>
        <v>0</v>
      </c>
    </row>
    <row r="402" spans="1:14">
      <c r="A402" t="s">
        <v>507</v>
      </c>
      <c r="B402" s="2">
        <v>2</v>
      </c>
      <c r="C402" t="s">
        <v>74</v>
      </c>
      <c r="D402" s="6" t="s">
        <v>13</v>
      </c>
      <c r="E402" s="1">
        <v>42369</v>
      </c>
      <c r="F402" s="3">
        <v>2400.86</v>
      </c>
      <c r="G402" s="3">
        <v>2400.86</v>
      </c>
      <c r="H402" s="3">
        <v>72.03</v>
      </c>
      <c r="I402" s="3">
        <v>2328.83</v>
      </c>
      <c r="J402" s="3">
        <v>48.02</v>
      </c>
      <c r="K402" t="s">
        <v>56</v>
      </c>
      <c r="L402" s="11">
        <v>50</v>
      </c>
      <c r="M402" s="20">
        <f t="shared" si="12"/>
        <v>48.02</v>
      </c>
      <c r="N402" s="11">
        <f t="shared" si="13"/>
        <v>0</v>
      </c>
    </row>
    <row r="403" spans="1:14">
      <c r="A403" t="s">
        <v>508</v>
      </c>
      <c r="B403" s="2">
        <v>1</v>
      </c>
      <c r="C403" t="s">
        <v>72</v>
      </c>
      <c r="D403" s="6" t="s">
        <v>13</v>
      </c>
      <c r="E403" s="1">
        <v>42369</v>
      </c>
      <c r="F403" s="3">
        <v>2020.05</v>
      </c>
      <c r="G403" s="3">
        <v>2020.05</v>
      </c>
      <c r="H403" s="3">
        <v>60.6</v>
      </c>
      <c r="I403" s="3">
        <v>1959.45</v>
      </c>
      <c r="J403" s="3">
        <v>40.4</v>
      </c>
      <c r="K403" t="s">
        <v>56</v>
      </c>
      <c r="L403" s="11">
        <v>50</v>
      </c>
      <c r="M403" s="20">
        <f t="shared" si="12"/>
        <v>40.4</v>
      </c>
      <c r="N403" s="11">
        <f t="shared" si="13"/>
        <v>0</v>
      </c>
    </row>
    <row r="404" spans="1:14">
      <c r="A404" t="s">
        <v>509</v>
      </c>
      <c r="B404" s="2">
        <v>1</v>
      </c>
      <c r="C404" t="s">
        <v>66</v>
      </c>
      <c r="D404" s="6" t="s">
        <v>13</v>
      </c>
      <c r="E404" s="1">
        <v>42369</v>
      </c>
      <c r="F404" s="3">
        <v>4525.43</v>
      </c>
      <c r="G404" s="3">
        <v>4525.43</v>
      </c>
      <c r="H404" s="3">
        <v>135.76</v>
      </c>
      <c r="I404" s="3">
        <v>4389.67</v>
      </c>
      <c r="J404" s="3">
        <v>90.51</v>
      </c>
      <c r="K404" t="s">
        <v>56</v>
      </c>
      <c r="L404" s="11">
        <v>50</v>
      </c>
      <c r="M404" s="20">
        <f t="shared" si="12"/>
        <v>90.51</v>
      </c>
      <c r="N404" s="11">
        <f t="shared" si="13"/>
        <v>0</v>
      </c>
    </row>
    <row r="405" spans="1:14">
      <c r="A405" t="s">
        <v>510</v>
      </c>
      <c r="B405" s="2">
        <v>1</v>
      </c>
      <c r="C405" t="s">
        <v>66</v>
      </c>
      <c r="D405" s="6" t="s">
        <v>13</v>
      </c>
      <c r="E405" s="1">
        <v>42369</v>
      </c>
      <c r="F405" s="3">
        <v>3711.84</v>
      </c>
      <c r="G405" s="3">
        <v>3711.84</v>
      </c>
      <c r="H405" s="3">
        <v>111.36</v>
      </c>
      <c r="I405" s="3">
        <v>3600.48</v>
      </c>
      <c r="J405" s="3">
        <v>74.239999999999995</v>
      </c>
      <c r="K405" t="s">
        <v>56</v>
      </c>
      <c r="L405" s="11">
        <v>50</v>
      </c>
      <c r="M405" s="20">
        <f t="shared" si="12"/>
        <v>74.239999999999995</v>
      </c>
      <c r="N405" s="11">
        <f t="shared" si="13"/>
        <v>0</v>
      </c>
    </row>
    <row r="406" spans="1:14">
      <c r="A406" t="s">
        <v>511</v>
      </c>
      <c r="B406" s="2">
        <v>1</v>
      </c>
      <c r="C406" t="s">
        <v>72</v>
      </c>
      <c r="D406" s="6" t="s">
        <v>13</v>
      </c>
      <c r="E406" s="1">
        <v>42369</v>
      </c>
      <c r="F406" s="3">
        <v>6209.66</v>
      </c>
      <c r="G406" s="3">
        <v>6209.66</v>
      </c>
      <c r="H406" s="3">
        <v>186.29</v>
      </c>
      <c r="I406" s="3">
        <v>6023.37</v>
      </c>
      <c r="J406" s="3">
        <v>124.19</v>
      </c>
      <c r="K406" t="s">
        <v>56</v>
      </c>
      <c r="L406" s="11">
        <v>50</v>
      </c>
      <c r="M406" s="20">
        <f t="shared" si="12"/>
        <v>124.19</v>
      </c>
      <c r="N406" s="11">
        <f t="shared" si="13"/>
        <v>0</v>
      </c>
    </row>
    <row r="407" spans="1:14">
      <c r="A407" t="s">
        <v>512</v>
      </c>
      <c r="B407" s="2">
        <v>1</v>
      </c>
      <c r="C407" t="s">
        <v>73</v>
      </c>
      <c r="D407" s="6" t="s">
        <v>13</v>
      </c>
      <c r="E407" s="1">
        <v>42369</v>
      </c>
      <c r="F407" s="3">
        <v>3665.73</v>
      </c>
      <c r="G407" s="3">
        <v>3665.73</v>
      </c>
      <c r="H407" s="3">
        <v>109.97</v>
      </c>
      <c r="I407" s="3">
        <v>3555.76</v>
      </c>
      <c r="J407" s="3">
        <v>73.31</v>
      </c>
      <c r="K407" t="s">
        <v>56</v>
      </c>
      <c r="L407" s="11">
        <v>50</v>
      </c>
      <c r="M407" s="20">
        <f t="shared" si="12"/>
        <v>73.31</v>
      </c>
      <c r="N407" s="11">
        <f t="shared" si="13"/>
        <v>0</v>
      </c>
    </row>
    <row r="408" spans="1:14">
      <c r="A408" t="s">
        <v>513</v>
      </c>
      <c r="B408" s="2">
        <v>1</v>
      </c>
      <c r="C408" t="s">
        <v>66</v>
      </c>
      <c r="D408" s="6" t="s">
        <v>13</v>
      </c>
      <c r="E408" s="1">
        <v>42369</v>
      </c>
      <c r="F408" s="3">
        <v>6840.15</v>
      </c>
      <c r="G408" s="3">
        <v>6840.15</v>
      </c>
      <c r="H408" s="3">
        <v>205.2</v>
      </c>
      <c r="I408" s="3">
        <v>6634.95</v>
      </c>
      <c r="J408" s="3">
        <v>136.80000000000001</v>
      </c>
      <c r="K408" t="s">
        <v>56</v>
      </c>
      <c r="L408" s="11">
        <v>50</v>
      </c>
      <c r="M408" s="20">
        <f t="shared" si="12"/>
        <v>136.80000000000001</v>
      </c>
      <c r="N408" s="11">
        <f t="shared" si="13"/>
        <v>0</v>
      </c>
    </row>
    <row r="409" spans="1:14">
      <c r="A409" t="s">
        <v>514</v>
      </c>
      <c r="B409" s="2">
        <v>1</v>
      </c>
      <c r="C409" t="s">
        <v>66</v>
      </c>
      <c r="D409" s="6" t="s">
        <v>13</v>
      </c>
      <c r="E409" s="1">
        <v>42369</v>
      </c>
      <c r="F409" s="3">
        <v>6569.97</v>
      </c>
      <c r="G409" s="3">
        <v>6569.97</v>
      </c>
      <c r="H409" s="3">
        <v>197.1</v>
      </c>
      <c r="I409" s="3">
        <v>6372.87</v>
      </c>
      <c r="J409" s="3">
        <v>131.4</v>
      </c>
      <c r="K409" t="s">
        <v>56</v>
      </c>
      <c r="L409" s="11">
        <v>50</v>
      </c>
      <c r="M409" s="20">
        <f t="shared" si="12"/>
        <v>131.4</v>
      </c>
      <c r="N409" s="11">
        <f t="shared" si="13"/>
        <v>0</v>
      </c>
    </row>
    <row r="410" spans="1:14">
      <c r="A410" t="s">
        <v>515</v>
      </c>
      <c r="B410" s="2">
        <v>1</v>
      </c>
      <c r="C410" t="s">
        <v>66</v>
      </c>
      <c r="D410" s="6" t="s">
        <v>13</v>
      </c>
      <c r="E410" s="1">
        <v>42369</v>
      </c>
      <c r="F410" s="3">
        <v>2510.9299999999998</v>
      </c>
      <c r="G410" s="3">
        <v>2510.9299999999998</v>
      </c>
      <c r="H410" s="3">
        <v>75.33</v>
      </c>
      <c r="I410" s="3">
        <v>2435.6</v>
      </c>
      <c r="J410" s="3">
        <v>50.22</v>
      </c>
      <c r="K410" t="s">
        <v>56</v>
      </c>
      <c r="L410" s="11">
        <v>50</v>
      </c>
      <c r="M410" s="20">
        <f t="shared" si="12"/>
        <v>50.22</v>
      </c>
      <c r="N410" s="11">
        <f t="shared" si="13"/>
        <v>0</v>
      </c>
    </row>
    <row r="411" spans="1:14">
      <c r="A411" t="s">
        <v>516</v>
      </c>
      <c r="B411" s="2">
        <v>1</v>
      </c>
      <c r="C411" t="s">
        <v>66</v>
      </c>
      <c r="D411" s="6" t="s">
        <v>13</v>
      </c>
      <c r="E411" s="1">
        <v>42369</v>
      </c>
      <c r="F411" s="3">
        <v>973.91</v>
      </c>
      <c r="G411" s="3">
        <v>973.91</v>
      </c>
      <c r="H411" s="3">
        <v>29.22</v>
      </c>
      <c r="I411" s="3">
        <v>944.69</v>
      </c>
      <c r="J411" s="3">
        <v>19.48</v>
      </c>
      <c r="K411" t="s">
        <v>56</v>
      </c>
      <c r="L411" s="11">
        <v>50</v>
      </c>
      <c r="M411" s="20">
        <f t="shared" si="12"/>
        <v>19.48</v>
      </c>
      <c r="N411" s="11">
        <f t="shared" si="13"/>
        <v>0</v>
      </c>
    </row>
    <row r="412" spans="1:14">
      <c r="A412" t="s">
        <v>516</v>
      </c>
      <c r="B412" s="2">
        <v>2</v>
      </c>
      <c r="C412" t="s">
        <v>66</v>
      </c>
      <c r="D412" s="6" t="s">
        <v>13</v>
      </c>
      <c r="E412" s="1">
        <v>42369</v>
      </c>
      <c r="F412" s="3">
        <v>973.91</v>
      </c>
      <c r="G412" s="3">
        <v>973.91</v>
      </c>
      <c r="H412" s="3">
        <v>29.22</v>
      </c>
      <c r="I412" s="3">
        <v>944.69</v>
      </c>
      <c r="J412" s="3">
        <v>19.48</v>
      </c>
      <c r="K412" t="s">
        <v>56</v>
      </c>
      <c r="L412" s="11">
        <v>50</v>
      </c>
      <c r="M412" s="20">
        <f t="shared" si="12"/>
        <v>19.48</v>
      </c>
      <c r="N412" s="11">
        <f t="shared" si="13"/>
        <v>0</v>
      </c>
    </row>
    <row r="413" spans="1:14">
      <c r="A413" t="s">
        <v>516</v>
      </c>
      <c r="B413" s="2">
        <v>3</v>
      </c>
      <c r="C413" t="s">
        <v>83</v>
      </c>
      <c r="D413" s="6" t="s">
        <v>13</v>
      </c>
      <c r="E413" s="1">
        <v>42369</v>
      </c>
      <c r="F413" s="3">
        <v>4154.0200000000004</v>
      </c>
      <c r="G413" s="3">
        <v>4154.0200000000004</v>
      </c>
      <c r="H413" s="3">
        <v>124.62</v>
      </c>
      <c r="I413" s="3">
        <v>4029.4</v>
      </c>
      <c r="J413" s="3">
        <v>83.08</v>
      </c>
      <c r="K413" t="s">
        <v>56</v>
      </c>
      <c r="L413" s="11">
        <v>50</v>
      </c>
      <c r="M413" s="20">
        <f t="shared" si="12"/>
        <v>83.08</v>
      </c>
      <c r="N413" s="11">
        <f t="shared" si="13"/>
        <v>0</v>
      </c>
    </row>
    <row r="414" spans="1:14">
      <c r="A414" t="s">
        <v>517</v>
      </c>
      <c r="B414" s="2">
        <v>1</v>
      </c>
      <c r="C414" t="s">
        <v>518</v>
      </c>
      <c r="D414" s="6" t="s">
        <v>13</v>
      </c>
      <c r="E414" s="1">
        <v>42369</v>
      </c>
      <c r="F414" s="3">
        <v>4626.18</v>
      </c>
      <c r="G414" s="3">
        <v>4626.18</v>
      </c>
      <c r="H414" s="3">
        <v>138.78</v>
      </c>
      <c r="I414" s="3">
        <v>4487.3999999999996</v>
      </c>
      <c r="J414" s="3">
        <v>92.52</v>
      </c>
      <c r="K414" t="s">
        <v>56</v>
      </c>
      <c r="L414" s="11">
        <v>50</v>
      </c>
      <c r="M414" s="20">
        <f t="shared" si="12"/>
        <v>92.52</v>
      </c>
      <c r="N414" s="11">
        <f t="shared" si="13"/>
        <v>0</v>
      </c>
    </row>
    <row r="415" spans="1:14">
      <c r="A415" t="s">
        <v>517</v>
      </c>
      <c r="B415" s="2">
        <v>2</v>
      </c>
      <c r="C415" t="s">
        <v>518</v>
      </c>
      <c r="D415" s="6" t="s">
        <v>13</v>
      </c>
      <c r="E415" s="1">
        <v>42369</v>
      </c>
      <c r="F415" s="3">
        <v>987</v>
      </c>
      <c r="G415" s="3">
        <v>987</v>
      </c>
      <c r="H415" s="3">
        <v>29.61</v>
      </c>
      <c r="I415" s="3">
        <v>957.39</v>
      </c>
      <c r="J415" s="3">
        <v>19.739999999999998</v>
      </c>
      <c r="K415" t="s">
        <v>56</v>
      </c>
      <c r="L415" s="11">
        <v>50</v>
      </c>
      <c r="M415" s="20">
        <f t="shared" si="12"/>
        <v>19.739999999999998</v>
      </c>
      <c r="N415" s="11">
        <f t="shared" si="13"/>
        <v>0</v>
      </c>
    </row>
    <row r="416" spans="1:14">
      <c r="A416" t="s">
        <v>517</v>
      </c>
      <c r="B416" s="2">
        <v>3</v>
      </c>
      <c r="C416" t="s">
        <v>518</v>
      </c>
      <c r="D416" s="6" t="s">
        <v>13</v>
      </c>
      <c r="E416" s="1">
        <v>42369</v>
      </c>
      <c r="F416" s="3">
        <v>658</v>
      </c>
      <c r="G416" s="3">
        <v>658</v>
      </c>
      <c r="H416" s="3">
        <v>19.739999999999998</v>
      </c>
      <c r="I416" s="3">
        <v>638.26</v>
      </c>
      <c r="J416" s="3">
        <v>13.16</v>
      </c>
      <c r="K416" t="s">
        <v>56</v>
      </c>
      <c r="L416" s="11">
        <v>50</v>
      </c>
      <c r="M416" s="20">
        <f t="shared" si="12"/>
        <v>13.16</v>
      </c>
      <c r="N416" s="11">
        <f t="shared" si="13"/>
        <v>0</v>
      </c>
    </row>
    <row r="417" spans="1:14">
      <c r="A417" t="s">
        <v>519</v>
      </c>
      <c r="B417" s="2">
        <v>1</v>
      </c>
      <c r="C417" t="s">
        <v>520</v>
      </c>
      <c r="D417" s="6" t="s">
        <v>13</v>
      </c>
      <c r="E417" s="1">
        <v>42369</v>
      </c>
      <c r="F417" s="3">
        <v>4626.93</v>
      </c>
      <c r="G417" s="3">
        <v>4626.93</v>
      </c>
      <c r="H417" s="3">
        <v>138.81</v>
      </c>
      <c r="I417" s="3">
        <v>4488.12</v>
      </c>
      <c r="J417" s="3">
        <v>92.54</v>
      </c>
      <c r="K417" t="s">
        <v>56</v>
      </c>
      <c r="L417" s="11">
        <v>50</v>
      </c>
      <c r="M417" s="20">
        <f t="shared" si="12"/>
        <v>92.54</v>
      </c>
      <c r="N417" s="11">
        <f t="shared" si="13"/>
        <v>0</v>
      </c>
    </row>
    <row r="418" spans="1:14">
      <c r="A418" t="s">
        <v>519</v>
      </c>
      <c r="B418" s="2">
        <v>2</v>
      </c>
      <c r="C418" t="s">
        <v>520</v>
      </c>
      <c r="D418" s="6" t="s">
        <v>13</v>
      </c>
      <c r="E418" s="1">
        <v>42369</v>
      </c>
      <c r="F418" s="3">
        <v>987</v>
      </c>
      <c r="G418" s="3">
        <v>987</v>
      </c>
      <c r="H418" s="3">
        <v>29.61</v>
      </c>
      <c r="I418" s="3">
        <v>957.39</v>
      </c>
      <c r="J418" s="3">
        <v>19.739999999999998</v>
      </c>
      <c r="K418" t="s">
        <v>56</v>
      </c>
      <c r="L418" s="11">
        <v>50</v>
      </c>
      <c r="M418" s="20">
        <f t="shared" si="12"/>
        <v>19.739999999999998</v>
      </c>
      <c r="N418" s="11">
        <f t="shared" si="13"/>
        <v>0</v>
      </c>
    </row>
    <row r="419" spans="1:14">
      <c r="A419" t="s">
        <v>519</v>
      </c>
      <c r="B419" s="2">
        <v>3</v>
      </c>
      <c r="C419" t="s">
        <v>520</v>
      </c>
      <c r="D419" s="6" t="s">
        <v>13</v>
      </c>
      <c r="E419" s="1">
        <v>42369</v>
      </c>
      <c r="F419" s="3">
        <v>658</v>
      </c>
      <c r="G419" s="3">
        <v>658</v>
      </c>
      <c r="H419" s="3">
        <v>19.739999999999998</v>
      </c>
      <c r="I419" s="3">
        <v>638.26</v>
      </c>
      <c r="J419" s="3">
        <v>13.16</v>
      </c>
      <c r="K419" t="s">
        <v>56</v>
      </c>
      <c r="L419" s="11">
        <v>50</v>
      </c>
      <c r="M419" s="20">
        <f t="shared" si="12"/>
        <v>13.16</v>
      </c>
      <c r="N419" s="11">
        <f t="shared" si="13"/>
        <v>0</v>
      </c>
    </row>
    <row r="420" spans="1:14">
      <c r="A420" t="s">
        <v>521</v>
      </c>
      <c r="B420" s="2">
        <v>1</v>
      </c>
      <c r="C420" t="s">
        <v>522</v>
      </c>
      <c r="D420" s="6" t="s">
        <v>13</v>
      </c>
      <c r="E420" s="1">
        <v>42369</v>
      </c>
      <c r="F420" s="3">
        <v>4626.92</v>
      </c>
      <c r="G420" s="3">
        <v>4626.92</v>
      </c>
      <c r="H420" s="3">
        <v>138.81</v>
      </c>
      <c r="I420" s="3">
        <v>4488.1099999999997</v>
      </c>
      <c r="J420" s="3">
        <v>92.54</v>
      </c>
      <c r="K420" t="s">
        <v>56</v>
      </c>
      <c r="L420" s="11">
        <v>50</v>
      </c>
      <c r="M420" s="20">
        <f t="shared" si="12"/>
        <v>92.54</v>
      </c>
      <c r="N420" s="11">
        <f t="shared" si="13"/>
        <v>0</v>
      </c>
    </row>
    <row r="421" spans="1:14">
      <c r="A421" t="s">
        <v>521</v>
      </c>
      <c r="B421" s="2">
        <v>2</v>
      </c>
      <c r="C421" t="s">
        <v>522</v>
      </c>
      <c r="D421" s="6" t="s">
        <v>13</v>
      </c>
      <c r="E421" s="1">
        <v>42369</v>
      </c>
      <c r="F421" s="3">
        <v>1288</v>
      </c>
      <c r="G421" s="3">
        <v>1288</v>
      </c>
      <c r="H421" s="3">
        <v>38.64</v>
      </c>
      <c r="I421" s="3">
        <v>1249.3599999999999</v>
      </c>
      <c r="J421" s="3">
        <v>25.76</v>
      </c>
      <c r="K421" t="s">
        <v>56</v>
      </c>
      <c r="L421" s="11">
        <v>50</v>
      </c>
      <c r="M421" s="20">
        <f t="shared" si="12"/>
        <v>25.76</v>
      </c>
      <c r="N421" s="11">
        <f t="shared" si="13"/>
        <v>0</v>
      </c>
    </row>
    <row r="422" spans="1:14">
      <c r="A422" t="s">
        <v>521</v>
      </c>
      <c r="B422" s="2">
        <v>3</v>
      </c>
      <c r="C422" t="s">
        <v>522</v>
      </c>
      <c r="D422" s="6" t="s">
        <v>13</v>
      </c>
      <c r="E422" s="1">
        <v>42369</v>
      </c>
      <c r="F422" s="3">
        <v>658</v>
      </c>
      <c r="G422" s="3">
        <v>658</v>
      </c>
      <c r="H422" s="3">
        <v>19.739999999999998</v>
      </c>
      <c r="I422" s="3">
        <v>638.26</v>
      </c>
      <c r="J422" s="3">
        <v>13.16</v>
      </c>
      <c r="K422" t="s">
        <v>56</v>
      </c>
      <c r="L422" s="11">
        <v>50</v>
      </c>
      <c r="M422" s="20">
        <f t="shared" si="12"/>
        <v>13.16</v>
      </c>
      <c r="N422" s="11">
        <f t="shared" si="13"/>
        <v>0</v>
      </c>
    </row>
    <row r="423" spans="1:14">
      <c r="A423" t="s">
        <v>523</v>
      </c>
      <c r="B423" s="2">
        <v>1</v>
      </c>
      <c r="C423" t="s">
        <v>524</v>
      </c>
      <c r="D423" s="6" t="s">
        <v>13</v>
      </c>
      <c r="E423" s="1">
        <v>42369</v>
      </c>
      <c r="F423" s="3">
        <v>29.24</v>
      </c>
      <c r="G423" s="3">
        <v>29.24</v>
      </c>
      <c r="H423" s="3">
        <v>0.87</v>
      </c>
      <c r="I423" s="3">
        <v>28.37</v>
      </c>
      <c r="J423" s="3">
        <v>0.57999999999999996</v>
      </c>
      <c r="K423" t="s">
        <v>56</v>
      </c>
      <c r="L423" s="11">
        <v>50</v>
      </c>
      <c r="M423" s="20">
        <f t="shared" si="12"/>
        <v>0.57999999999999996</v>
      </c>
      <c r="N423" s="11">
        <f t="shared" si="13"/>
        <v>0</v>
      </c>
    </row>
    <row r="424" spans="1:14">
      <c r="A424" t="s">
        <v>523</v>
      </c>
      <c r="B424" s="2">
        <v>2</v>
      </c>
      <c r="C424" t="s">
        <v>524</v>
      </c>
      <c r="D424" s="6" t="s">
        <v>13</v>
      </c>
      <c r="E424" s="1">
        <v>42369</v>
      </c>
      <c r="F424" s="3">
        <v>100.6</v>
      </c>
      <c r="G424" s="3">
        <v>100.6</v>
      </c>
      <c r="H424" s="3">
        <v>3.02</v>
      </c>
      <c r="I424" s="3">
        <v>97.58</v>
      </c>
      <c r="J424" s="3">
        <v>2.0099999999999998</v>
      </c>
      <c r="K424" t="s">
        <v>56</v>
      </c>
      <c r="L424" s="11">
        <v>50</v>
      </c>
      <c r="M424" s="20">
        <f t="shared" si="12"/>
        <v>2.0099999999999998</v>
      </c>
      <c r="N424" s="11">
        <f t="shared" si="13"/>
        <v>0</v>
      </c>
    </row>
    <row r="425" spans="1:14">
      <c r="A425" t="s">
        <v>523</v>
      </c>
      <c r="B425" s="2">
        <v>3</v>
      </c>
      <c r="C425" t="s">
        <v>524</v>
      </c>
      <c r="D425" s="6" t="s">
        <v>13</v>
      </c>
      <c r="E425" s="1">
        <v>42369</v>
      </c>
      <c r="F425" s="3">
        <v>276.39</v>
      </c>
      <c r="G425" s="3">
        <v>276.39</v>
      </c>
      <c r="H425" s="3">
        <v>8.2899999999999991</v>
      </c>
      <c r="I425" s="3">
        <v>268.10000000000002</v>
      </c>
      <c r="J425" s="3">
        <v>5.53</v>
      </c>
      <c r="K425" t="s">
        <v>56</v>
      </c>
      <c r="L425" s="11">
        <v>50</v>
      </c>
      <c r="M425" s="20">
        <f t="shared" si="12"/>
        <v>5.53</v>
      </c>
      <c r="N425" s="11">
        <f t="shared" si="13"/>
        <v>0</v>
      </c>
    </row>
    <row r="426" spans="1:14">
      <c r="A426" t="s">
        <v>528</v>
      </c>
      <c r="B426" s="2">
        <v>1</v>
      </c>
      <c r="C426" t="s">
        <v>529</v>
      </c>
      <c r="D426" s="6" t="s">
        <v>13</v>
      </c>
      <c r="E426" s="1">
        <v>42369</v>
      </c>
      <c r="F426" s="3">
        <v>1475.28</v>
      </c>
      <c r="G426" s="3">
        <v>1475.28</v>
      </c>
      <c r="H426" s="3">
        <v>44.26</v>
      </c>
      <c r="I426" s="3">
        <v>1431.02</v>
      </c>
      <c r="J426" s="3">
        <v>29.51</v>
      </c>
      <c r="K426" t="s">
        <v>56</v>
      </c>
      <c r="L426" s="11">
        <v>50</v>
      </c>
      <c r="M426" s="20">
        <f t="shared" si="12"/>
        <v>29.51</v>
      </c>
      <c r="N426" s="11">
        <f t="shared" si="13"/>
        <v>0</v>
      </c>
    </row>
    <row r="427" spans="1:14">
      <c r="A427" t="s">
        <v>530</v>
      </c>
      <c r="B427" s="2">
        <v>1</v>
      </c>
      <c r="C427" t="s">
        <v>531</v>
      </c>
      <c r="D427" s="6" t="s">
        <v>13</v>
      </c>
      <c r="E427" s="1">
        <v>42369</v>
      </c>
      <c r="F427" s="3">
        <v>9444.64</v>
      </c>
      <c r="G427" s="3">
        <v>9444.64</v>
      </c>
      <c r="H427" s="3">
        <v>283.33999999999997</v>
      </c>
      <c r="I427" s="3">
        <v>9161.2999999999993</v>
      </c>
      <c r="J427" s="3">
        <v>188.89</v>
      </c>
      <c r="K427" t="s">
        <v>56</v>
      </c>
      <c r="L427" s="11">
        <v>50</v>
      </c>
      <c r="M427" s="20">
        <f t="shared" si="12"/>
        <v>188.89</v>
      </c>
      <c r="N427" s="11">
        <f t="shared" si="13"/>
        <v>0</v>
      </c>
    </row>
    <row r="428" spans="1:14">
      <c r="A428" t="s">
        <v>530</v>
      </c>
      <c r="B428" s="2">
        <v>2</v>
      </c>
      <c r="C428" t="s">
        <v>531</v>
      </c>
      <c r="D428" s="6" t="s">
        <v>13</v>
      </c>
      <c r="E428" s="1">
        <v>42369</v>
      </c>
      <c r="F428" s="3">
        <v>3079.72</v>
      </c>
      <c r="G428" s="3">
        <v>3079.72</v>
      </c>
      <c r="H428" s="3">
        <v>92.39</v>
      </c>
      <c r="I428" s="3">
        <v>2987.33</v>
      </c>
      <c r="J428" s="3">
        <v>61.59</v>
      </c>
      <c r="K428" t="s">
        <v>56</v>
      </c>
      <c r="L428" s="11">
        <v>50</v>
      </c>
      <c r="M428" s="20">
        <f t="shared" si="12"/>
        <v>61.59</v>
      </c>
      <c r="N428" s="11">
        <f t="shared" si="13"/>
        <v>0</v>
      </c>
    </row>
    <row r="429" spans="1:14">
      <c r="A429" t="s">
        <v>530</v>
      </c>
      <c r="B429" s="2">
        <v>3</v>
      </c>
      <c r="C429" t="s">
        <v>531</v>
      </c>
      <c r="D429" s="6" t="s">
        <v>13</v>
      </c>
      <c r="E429" s="1">
        <v>42369</v>
      </c>
      <c r="F429" s="3">
        <v>1628.19</v>
      </c>
      <c r="G429" s="3">
        <v>1628.19</v>
      </c>
      <c r="H429" s="3">
        <v>48.84</v>
      </c>
      <c r="I429" s="3">
        <v>1579.35</v>
      </c>
      <c r="J429" s="3">
        <v>32.56</v>
      </c>
      <c r="K429" t="s">
        <v>56</v>
      </c>
      <c r="L429" s="11">
        <v>50</v>
      </c>
      <c r="M429" s="20">
        <f t="shared" si="12"/>
        <v>32.56</v>
      </c>
      <c r="N429" s="11">
        <f t="shared" si="13"/>
        <v>0</v>
      </c>
    </row>
    <row r="430" spans="1:14">
      <c r="A430" t="s">
        <v>532</v>
      </c>
      <c r="B430" s="2">
        <v>1</v>
      </c>
      <c r="C430" t="s">
        <v>533</v>
      </c>
      <c r="D430" s="6" t="s">
        <v>13</v>
      </c>
      <c r="E430" s="1">
        <v>42369</v>
      </c>
      <c r="F430" s="3">
        <v>15.23</v>
      </c>
      <c r="G430" s="3">
        <v>15.23</v>
      </c>
      <c r="H430" s="3">
        <v>0.45</v>
      </c>
      <c r="I430" s="3">
        <v>14.78</v>
      </c>
      <c r="J430" s="3">
        <v>0.3</v>
      </c>
      <c r="K430" t="s">
        <v>56</v>
      </c>
      <c r="L430" s="11">
        <v>50</v>
      </c>
      <c r="M430" s="20">
        <f t="shared" si="12"/>
        <v>0.3</v>
      </c>
      <c r="N430" s="11">
        <f t="shared" si="13"/>
        <v>0</v>
      </c>
    </row>
    <row r="431" spans="1:14">
      <c r="A431" t="s">
        <v>532</v>
      </c>
      <c r="B431" s="2">
        <v>2</v>
      </c>
      <c r="C431" t="s">
        <v>533</v>
      </c>
      <c r="D431" s="6" t="s">
        <v>13</v>
      </c>
      <c r="E431" s="1">
        <v>42369</v>
      </c>
      <c r="F431" s="3">
        <v>369.04</v>
      </c>
      <c r="G431" s="3">
        <v>369.04</v>
      </c>
      <c r="H431" s="3">
        <v>11.07</v>
      </c>
      <c r="I431" s="3">
        <v>357.97</v>
      </c>
      <c r="J431" s="3">
        <v>7.38</v>
      </c>
      <c r="K431" t="s">
        <v>56</v>
      </c>
      <c r="L431" s="11">
        <v>50</v>
      </c>
      <c r="M431" s="20">
        <f t="shared" si="12"/>
        <v>7.38</v>
      </c>
      <c r="N431" s="11">
        <f t="shared" si="13"/>
        <v>0</v>
      </c>
    </row>
    <row r="432" spans="1:14">
      <c r="A432" t="s">
        <v>534</v>
      </c>
      <c r="B432" s="2">
        <v>1</v>
      </c>
      <c r="C432" t="s">
        <v>535</v>
      </c>
      <c r="D432" s="6" t="s">
        <v>13</v>
      </c>
      <c r="E432" s="1">
        <v>42369</v>
      </c>
      <c r="F432" s="3">
        <v>8.9700000000000006</v>
      </c>
      <c r="G432" s="3">
        <v>8.9700000000000006</v>
      </c>
      <c r="H432" s="3">
        <v>0.27</v>
      </c>
      <c r="I432" s="3">
        <v>8.6999999999999993</v>
      </c>
      <c r="J432" s="3">
        <v>0.18</v>
      </c>
      <c r="K432" t="s">
        <v>56</v>
      </c>
      <c r="L432" s="11">
        <v>50</v>
      </c>
      <c r="M432" s="20">
        <f t="shared" si="12"/>
        <v>0.18</v>
      </c>
      <c r="N432" s="11">
        <f t="shared" si="13"/>
        <v>0</v>
      </c>
    </row>
    <row r="433" spans="1:14">
      <c r="A433" t="s">
        <v>534</v>
      </c>
      <c r="B433" s="2">
        <v>2</v>
      </c>
      <c r="C433" t="s">
        <v>535</v>
      </c>
      <c r="D433" s="6" t="s">
        <v>13</v>
      </c>
      <c r="E433" s="1">
        <v>42369</v>
      </c>
      <c r="F433" s="3">
        <v>14.86</v>
      </c>
      <c r="G433" s="3">
        <v>14.86</v>
      </c>
      <c r="H433" s="3">
        <v>0.45</v>
      </c>
      <c r="I433" s="3">
        <v>14.41</v>
      </c>
      <c r="J433" s="3">
        <v>0.3</v>
      </c>
      <c r="K433" t="s">
        <v>56</v>
      </c>
      <c r="L433" s="11">
        <v>50</v>
      </c>
      <c r="M433" s="20">
        <f t="shared" si="12"/>
        <v>0.3</v>
      </c>
      <c r="N433" s="11">
        <f t="shared" si="13"/>
        <v>0</v>
      </c>
    </row>
    <row r="434" spans="1:14">
      <c r="A434" t="s">
        <v>534</v>
      </c>
      <c r="B434" s="2">
        <v>3</v>
      </c>
      <c r="C434" t="s">
        <v>535</v>
      </c>
      <c r="D434" s="6" t="s">
        <v>13</v>
      </c>
      <c r="E434" s="1">
        <v>42369</v>
      </c>
      <c r="F434" s="3">
        <v>234.83</v>
      </c>
      <c r="G434" s="3">
        <v>234.83</v>
      </c>
      <c r="H434" s="3">
        <v>7.05</v>
      </c>
      <c r="I434" s="3">
        <v>227.78</v>
      </c>
      <c r="J434" s="3">
        <v>4.7</v>
      </c>
      <c r="K434" t="s">
        <v>56</v>
      </c>
      <c r="L434" s="11">
        <v>50</v>
      </c>
      <c r="M434" s="20">
        <f t="shared" si="12"/>
        <v>4.7</v>
      </c>
      <c r="N434" s="11">
        <f t="shared" si="13"/>
        <v>0</v>
      </c>
    </row>
    <row r="435" spans="1:14">
      <c r="A435" t="s">
        <v>536</v>
      </c>
      <c r="B435" s="2">
        <v>1</v>
      </c>
      <c r="C435" t="s">
        <v>66</v>
      </c>
      <c r="D435" s="6" t="s">
        <v>13</v>
      </c>
      <c r="E435" s="1">
        <v>42369</v>
      </c>
      <c r="F435" s="3">
        <v>3542.77</v>
      </c>
      <c r="G435" s="3">
        <v>3542.77</v>
      </c>
      <c r="H435" s="3">
        <v>106.29</v>
      </c>
      <c r="I435" s="3">
        <v>3436.48</v>
      </c>
      <c r="J435" s="3">
        <v>70.86</v>
      </c>
      <c r="K435" t="s">
        <v>56</v>
      </c>
      <c r="L435" s="11">
        <v>50</v>
      </c>
      <c r="M435" s="20">
        <f t="shared" si="12"/>
        <v>70.86</v>
      </c>
      <c r="N435" s="11">
        <f t="shared" si="13"/>
        <v>0</v>
      </c>
    </row>
    <row r="436" spans="1:14">
      <c r="A436" t="s">
        <v>536</v>
      </c>
      <c r="B436" s="2">
        <v>2</v>
      </c>
      <c r="C436" t="s">
        <v>83</v>
      </c>
      <c r="D436" s="6" t="s">
        <v>13</v>
      </c>
      <c r="E436" s="1">
        <v>42369</v>
      </c>
      <c r="F436" s="3">
        <v>2211.6</v>
      </c>
      <c r="G436" s="3">
        <v>2211.6</v>
      </c>
      <c r="H436" s="3">
        <v>66.349999999999994</v>
      </c>
      <c r="I436" s="3">
        <v>2145.25</v>
      </c>
      <c r="J436" s="3">
        <v>44.23</v>
      </c>
      <c r="K436" t="s">
        <v>56</v>
      </c>
      <c r="L436" s="11">
        <v>50</v>
      </c>
      <c r="M436" s="20">
        <f t="shared" si="12"/>
        <v>44.23</v>
      </c>
      <c r="N436" s="11">
        <f t="shared" si="13"/>
        <v>0</v>
      </c>
    </row>
    <row r="437" spans="1:14">
      <c r="A437" t="s">
        <v>538</v>
      </c>
      <c r="B437" s="2">
        <v>1</v>
      </c>
      <c r="C437" t="s">
        <v>93</v>
      </c>
      <c r="D437" s="6" t="s">
        <v>13</v>
      </c>
      <c r="E437" s="1">
        <v>42369</v>
      </c>
      <c r="F437" s="3">
        <v>1358.87</v>
      </c>
      <c r="G437" s="3">
        <v>1358.87</v>
      </c>
      <c r="H437" s="3">
        <v>40.770000000000003</v>
      </c>
      <c r="I437" s="3">
        <v>1318.1</v>
      </c>
      <c r="J437" s="3">
        <v>27.18</v>
      </c>
      <c r="K437" t="s">
        <v>56</v>
      </c>
      <c r="L437" s="11">
        <v>50</v>
      </c>
      <c r="M437" s="20">
        <f t="shared" si="12"/>
        <v>27.18</v>
      </c>
      <c r="N437" s="11">
        <f t="shared" si="13"/>
        <v>0</v>
      </c>
    </row>
    <row r="438" spans="1:14">
      <c r="A438" t="s">
        <v>538</v>
      </c>
      <c r="B438" s="2">
        <v>2</v>
      </c>
      <c r="C438" t="s">
        <v>83</v>
      </c>
      <c r="D438" s="6" t="s">
        <v>13</v>
      </c>
      <c r="E438" s="1">
        <v>42369</v>
      </c>
      <c r="F438" s="3">
        <v>2366.89</v>
      </c>
      <c r="G438" s="3">
        <v>2366.89</v>
      </c>
      <c r="H438" s="3">
        <v>71.010000000000005</v>
      </c>
      <c r="I438" s="3">
        <v>2295.88</v>
      </c>
      <c r="J438" s="3">
        <v>47.34</v>
      </c>
      <c r="K438" t="s">
        <v>56</v>
      </c>
      <c r="L438" s="11">
        <v>50</v>
      </c>
      <c r="M438" s="20">
        <f t="shared" si="12"/>
        <v>47.34</v>
      </c>
      <c r="N438" s="11">
        <f t="shared" si="13"/>
        <v>0</v>
      </c>
    </row>
    <row r="439" spans="1:14">
      <c r="A439" t="s">
        <v>539</v>
      </c>
      <c r="B439" s="2">
        <v>1</v>
      </c>
      <c r="C439" t="s">
        <v>66</v>
      </c>
      <c r="D439" s="6" t="s">
        <v>13</v>
      </c>
      <c r="E439" s="1">
        <v>42369</v>
      </c>
      <c r="F439" s="3">
        <v>5016.57</v>
      </c>
      <c r="G439" s="3">
        <v>5016.57</v>
      </c>
      <c r="H439" s="3">
        <v>150.5</v>
      </c>
      <c r="I439" s="3">
        <v>4866.07</v>
      </c>
      <c r="J439" s="3">
        <v>100.33</v>
      </c>
      <c r="K439" t="s">
        <v>56</v>
      </c>
      <c r="L439" s="11">
        <v>50</v>
      </c>
      <c r="M439" s="20">
        <f t="shared" si="12"/>
        <v>100.33</v>
      </c>
      <c r="N439" s="11">
        <f t="shared" si="13"/>
        <v>0</v>
      </c>
    </row>
    <row r="440" spans="1:14">
      <c r="A440" t="s">
        <v>539</v>
      </c>
      <c r="B440" s="2">
        <v>2</v>
      </c>
      <c r="C440" t="s">
        <v>83</v>
      </c>
      <c r="D440" s="6" t="s">
        <v>13</v>
      </c>
      <c r="E440" s="1">
        <v>42369</v>
      </c>
      <c r="F440" s="3">
        <v>353.93</v>
      </c>
      <c r="G440" s="3">
        <v>353.93</v>
      </c>
      <c r="H440" s="3">
        <v>10.62</v>
      </c>
      <c r="I440" s="3">
        <v>343.31</v>
      </c>
      <c r="J440" s="3">
        <v>7.08</v>
      </c>
      <c r="K440" t="s">
        <v>56</v>
      </c>
      <c r="L440" s="11">
        <v>50</v>
      </c>
      <c r="M440" s="20">
        <f t="shared" si="12"/>
        <v>7.08</v>
      </c>
      <c r="N440" s="11">
        <f t="shared" si="13"/>
        <v>0</v>
      </c>
    </row>
    <row r="441" spans="1:14">
      <c r="A441" t="s">
        <v>540</v>
      </c>
      <c r="B441" s="2">
        <v>1</v>
      </c>
      <c r="C441" t="s">
        <v>73</v>
      </c>
      <c r="D441" s="6" t="s">
        <v>13</v>
      </c>
      <c r="E441" s="1">
        <v>42369</v>
      </c>
      <c r="F441" s="3">
        <v>2724.03</v>
      </c>
      <c r="G441" s="3">
        <v>2724.03</v>
      </c>
      <c r="H441" s="3">
        <v>81.72</v>
      </c>
      <c r="I441" s="3">
        <v>2642.31</v>
      </c>
      <c r="J441" s="3">
        <v>54.48</v>
      </c>
      <c r="K441" t="s">
        <v>56</v>
      </c>
      <c r="L441" s="11">
        <v>50</v>
      </c>
      <c r="M441" s="20">
        <f t="shared" si="12"/>
        <v>54.48</v>
      </c>
      <c r="N441" s="11">
        <f t="shared" si="13"/>
        <v>0</v>
      </c>
    </row>
    <row r="442" spans="1:14">
      <c r="A442" t="s">
        <v>541</v>
      </c>
      <c r="B442" s="2">
        <v>1</v>
      </c>
      <c r="C442" t="s">
        <v>73</v>
      </c>
      <c r="D442" s="6" t="s">
        <v>13</v>
      </c>
      <c r="E442" s="1">
        <v>42369</v>
      </c>
      <c r="F442" s="3">
        <v>6560.1</v>
      </c>
      <c r="G442" s="3">
        <v>6560.1</v>
      </c>
      <c r="H442" s="3">
        <v>196.8</v>
      </c>
      <c r="I442" s="3">
        <v>6363.3</v>
      </c>
      <c r="J442" s="3">
        <v>131.19999999999999</v>
      </c>
      <c r="K442" t="s">
        <v>56</v>
      </c>
      <c r="L442" s="11">
        <v>50</v>
      </c>
      <c r="M442" s="20">
        <f t="shared" si="12"/>
        <v>131.19999999999999</v>
      </c>
      <c r="N442" s="11">
        <f t="shared" si="13"/>
        <v>0</v>
      </c>
    </row>
    <row r="443" spans="1:14">
      <c r="A443" t="s">
        <v>544</v>
      </c>
      <c r="B443" s="2">
        <v>1</v>
      </c>
      <c r="C443" t="s">
        <v>66</v>
      </c>
      <c r="D443" s="6" t="s">
        <v>13</v>
      </c>
      <c r="E443" s="1">
        <v>42369</v>
      </c>
      <c r="F443" s="3">
        <v>8900.6</v>
      </c>
      <c r="G443" s="3">
        <v>8900.6</v>
      </c>
      <c r="H443" s="3">
        <v>267.02</v>
      </c>
      <c r="I443" s="3">
        <v>8633.58</v>
      </c>
      <c r="J443" s="3">
        <v>178.01</v>
      </c>
      <c r="K443" t="s">
        <v>56</v>
      </c>
      <c r="L443" s="11">
        <v>50</v>
      </c>
      <c r="M443" s="20">
        <f t="shared" si="12"/>
        <v>178.01</v>
      </c>
      <c r="N443" s="11">
        <f t="shared" si="13"/>
        <v>0</v>
      </c>
    </row>
    <row r="444" spans="1:14">
      <c r="A444" t="s">
        <v>555</v>
      </c>
      <c r="B444" s="2">
        <v>1</v>
      </c>
      <c r="C444" t="s">
        <v>556</v>
      </c>
      <c r="D444" s="6" t="s">
        <v>13</v>
      </c>
      <c r="E444" s="1">
        <v>42369</v>
      </c>
      <c r="F444" s="3">
        <v>240.46</v>
      </c>
      <c r="G444" s="3">
        <v>240.46</v>
      </c>
      <c r="H444" s="3">
        <v>7.21</v>
      </c>
      <c r="I444" s="3">
        <v>233.25</v>
      </c>
      <c r="J444" s="3">
        <v>4.8099999999999996</v>
      </c>
      <c r="K444" t="s">
        <v>56</v>
      </c>
      <c r="L444" s="11">
        <v>50</v>
      </c>
      <c r="M444" s="20">
        <f t="shared" si="12"/>
        <v>4.8099999999999996</v>
      </c>
      <c r="N444" s="11">
        <f t="shared" si="13"/>
        <v>0</v>
      </c>
    </row>
    <row r="445" spans="1:14">
      <c r="A445" t="s">
        <v>555</v>
      </c>
      <c r="B445" s="2">
        <v>2</v>
      </c>
      <c r="C445" t="s">
        <v>556</v>
      </c>
      <c r="D445" s="6" t="s">
        <v>13</v>
      </c>
      <c r="E445" s="1">
        <v>42369</v>
      </c>
      <c r="F445" s="3">
        <v>947.68</v>
      </c>
      <c r="G445" s="3">
        <v>947.68</v>
      </c>
      <c r="H445" s="3">
        <v>28.43</v>
      </c>
      <c r="I445" s="3">
        <v>919.25</v>
      </c>
      <c r="J445" s="3">
        <v>18.95</v>
      </c>
      <c r="K445" t="s">
        <v>56</v>
      </c>
      <c r="L445" s="11">
        <v>50</v>
      </c>
      <c r="M445" s="20">
        <f t="shared" si="12"/>
        <v>18.95</v>
      </c>
      <c r="N445" s="11">
        <f t="shared" si="13"/>
        <v>0</v>
      </c>
    </row>
    <row r="446" spans="1:14">
      <c r="A446" t="s">
        <v>557</v>
      </c>
      <c r="B446" s="2">
        <v>1</v>
      </c>
      <c r="C446" t="s">
        <v>558</v>
      </c>
      <c r="D446" s="6" t="s">
        <v>13</v>
      </c>
      <c r="E446" s="1">
        <v>42369</v>
      </c>
      <c r="F446" s="3">
        <v>100.6</v>
      </c>
      <c r="G446" s="3">
        <v>100.6</v>
      </c>
      <c r="H446" s="3">
        <v>3.02</v>
      </c>
      <c r="I446" s="3">
        <v>97.58</v>
      </c>
      <c r="J446" s="3">
        <v>2.0099999999999998</v>
      </c>
      <c r="K446" t="s">
        <v>56</v>
      </c>
      <c r="L446" s="11">
        <v>50</v>
      </c>
      <c r="M446" s="20">
        <f t="shared" si="12"/>
        <v>2.0099999999999998</v>
      </c>
      <c r="N446" s="11">
        <f t="shared" si="13"/>
        <v>0</v>
      </c>
    </row>
    <row r="447" spans="1:14">
      <c r="A447" t="s">
        <v>557</v>
      </c>
      <c r="B447" s="2">
        <v>2</v>
      </c>
      <c r="C447" t="s">
        <v>558</v>
      </c>
      <c r="D447" s="6" t="s">
        <v>13</v>
      </c>
      <c r="E447" s="1">
        <v>42369</v>
      </c>
      <c r="F447" s="3">
        <v>268.44</v>
      </c>
      <c r="G447" s="3">
        <v>268.44</v>
      </c>
      <c r="H447" s="3">
        <v>8.0500000000000007</v>
      </c>
      <c r="I447" s="3">
        <v>260.39</v>
      </c>
      <c r="J447" s="3">
        <v>5.37</v>
      </c>
      <c r="K447" t="s">
        <v>56</v>
      </c>
      <c r="L447" s="11">
        <v>50</v>
      </c>
      <c r="M447" s="20">
        <f t="shared" si="12"/>
        <v>5.37</v>
      </c>
      <c r="N447" s="11">
        <f t="shared" si="13"/>
        <v>0</v>
      </c>
    </row>
    <row r="448" spans="1:14">
      <c r="A448" t="s">
        <v>559</v>
      </c>
      <c r="B448" s="2">
        <v>1</v>
      </c>
      <c r="C448" t="s">
        <v>560</v>
      </c>
      <c r="D448" s="6" t="s">
        <v>13</v>
      </c>
      <c r="E448" s="1">
        <v>42369</v>
      </c>
      <c r="F448" s="3">
        <v>32.17</v>
      </c>
      <c r="G448" s="3">
        <v>32.17</v>
      </c>
      <c r="H448" s="3">
        <v>0.96</v>
      </c>
      <c r="I448" s="3">
        <v>31.21</v>
      </c>
      <c r="J448" s="3">
        <v>0.64</v>
      </c>
      <c r="K448" t="s">
        <v>56</v>
      </c>
      <c r="L448" s="11">
        <v>50</v>
      </c>
      <c r="M448" s="20">
        <f t="shared" si="12"/>
        <v>0.64</v>
      </c>
      <c r="N448" s="11">
        <f t="shared" si="13"/>
        <v>0</v>
      </c>
    </row>
    <row r="449" spans="1:14">
      <c r="A449" t="s">
        <v>559</v>
      </c>
      <c r="B449" s="2">
        <v>2</v>
      </c>
      <c r="C449" t="s">
        <v>560</v>
      </c>
      <c r="D449" s="6" t="s">
        <v>13</v>
      </c>
      <c r="E449" s="1">
        <v>42369</v>
      </c>
      <c r="F449" s="3">
        <v>839.67</v>
      </c>
      <c r="G449" s="3">
        <v>839.67</v>
      </c>
      <c r="H449" s="3">
        <v>25.19</v>
      </c>
      <c r="I449" s="3">
        <v>814.48</v>
      </c>
      <c r="J449" s="3">
        <v>16.79</v>
      </c>
      <c r="K449" t="s">
        <v>56</v>
      </c>
      <c r="L449" s="11">
        <v>50</v>
      </c>
      <c r="M449" s="20">
        <f t="shared" si="12"/>
        <v>16.79</v>
      </c>
      <c r="N449" s="11">
        <f t="shared" si="13"/>
        <v>0</v>
      </c>
    </row>
    <row r="450" spans="1:14">
      <c r="A450" t="s">
        <v>565</v>
      </c>
      <c r="B450" s="2">
        <v>1</v>
      </c>
      <c r="C450" t="s">
        <v>566</v>
      </c>
      <c r="D450" s="6" t="s">
        <v>13</v>
      </c>
      <c r="E450" s="1">
        <v>42369</v>
      </c>
      <c r="F450" s="3">
        <v>505.47</v>
      </c>
      <c r="G450" s="3">
        <v>505.47</v>
      </c>
      <c r="H450" s="3">
        <v>15.16</v>
      </c>
      <c r="I450" s="3">
        <v>490.31</v>
      </c>
      <c r="J450" s="3">
        <v>10.11</v>
      </c>
      <c r="K450" t="s">
        <v>56</v>
      </c>
      <c r="L450" s="11">
        <v>50</v>
      </c>
      <c r="M450" s="20">
        <f t="shared" si="12"/>
        <v>10.11</v>
      </c>
      <c r="N450" s="11">
        <f t="shared" si="13"/>
        <v>0</v>
      </c>
    </row>
    <row r="451" spans="1:14">
      <c r="A451" t="s">
        <v>565</v>
      </c>
      <c r="B451" s="2">
        <v>2</v>
      </c>
      <c r="C451" t="s">
        <v>566</v>
      </c>
      <c r="D451" s="6" t="s">
        <v>13</v>
      </c>
      <c r="E451" s="1">
        <v>42369</v>
      </c>
      <c r="F451" s="3">
        <v>2019.65</v>
      </c>
      <c r="G451" s="3">
        <v>2019.65</v>
      </c>
      <c r="H451" s="3">
        <v>60.59</v>
      </c>
      <c r="I451" s="3">
        <v>1959.06</v>
      </c>
      <c r="J451" s="3">
        <v>40.39</v>
      </c>
      <c r="K451" t="s">
        <v>56</v>
      </c>
      <c r="L451" s="11">
        <v>50</v>
      </c>
      <c r="M451" s="20">
        <f t="shared" si="12"/>
        <v>40.39</v>
      </c>
      <c r="N451" s="11">
        <f t="shared" si="13"/>
        <v>0</v>
      </c>
    </row>
    <row r="452" spans="1:14">
      <c r="A452" t="s">
        <v>565</v>
      </c>
      <c r="B452" s="2">
        <v>3</v>
      </c>
      <c r="C452" t="s">
        <v>566</v>
      </c>
      <c r="D452" s="6" t="s">
        <v>13</v>
      </c>
      <c r="E452" s="1">
        <v>42369</v>
      </c>
      <c r="F452" s="3">
        <v>251.5</v>
      </c>
      <c r="G452" s="3">
        <v>251.5</v>
      </c>
      <c r="H452" s="3">
        <v>7.55</v>
      </c>
      <c r="I452" s="3">
        <v>243.95</v>
      </c>
      <c r="J452" s="3">
        <v>5.03</v>
      </c>
      <c r="K452" t="s">
        <v>56</v>
      </c>
      <c r="L452" s="11">
        <v>50</v>
      </c>
      <c r="M452" s="20">
        <f t="shared" ref="M452:M473" si="14">J452</f>
        <v>5.03</v>
      </c>
      <c r="N452" s="11">
        <f t="shared" ref="N452:N473" si="15">M452-J452</f>
        <v>0</v>
      </c>
    </row>
    <row r="453" spans="1:14">
      <c r="A453" t="s">
        <v>565</v>
      </c>
      <c r="B453" s="2">
        <v>4</v>
      </c>
      <c r="C453" t="s">
        <v>566</v>
      </c>
      <c r="D453" s="6" t="s">
        <v>13</v>
      </c>
      <c r="E453" s="1">
        <v>42369</v>
      </c>
      <c r="F453" s="3">
        <v>1944.69</v>
      </c>
      <c r="G453" s="3">
        <v>1944.69</v>
      </c>
      <c r="H453" s="3">
        <v>58.34</v>
      </c>
      <c r="I453" s="3">
        <v>1886.35</v>
      </c>
      <c r="J453" s="3">
        <v>38.89</v>
      </c>
      <c r="K453" t="s">
        <v>56</v>
      </c>
      <c r="L453" s="11">
        <v>50</v>
      </c>
      <c r="M453" s="20">
        <f t="shared" si="14"/>
        <v>38.89</v>
      </c>
      <c r="N453" s="11">
        <f t="shared" si="15"/>
        <v>0</v>
      </c>
    </row>
    <row r="454" spans="1:14">
      <c r="A454" t="s">
        <v>567</v>
      </c>
      <c r="B454" s="2">
        <v>1</v>
      </c>
      <c r="C454" t="s">
        <v>66</v>
      </c>
      <c r="D454" s="6" t="s">
        <v>13</v>
      </c>
      <c r="E454" s="1">
        <v>42369</v>
      </c>
      <c r="F454" s="3">
        <v>7625.18</v>
      </c>
      <c r="G454" s="3">
        <v>7625.18</v>
      </c>
      <c r="H454" s="3">
        <v>228.75</v>
      </c>
      <c r="I454" s="3">
        <v>7396.43</v>
      </c>
      <c r="J454" s="3">
        <v>152.5</v>
      </c>
      <c r="K454" t="s">
        <v>56</v>
      </c>
      <c r="L454" s="11">
        <v>50</v>
      </c>
      <c r="M454" s="20">
        <f t="shared" si="14"/>
        <v>152.5</v>
      </c>
      <c r="N454" s="11">
        <f t="shared" si="15"/>
        <v>0</v>
      </c>
    </row>
    <row r="455" spans="1:14">
      <c r="A455" t="s">
        <v>569</v>
      </c>
      <c r="B455" s="2">
        <v>1</v>
      </c>
      <c r="C455" t="s">
        <v>570</v>
      </c>
      <c r="D455" s="6" t="s">
        <v>13</v>
      </c>
      <c r="E455" s="1">
        <v>42369</v>
      </c>
      <c r="F455" s="3">
        <v>6.47</v>
      </c>
      <c r="G455" s="3">
        <v>6.47</v>
      </c>
      <c r="H455" s="3">
        <v>0.19</v>
      </c>
      <c r="I455" s="3">
        <v>6.28</v>
      </c>
      <c r="J455" s="3">
        <v>0.13</v>
      </c>
      <c r="K455" t="s">
        <v>56</v>
      </c>
      <c r="L455" s="11">
        <v>50</v>
      </c>
      <c r="M455" s="20">
        <f t="shared" si="14"/>
        <v>0.13</v>
      </c>
      <c r="N455" s="11">
        <f t="shared" si="15"/>
        <v>0</v>
      </c>
    </row>
    <row r="456" spans="1:14">
      <c r="A456" t="s">
        <v>569</v>
      </c>
      <c r="B456" s="2">
        <v>2</v>
      </c>
      <c r="C456" t="s">
        <v>570</v>
      </c>
      <c r="D456" s="6" t="s">
        <v>13</v>
      </c>
      <c r="E456" s="1">
        <v>42369</v>
      </c>
      <c r="F456" s="3">
        <v>184.53</v>
      </c>
      <c r="G456" s="3">
        <v>184.53</v>
      </c>
      <c r="H456" s="3">
        <v>5.54</v>
      </c>
      <c r="I456" s="3">
        <v>178.99</v>
      </c>
      <c r="J456" s="3">
        <v>3.69</v>
      </c>
      <c r="K456" t="s">
        <v>56</v>
      </c>
      <c r="L456" s="11">
        <v>50</v>
      </c>
      <c r="M456" s="20">
        <f t="shared" si="14"/>
        <v>3.69</v>
      </c>
      <c r="N456" s="11">
        <f t="shared" si="15"/>
        <v>0</v>
      </c>
    </row>
    <row r="457" spans="1:14">
      <c r="A457" t="s">
        <v>588</v>
      </c>
      <c r="B457" s="2">
        <v>1</v>
      </c>
      <c r="C457" t="s">
        <v>589</v>
      </c>
      <c r="D457" s="6" t="s">
        <v>13</v>
      </c>
      <c r="E457" s="1">
        <v>42369</v>
      </c>
      <c r="F457" s="3">
        <v>4940.16</v>
      </c>
      <c r="G457" s="3">
        <v>4940.16</v>
      </c>
      <c r="H457" s="3">
        <v>148.19999999999999</v>
      </c>
      <c r="I457" s="3">
        <v>4791.96</v>
      </c>
      <c r="J457" s="3">
        <v>98.8</v>
      </c>
      <c r="K457" t="s">
        <v>56</v>
      </c>
      <c r="L457" s="11">
        <v>50</v>
      </c>
      <c r="M457" s="20">
        <f t="shared" si="14"/>
        <v>98.8</v>
      </c>
      <c r="N457" s="11">
        <f t="shared" si="15"/>
        <v>0</v>
      </c>
    </row>
    <row r="458" spans="1:14">
      <c r="A458" t="s">
        <v>588</v>
      </c>
      <c r="B458" s="2">
        <v>2</v>
      </c>
      <c r="C458" t="s">
        <v>589</v>
      </c>
      <c r="D458" s="6" t="s">
        <v>13</v>
      </c>
      <c r="E458" s="1">
        <v>42369</v>
      </c>
      <c r="F458" s="3">
        <v>813.53</v>
      </c>
      <c r="G458" s="3">
        <v>813.53</v>
      </c>
      <c r="H458" s="3">
        <v>24.41</v>
      </c>
      <c r="I458" s="3">
        <v>789.12</v>
      </c>
      <c r="J458" s="3">
        <v>16.27</v>
      </c>
      <c r="K458" t="s">
        <v>56</v>
      </c>
      <c r="L458" s="11">
        <v>50</v>
      </c>
      <c r="M458" s="20">
        <f t="shared" si="14"/>
        <v>16.27</v>
      </c>
      <c r="N458" s="11">
        <f t="shared" si="15"/>
        <v>0</v>
      </c>
    </row>
    <row r="459" spans="1:14">
      <c r="A459" t="s">
        <v>591</v>
      </c>
      <c r="B459" s="2">
        <v>1</v>
      </c>
      <c r="C459" t="s">
        <v>592</v>
      </c>
      <c r="D459" s="6" t="s">
        <v>13</v>
      </c>
      <c r="E459" s="1">
        <v>42369</v>
      </c>
      <c r="F459" s="3">
        <v>120</v>
      </c>
      <c r="G459" s="3">
        <v>120</v>
      </c>
      <c r="H459" s="3">
        <v>3.6</v>
      </c>
      <c r="I459" s="3">
        <v>116.4</v>
      </c>
      <c r="J459" s="3">
        <v>2.4</v>
      </c>
      <c r="K459" t="s">
        <v>56</v>
      </c>
      <c r="L459" s="11">
        <v>50</v>
      </c>
      <c r="M459" s="20">
        <f t="shared" si="14"/>
        <v>2.4</v>
      </c>
      <c r="N459" s="11">
        <f t="shared" si="15"/>
        <v>0</v>
      </c>
    </row>
    <row r="460" spans="1:14">
      <c r="A460" t="s">
        <v>591</v>
      </c>
      <c r="B460" s="2">
        <v>2</v>
      </c>
      <c r="C460" t="s">
        <v>592</v>
      </c>
      <c r="D460" s="6" t="s">
        <v>13</v>
      </c>
      <c r="E460" s="1">
        <v>42369</v>
      </c>
      <c r="F460" s="3">
        <v>573.44000000000005</v>
      </c>
      <c r="G460" s="3">
        <v>573.44000000000005</v>
      </c>
      <c r="H460" s="3">
        <v>17.2</v>
      </c>
      <c r="I460" s="3">
        <v>556.24</v>
      </c>
      <c r="J460" s="3">
        <v>11.47</v>
      </c>
      <c r="K460" t="s">
        <v>56</v>
      </c>
      <c r="L460" s="11">
        <v>50</v>
      </c>
      <c r="M460" s="20">
        <f t="shared" si="14"/>
        <v>11.47</v>
      </c>
      <c r="N460" s="11">
        <f t="shared" si="15"/>
        <v>0</v>
      </c>
    </row>
    <row r="461" spans="1:14">
      <c r="A461" t="s">
        <v>596</v>
      </c>
      <c r="B461" s="2">
        <v>1</v>
      </c>
      <c r="C461" t="s">
        <v>597</v>
      </c>
      <c r="D461" s="6" t="s">
        <v>13</v>
      </c>
      <c r="E461" s="1">
        <v>42369</v>
      </c>
      <c r="F461" s="3">
        <v>28.99</v>
      </c>
      <c r="G461" s="3">
        <v>28.99</v>
      </c>
      <c r="H461" s="3">
        <v>0.87</v>
      </c>
      <c r="I461" s="3">
        <v>28.12</v>
      </c>
      <c r="J461" s="3">
        <v>0.57999999999999996</v>
      </c>
      <c r="K461" t="s">
        <v>56</v>
      </c>
      <c r="L461" s="11">
        <v>50</v>
      </c>
      <c r="M461" s="20">
        <f t="shared" si="14"/>
        <v>0.57999999999999996</v>
      </c>
      <c r="N461" s="11">
        <f t="shared" si="15"/>
        <v>0</v>
      </c>
    </row>
    <row r="462" spans="1:14">
      <c r="A462" t="s">
        <v>596</v>
      </c>
      <c r="B462" s="2">
        <v>2</v>
      </c>
      <c r="C462" t="s">
        <v>597</v>
      </c>
      <c r="D462" s="6" t="s">
        <v>13</v>
      </c>
      <c r="E462" s="1">
        <v>42369</v>
      </c>
      <c r="F462" s="3">
        <v>369.04</v>
      </c>
      <c r="G462" s="3">
        <v>369.04</v>
      </c>
      <c r="H462" s="3">
        <v>11.07</v>
      </c>
      <c r="I462" s="3">
        <v>357.97</v>
      </c>
      <c r="J462" s="3">
        <v>7.38</v>
      </c>
      <c r="K462" t="s">
        <v>56</v>
      </c>
      <c r="L462" s="11">
        <v>50</v>
      </c>
      <c r="M462" s="20">
        <f t="shared" si="14"/>
        <v>7.38</v>
      </c>
      <c r="N462" s="11">
        <f t="shared" si="15"/>
        <v>0</v>
      </c>
    </row>
    <row r="463" spans="1:14">
      <c r="A463" t="s">
        <v>598</v>
      </c>
      <c r="B463" s="2">
        <v>1</v>
      </c>
      <c r="C463" t="s">
        <v>599</v>
      </c>
      <c r="D463" s="6" t="s">
        <v>13</v>
      </c>
      <c r="E463" s="1">
        <v>42369</v>
      </c>
      <c r="F463" s="3">
        <v>29.73</v>
      </c>
      <c r="G463" s="3">
        <v>29.73</v>
      </c>
      <c r="H463" s="3">
        <v>0.89</v>
      </c>
      <c r="I463" s="3">
        <v>28.84</v>
      </c>
      <c r="J463" s="3">
        <v>0.59</v>
      </c>
      <c r="K463" t="s">
        <v>56</v>
      </c>
      <c r="L463" s="11">
        <v>50</v>
      </c>
      <c r="M463" s="20">
        <f t="shared" si="14"/>
        <v>0.59</v>
      </c>
      <c r="N463" s="11">
        <f t="shared" si="15"/>
        <v>0</v>
      </c>
    </row>
    <row r="464" spans="1:14">
      <c r="A464" t="s">
        <v>598</v>
      </c>
      <c r="B464" s="2">
        <v>2</v>
      </c>
      <c r="C464" t="s">
        <v>599</v>
      </c>
      <c r="D464" s="6" t="s">
        <v>13</v>
      </c>
      <c r="E464" s="1">
        <v>42369</v>
      </c>
      <c r="F464" s="3">
        <v>2691.96</v>
      </c>
      <c r="G464" s="3">
        <v>2691.96</v>
      </c>
      <c r="H464" s="3">
        <v>80.760000000000005</v>
      </c>
      <c r="I464" s="3">
        <v>2611.1999999999998</v>
      </c>
      <c r="J464" s="3">
        <v>53.84</v>
      </c>
      <c r="K464" t="s">
        <v>56</v>
      </c>
      <c r="L464" s="11">
        <v>50</v>
      </c>
      <c r="M464" s="20">
        <f t="shared" si="14"/>
        <v>53.84</v>
      </c>
      <c r="N464" s="11">
        <f t="shared" si="15"/>
        <v>0</v>
      </c>
    </row>
    <row r="465" spans="1:14">
      <c r="A465" t="s">
        <v>601</v>
      </c>
      <c r="B465" s="2">
        <v>1</v>
      </c>
      <c r="C465" t="s">
        <v>602</v>
      </c>
      <c r="D465" s="6" t="s">
        <v>13</v>
      </c>
      <c r="E465" s="1">
        <v>42369</v>
      </c>
      <c r="F465" s="3">
        <v>2129.7199999999998</v>
      </c>
      <c r="G465" s="3">
        <v>2129.7199999999998</v>
      </c>
      <c r="H465" s="3">
        <v>63.89</v>
      </c>
      <c r="I465" s="3">
        <v>2065.83</v>
      </c>
      <c r="J465" s="3">
        <v>42.59</v>
      </c>
      <c r="K465" t="s">
        <v>56</v>
      </c>
      <c r="L465" s="11">
        <v>50</v>
      </c>
      <c r="M465" s="20">
        <f t="shared" si="14"/>
        <v>42.59</v>
      </c>
      <c r="N465" s="11">
        <f t="shared" si="15"/>
        <v>0</v>
      </c>
    </row>
    <row r="466" spans="1:14">
      <c r="A466" t="s">
        <v>601</v>
      </c>
      <c r="B466" s="2">
        <v>2</v>
      </c>
      <c r="C466" t="s">
        <v>602</v>
      </c>
      <c r="D466" s="6" t="s">
        <v>13</v>
      </c>
      <c r="E466" s="1">
        <v>42369</v>
      </c>
      <c r="F466" s="3">
        <v>3780.54</v>
      </c>
      <c r="G466" s="3">
        <v>3780.54</v>
      </c>
      <c r="H466" s="3">
        <v>113.42</v>
      </c>
      <c r="I466" s="3">
        <v>3667.12</v>
      </c>
      <c r="J466" s="3">
        <v>75.61</v>
      </c>
      <c r="K466" t="s">
        <v>56</v>
      </c>
      <c r="L466" s="11">
        <v>50</v>
      </c>
      <c r="M466" s="20">
        <f t="shared" si="14"/>
        <v>75.61</v>
      </c>
      <c r="N466" s="11">
        <f t="shared" si="15"/>
        <v>0</v>
      </c>
    </row>
    <row r="467" spans="1:14">
      <c r="A467" t="s">
        <v>601</v>
      </c>
      <c r="B467" s="2">
        <v>3</v>
      </c>
      <c r="C467" t="s">
        <v>602</v>
      </c>
      <c r="D467" s="6" t="s">
        <v>13</v>
      </c>
      <c r="E467" s="1">
        <v>42369</v>
      </c>
      <c r="F467" s="3">
        <v>462.54</v>
      </c>
      <c r="G467" s="3">
        <v>462.54</v>
      </c>
      <c r="H467" s="3">
        <v>13.88</v>
      </c>
      <c r="I467" s="3">
        <v>448.66</v>
      </c>
      <c r="J467" s="3">
        <v>9.25</v>
      </c>
      <c r="K467" t="s">
        <v>56</v>
      </c>
      <c r="L467" s="11">
        <v>50</v>
      </c>
      <c r="M467" s="20">
        <f t="shared" si="14"/>
        <v>9.25</v>
      </c>
      <c r="N467" s="11">
        <f t="shared" si="15"/>
        <v>0</v>
      </c>
    </row>
    <row r="468" spans="1:14">
      <c r="A468" t="s">
        <v>604</v>
      </c>
      <c r="B468" s="2">
        <v>1</v>
      </c>
      <c r="C468" t="s">
        <v>605</v>
      </c>
      <c r="D468" s="6" t="s">
        <v>13</v>
      </c>
      <c r="E468" s="1">
        <v>42369</v>
      </c>
      <c r="F468" s="3">
        <v>17.809999999999999</v>
      </c>
      <c r="G468" s="3">
        <v>17.809999999999999</v>
      </c>
      <c r="H468" s="3">
        <v>0.54</v>
      </c>
      <c r="I468" s="3">
        <v>17.27</v>
      </c>
      <c r="J468" s="3">
        <v>0.36</v>
      </c>
      <c r="K468" t="s">
        <v>56</v>
      </c>
      <c r="L468" s="11">
        <v>50</v>
      </c>
      <c r="M468" s="20">
        <f t="shared" si="14"/>
        <v>0.36</v>
      </c>
      <c r="N468" s="11">
        <f t="shared" si="15"/>
        <v>0</v>
      </c>
    </row>
    <row r="469" spans="1:14">
      <c r="A469" t="s">
        <v>604</v>
      </c>
      <c r="B469" s="2">
        <v>2</v>
      </c>
      <c r="C469" t="s">
        <v>605</v>
      </c>
      <c r="D469" s="6" t="s">
        <v>13</v>
      </c>
      <c r="E469" s="1">
        <v>42369</v>
      </c>
      <c r="F469" s="3">
        <v>369.04</v>
      </c>
      <c r="G469" s="3">
        <v>369.04</v>
      </c>
      <c r="H469" s="3">
        <v>11.07</v>
      </c>
      <c r="I469" s="3">
        <v>357.97</v>
      </c>
      <c r="J469" s="3">
        <v>7.38</v>
      </c>
      <c r="K469" t="s">
        <v>56</v>
      </c>
      <c r="L469" s="11">
        <v>50</v>
      </c>
      <c r="M469" s="20">
        <f t="shared" si="14"/>
        <v>7.38</v>
      </c>
      <c r="N469" s="11">
        <f t="shared" si="15"/>
        <v>0</v>
      </c>
    </row>
    <row r="470" spans="1:14">
      <c r="A470" t="s">
        <v>606</v>
      </c>
      <c r="B470" s="2">
        <v>1</v>
      </c>
      <c r="C470" t="s">
        <v>607</v>
      </c>
      <c r="D470" s="6" t="s">
        <v>13</v>
      </c>
      <c r="E470" s="1">
        <v>42369</v>
      </c>
      <c r="F470" s="3">
        <v>20.25</v>
      </c>
      <c r="G470" s="3">
        <v>20.25</v>
      </c>
      <c r="H470" s="3">
        <v>0.61</v>
      </c>
      <c r="I470" s="3">
        <v>19.64</v>
      </c>
      <c r="J470" s="3">
        <v>0.41</v>
      </c>
      <c r="K470" t="s">
        <v>56</v>
      </c>
      <c r="L470" s="11">
        <v>50</v>
      </c>
      <c r="M470" s="20">
        <f t="shared" si="14"/>
        <v>0.41</v>
      </c>
      <c r="N470" s="11">
        <f t="shared" si="15"/>
        <v>0</v>
      </c>
    </row>
    <row r="471" spans="1:14">
      <c r="A471" t="s">
        <v>606</v>
      </c>
      <c r="B471" s="2">
        <v>2</v>
      </c>
      <c r="C471" t="s">
        <v>607</v>
      </c>
      <c r="D471" s="6" t="s">
        <v>13</v>
      </c>
      <c r="E471" s="1">
        <v>42369</v>
      </c>
      <c r="F471" s="3">
        <v>369.04</v>
      </c>
      <c r="G471" s="3">
        <v>369.04</v>
      </c>
      <c r="H471" s="3">
        <v>11.07</v>
      </c>
      <c r="I471" s="3">
        <v>357.97</v>
      </c>
      <c r="J471" s="3">
        <v>7.38</v>
      </c>
      <c r="K471" t="s">
        <v>56</v>
      </c>
      <c r="L471" s="11">
        <v>50</v>
      </c>
      <c r="M471" s="20">
        <f t="shared" si="14"/>
        <v>7.38</v>
      </c>
      <c r="N471" s="11">
        <f t="shared" si="15"/>
        <v>0</v>
      </c>
    </row>
    <row r="472" spans="1:14">
      <c r="A472" t="s">
        <v>962</v>
      </c>
      <c r="B472" s="2">
        <v>1</v>
      </c>
      <c r="C472" t="s">
        <v>963</v>
      </c>
      <c r="D472" s="6" t="s">
        <v>13</v>
      </c>
      <c r="E472" s="1">
        <v>42369</v>
      </c>
      <c r="F472" s="3">
        <v>190685.1</v>
      </c>
      <c r="G472" s="3">
        <v>190685.1</v>
      </c>
      <c r="H472" s="3">
        <v>5720.55</v>
      </c>
      <c r="I472" s="3">
        <v>184964.55</v>
      </c>
      <c r="J472" s="3">
        <v>3813.7</v>
      </c>
      <c r="K472" t="s">
        <v>56</v>
      </c>
      <c r="L472" s="11">
        <v>50</v>
      </c>
      <c r="M472" s="20">
        <f t="shared" si="14"/>
        <v>3813.7</v>
      </c>
      <c r="N472" s="11">
        <f t="shared" si="15"/>
        <v>0</v>
      </c>
    </row>
    <row r="473" spans="1:14">
      <c r="A473" t="s">
        <v>964</v>
      </c>
      <c r="B473" s="2">
        <v>1</v>
      </c>
      <c r="C473" t="s">
        <v>965</v>
      </c>
      <c r="D473" s="6" t="s">
        <v>13</v>
      </c>
      <c r="E473" s="1">
        <v>42369</v>
      </c>
      <c r="F473" s="3">
        <v>70865.78</v>
      </c>
      <c r="G473" s="3">
        <v>70865.78</v>
      </c>
      <c r="H473" s="3">
        <v>2125.98</v>
      </c>
      <c r="I473" s="3">
        <v>68739.8</v>
      </c>
      <c r="J473" s="3">
        <v>1417.32</v>
      </c>
      <c r="K473" t="s">
        <v>56</v>
      </c>
      <c r="L473" s="11">
        <v>50</v>
      </c>
      <c r="M473" s="20">
        <f t="shared" si="14"/>
        <v>1417.32</v>
      </c>
      <c r="N473" s="11">
        <f t="shared" si="15"/>
        <v>0</v>
      </c>
    </row>
    <row r="474" spans="1:14">
      <c r="A474" s="16"/>
      <c r="B474" s="28"/>
      <c r="C474" s="16"/>
      <c r="D474" s="90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96" t="s">
        <v>1354</v>
      </c>
      <c r="D475" s="90"/>
      <c r="E475" s="17"/>
      <c r="F475" s="9"/>
      <c r="G475" s="118">
        <f>'[3]2016 Jobs by Asset Class'!$C$7</f>
        <v>2990644.3420080002</v>
      </c>
      <c r="H475" s="9"/>
      <c r="I475" s="9"/>
      <c r="J475" s="9"/>
      <c r="K475" s="16"/>
      <c r="L475" s="27">
        <v>50</v>
      </c>
      <c r="M475" s="22">
        <f t="shared" ref="M475" si="16">(G475/L475)/2</f>
        <v>29906.443420080002</v>
      </c>
      <c r="N475" s="27"/>
    </row>
    <row r="476" spans="1:14">
      <c r="A476" s="16"/>
      <c r="B476" s="28"/>
      <c r="C476" s="16"/>
      <c r="D476" s="90"/>
      <c r="E476" s="17"/>
      <c r="F476" s="9"/>
      <c r="G476" s="9"/>
      <c r="H476" s="9"/>
      <c r="I476" s="9"/>
      <c r="J476" s="14"/>
      <c r="K476" s="16"/>
      <c r="L476" s="27"/>
      <c r="M476" s="24"/>
      <c r="N476" s="102"/>
    </row>
    <row r="477" spans="1:14">
      <c r="J477" s="25">
        <f>SUM(J3:J476)</f>
        <v>480164.54000000068</v>
      </c>
      <c r="K477" s="23"/>
      <c r="L477" s="23"/>
      <c r="M477" s="25">
        <f>SUM(M3:M476)</f>
        <v>510070.98342008068</v>
      </c>
      <c r="N477" s="25">
        <f>SUM(N3:N473)</f>
        <v>0</v>
      </c>
    </row>
  </sheetData>
  <sortState ref="A2:K912">
    <sortCondition ref="E2:E9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6"/>
  <sheetViews>
    <sheetView topLeftCell="A98" workbookViewId="0">
      <selection activeCell="A120" sqref="A120"/>
    </sheetView>
  </sheetViews>
  <sheetFormatPr defaultRowHeight="13.2"/>
  <cols>
    <col min="1" max="1" width="16.5" customWidth="1"/>
    <col min="3" max="3" width="26.125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26.37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771</v>
      </c>
      <c r="B3" s="2">
        <v>1</v>
      </c>
      <c r="C3" t="s">
        <v>772</v>
      </c>
      <c r="D3" t="s">
        <v>13</v>
      </c>
      <c r="E3" s="1">
        <v>41639</v>
      </c>
      <c r="F3" s="3">
        <v>5177.25</v>
      </c>
      <c r="G3" s="3">
        <v>5177.25</v>
      </c>
      <c r="H3" s="3">
        <v>642.22</v>
      </c>
      <c r="I3" s="3">
        <v>4535.03</v>
      </c>
      <c r="J3" s="3">
        <v>128.02000000000001</v>
      </c>
      <c r="K3" t="s">
        <v>86</v>
      </c>
      <c r="L3" s="11">
        <v>50</v>
      </c>
      <c r="M3" s="20">
        <f>J3</f>
        <v>128.02000000000001</v>
      </c>
      <c r="N3" s="11">
        <f>M3-J3</f>
        <v>0</v>
      </c>
    </row>
    <row r="4" spans="1:14">
      <c r="A4" t="s">
        <v>773</v>
      </c>
      <c r="B4" s="2">
        <v>1</v>
      </c>
      <c r="C4" t="s">
        <v>774</v>
      </c>
      <c r="D4" t="s">
        <v>13</v>
      </c>
      <c r="E4" s="1">
        <v>41639</v>
      </c>
      <c r="F4" s="3">
        <v>101182.31</v>
      </c>
      <c r="G4" s="3">
        <v>101182.31</v>
      </c>
      <c r="H4" s="3">
        <v>12247.96</v>
      </c>
      <c r="I4" s="3">
        <v>88934.35</v>
      </c>
      <c r="J4" s="3">
        <v>2441.86</v>
      </c>
      <c r="K4" t="s">
        <v>86</v>
      </c>
      <c r="L4" s="11">
        <v>50</v>
      </c>
      <c r="M4" s="20">
        <f t="shared" ref="M4:M63" si="0">J4</f>
        <v>2441.86</v>
      </c>
      <c r="N4" s="11">
        <f t="shared" ref="N4:N63" si="1">M4-J4</f>
        <v>0</v>
      </c>
    </row>
    <row r="5" spans="1:14">
      <c r="A5" t="s">
        <v>775</v>
      </c>
      <c r="B5" s="2">
        <v>1</v>
      </c>
      <c r="C5" t="s">
        <v>776</v>
      </c>
      <c r="D5" t="s">
        <v>13</v>
      </c>
      <c r="E5" s="1">
        <v>41639</v>
      </c>
      <c r="F5" s="3">
        <v>218824.01</v>
      </c>
      <c r="G5" s="3">
        <v>218824.01</v>
      </c>
      <c r="H5" s="3">
        <v>25862.74</v>
      </c>
      <c r="I5" s="3">
        <v>192961.27</v>
      </c>
      <c r="J5" s="3">
        <v>5156.91</v>
      </c>
      <c r="K5" t="s">
        <v>86</v>
      </c>
      <c r="L5" s="11">
        <v>50</v>
      </c>
      <c r="M5" s="20">
        <f t="shared" si="0"/>
        <v>5156.91</v>
      </c>
      <c r="N5" s="11">
        <f t="shared" si="1"/>
        <v>0</v>
      </c>
    </row>
    <row r="6" spans="1:14">
      <c r="A6" t="s">
        <v>777</v>
      </c>
      <c r="B6" s="2">
        <v>1</v>
      </c>
      <c r="C6" t="s">
        <v>778</v>
      </c>
      <c r="D6" t="s">
        <v>13</v>
      </c>
      <c r="E6" s="1">
        <v>41639</v>
      </c>
      <c r="F6" s="3">
        <v>1264090.1599999999</v>
      </c>
      <c r="G6" s="3">
        <v>1264090.1599999999</v>
      </c>
      <c r="H6" s="3">
        <v>144951.75</v>
      </c>
      <c r="I6" s="3">
        <v>1119138.4099999999</v>
      </c>
      <c r="J6" s="3">
        <v>29132.62</v>
      </c>
      <c r="K6" t="s">
        <v>86</v>
      </c>
      <c r="L6" s="11">
        <v>50</v>
      </c>
      <c r="M6" s="20">
        <f t="shared" si="0"/>
        <v>29132.62</v>
      </c>
      <c r="N6" s="11">
        <f t="shared" si="1"/>
        <v>0</v>
      </c>
    </row>
    <row r="7" spans="1:14">
      <c r="A7" t="s">
        <v>779</v>
      </c>
      <c r="B7" s="2">
        <v>1</v>
      </c>
      <c r="C7" t="s">
        <v>780</v>
      </c>
      <c r="D7" t="s">
        <v>13</v>
      </c>
      <c r="E7" s="1">
        <v>41639</v>
      </c>
      <c r="F7" s="3">
        <v>346623.09</v>
      </c>
      <c r="G7" s="3">
        <v>346623.09</v>
      </c>
      <c r="H7" s="3">
        <v>39117.97</v>
      </c>
      <c r="I7" s="3">
        <v>307505.12</v>
      </c>
      <c r="J7" s="3">
        <v>7801.67</v>
      </c>
      <c r="K7" t="s">
        <v>86</v>
      </c>
      <c r="L7" s="11">
        <v>50</v>
      </c>
      <c r="M7" s="20">
        <f t="shared" si="0"/>
        <v>7801.67</v>
      </c>
      <c r="N7" s="11">
        <f t="shared" si="1"/>
        <v>0</v>
      </c>
    </row>
    <row r="8" spans="1:14">
      <c r="A8" t="s">
        <v>781</v>
      </c>
      <c r="B8" s="2">
        <v>1</v>
      </c>
      <c r="C8" t="s">
        <v>782</v>
      </c>
      <c r="D8" t="s">
        <v>13</v>
      </c>
      <c r="E8" s="1">
        <v>41639</v>
      </c>
      <c r="F8" s="3">
        <v>284033.33</v>
      </c>
      <c r="G8" s="3">
        <v>284033.33</v>
      </c>
      <c r="H8" s="3">
        <v>31347.49</v>
      </c>
      <c r="I8" s="3">
        <v>252685.84</v>
      </c>
      <c r="J8" s="3">
        <v>6252.65</v>
      </c>
      <c r="K8" t="s">
        <v>86</v>
      </c>
      <c r="L8" s="11">
        <v>50</v>
      </c>
      <c r="M8" s="20">
        <f t="shared" si="0"/>
        <v>6252.65</v>
      </c>
      <c r="N8" s="11">
        <f t="shared" si="1"/>
        <v>0</v>
      </c>
    </row>
    <row r="9" spans="1:14">
      <c r="A9" t="s">
        <v>783</v>
      </c>
      <c r="B9" s="2">
        <v>1</v>
      </c>
      <c r="C9" t="s">
        <v>784</v>
      </c>
      <c r="D9" t="s">
        <v>13</v>
      </c>
      <c r="E9" s="1">
        <v>41639</v>
      </c>
      <c r="F9" s="3">
        <v>288657.5</v>
      </c>
      <c r="G9" s="3">
        <v>288657.5</v>
      </c>
      <c r="H9" s="3">
        <v>31170.41</v>
      </c>
      <c r="I9" s="3">
        <v>257487.09</v>
      </c>
      <c r="J9" s="3">
        <v>6218.02</v>
      </c>
      <c r="K9" t="s">
        <v>86</v>
      </c>
      <c r="L9" s="11">
        <v>50</v>
      </c>
      <c r="M9" s="20">
        <f t="shared" si="0"/>
        <v>6218.02</v>
      </c>
      <c r="N9" s="11">
        <f t="shared" si="1"/>
        <v>0</v>
      </c>
    </row>
    <row r="10" spans="1:14">
      <c r="A10" t="s">
        <v>785</v>
      </c>
      <c r="B10" s="2">
        <v>1</v>
      </c>
      <c r="C10" t="s">
        <v>786</v>
      </c>
      <c r="D10" t="s">
        <v>13</v>
      </c>
      <c r="E10" s="1">
        <v>41639</v>
      </c>
      <c r="F10" s="3">
        <v>351219.4</v>
      </c>
      <c r="G10" s="3">
        <v>351219.4</v>
      </c>
      <c r="H10" s="3">
        <v>37124.980000000003</v>
      </c>
      <c r="I10" s="3">
        <v>314094.42</v>
      </c>
      <c r="J10" s="3">
        <v>7406.65</v>
      </c>
      <c r="K10" t="s">
        <v>86</v>
      </c>
      <c r="L10" s="11">
        <v>50</v>
      </c>
      <c r="M10" s="20">
        <f t="shared" si="0"/>
        <v>7406.65</v>
      </c>
      <c r="N10" s="11">
        <f t="shared" si="1"/>
        <v>0</v>
      </c>
    </row>
    <row r="11" spans="1:14">
      <c r="A11" t="s">
        <v>787</v>
      </c>
      <c r="B11" s="2">
        <v>1</v>
      </c>
      <c r="C11" t="s">
        <v>788</v>
      </c>
      <c r="D11" t="s">
        <v>13</v>
      </c>
      <c r="E11" s="1">
        <v>41639</v>
      </c>
      <c r="F11" s="3">
        <v>976320.34</v>
      </c>
      <c r="G11" s="3">
        <v>976320.34</v>
      </c>
      <c r="H11" s="3">
        <v>101061.68</v>
      </c>
      <c r="I11" s="3">
        <v>875258.66</v>
      </c>
      <c r="J11" s="3">
        <v>20163.95</v>
      </c>
      <c r="K11" t="s">
        <v>86</v>
      </c>
      <c r="L11" s="11">
        <v>50</v>
      </c>
      <c r="M11" s="20">
        <f t="shared" si="0"/>
        <v>20163.95</v>
      </c>
      <c r="N11" s="11">
        <f t="shared" si="1"/>
        <v>0</v>
      </c>
    </row>
    <row r="12" spans="1:14">
      <c r="A12" t="s">
        <v>789</v>
      </c>
      <c r="B12" s="2">
        <v>1</v>
      </c>
      <c r="C12" t="s">
        <v>790</v>
      </c>
      <c r="D12" t="s">
        <v>13</v>
      </c>
      <c r="E12" s="1">
        <v>41639</v>
      </c>
      <c r="F12" s="3">
        <v>432417.73</v>
      </c>
      <c r="G12" s="3">
        <v>432417.73</v>
      </c>
      <c r="H12" s="3">
        <v>51046.46</v>
      </c>
      <c r="I12" s="3">
        <v>381371.27</v>
      </c>
      <c r="J12" s="3">
        <v>8588.6</v>
      </c>
      <c r="K12" t="s">
        <v>86</v>
      </c>
      <c r="L12" s="11">
        <v>50</v>
      </c>
      <c r="M12" s="20">
        <f t="shared" si="0"/>
        <v>8588.6</v>
      </c>
      <c r="N12" s="11">
        <f t="shared" si="1"/>
        <v>0</v>
      </c>
    </row>
    <row r="13" spans="1:14">
      <c r="A13" t="s">
        <v>791</v>
      </c>
      <c r="B13" s="2">
        <v>1</v>
      </c>
      <c r="C13" t="s">
        <v>792</v>
      </c>
      <c r="D13" t="s">
        <v>13</v>
      </c>
      <c r="E13" s="1">
        <v>41639</v>
      </c>
      <c r="F13" s="3">
        <v>438647.35</v>
      </c>
      <c r="G13" s="3">
        <v>438647.35</v>
      </c>
      <c r="H13" s="3">
        <v>37967.08</v>
      </c>
      <c r="I13" s="3">
        <v>400680.27</v>
      </c>
      <c r="J13" s="3">
        <v>8825.24</v>
      </c>
      <c r="K13" t="s">
        <v>86</v>
      </c>
      <c r="L13" s="11">
        <v>50</v>
      </c>
      <c r="M13" s="20">
        <f t="shared" si="0"/>
        <v>8825.24</v>
      </c>
      <c r="N13" s="11">
        <f t="shared" si="1"/>
        <v>0</v>
      </c>
    </row>
    <row r="14" spans="1:14">
      <c r="A14" t="s">
        <v>793</v>
      </c>
      <c r="B14" s="2">
        <v>1</v>
      </c>
      <c r="C14" t="s">
        <v>794</v>
      </c>
      <c r="D14" t="s">
        <v>13</v>
      </c>
      <c r="E14" s="1">
        <v>41639</v>
      </c>
      <c r="F14" s="3">
        <v>1170248.8500000001</v>
      </c>
      <c r="G14" s="3">
        <v>1170248.8500000001</v>
      </c>
      <c r="H14" s="3">
        <v>83068.17</v>
      </c>
      <c r="I14" s="3">
        <v>1087180.68</v>
      </c>
      <c r="J14" s="3">
        <v>23431.17</v>
      </c>
      <c r="K14" t="s">
        <v>86</v>
      </c>
      <c r="L14" s="11">
        <v>50</v>
      </c>
      <c r="M14" s="20">
        <f t="shared" si="0"/>
        <v>23431.17</v>
      </c>
      <c r="N14" s="11">
        <f t="shared" si="1"/>
        <v>0</v>
      </c>
    </row>
    <row r="15" spans="1:14">
      <c r="A15" t="s">
        <v>111</v>
      </c>
      <c r="B15" s="2">
        <v>1</v>
      </c>
      <c r="C15" t="s">
        <v>57</v>
      </c>
      <c r="D15" t="s">
        <v>13</v>
      </c>
      <c r="E15" s="1">
        <v>42004</v>
      </c>
      <c r="F15" s="3">
        <v>989.06</v>
      </c>
      <c r="G15" s="3">
        <v>989.06</v>
      </c>
      <c r="H15" s="3">
        <v>49.45</v>
      </c>
      <c r="I15" s="3">
        <v>939.61</v>
      </c>
      <c r="J15" s="3">
        <v>19.78</v>
      </c>
      <c r="K15" t="s">
        <v>86</v>
      </c>
      <c r="L15" s="11">
        <v>50</v>
      </c>
      <c r="M15" s="20">
        <f t="shared" si="0"/>
        <v>19.78</v>
      </c>
      <c r="N15" s="11">
        <f t="shared" si="1"/>
        <v>0</v>
      </c>
    </row>
    <row r="16" spans="1:14">
      <c r="A16" t="s">
        <v>111</v>
      </c>
      <c r="B16" s="2">
        <v>2</v>
      </c>
      <c r="C16" t="s">
        <v>59</v>
      </c>
      <c r="D16" t="s">
        <v>13</v>
      </c>
      <c r="E16" s="1">
        <v>42004</v>
      </c>
      <c r="F16" s="3">
        <v>238.5</v>
      </c>
      <c r="G16" s="3">
        <v>238.5</v>
      </c>
      <c r="H16" s="3">
        <v>11.93</v>
      </c>
      <c r="I16" s="3">
        <v>226.57</v>
      </c>
      <c r="J16" s="3">
        <v>4.7699999999999996</v>
      </c>
      <c r="K16" t="s">
        <v>86</v>
      </c>
      <c r="L16" s="11">
        <v>50</v>
      </c>
      <c r="M16" s="20">
        <f t="shared" si="0"/>
        <v>4.7699999999999996</v>
      </c>
      <c r="N16" s="11">
        <f t="shared" si="1"/>
        <v>0</v>
      </c>
    </row>
    <row r="17" spans="1:14">
      <c r="A17" t="s">
        <v>214</v>
      </c>
      <c r="B17" s="2">
        <v>1</v>
      </c>
      <c r="C17" t="s">
        <v>57</v>
      </c>
      <c r="D17" t="s">
        <v>13</v>
      </c>
      <c r="E17" s="1">
        <v>42004</v>
      </c>
      <c r="F17" s="3">
        <v>3834.97</v>
      </c>
      <c r="G17" s="3">
        <v>3834.97</v>
      </c>
      <c r="H17" s="3">
        <v>191.75</v>
      </c>
      <c r="I17" s="3">
        <v>3643.22</v>
      </c>
      <c r="J17" s="3">
        <v>76.7</v>
      </c>
      <c r="K17" t="s">
        <v>86</v>
      </c>
      <c r="L17" s="11">
        <v>50</v>
      </c>
      <c r="M17" s="20">
        <f t="shared" si="0"/>
        <v>76.7</v>
      </c>
      <c r="N17" s="11">
        <f t="shared" si="1"/>
        <v>0</v>
      </c>
    </row>
    <row r="18" spans="1:14">
      <c r="A18" t="s">
        <v>236</v>
      </c>
      <c r="B18" s="2">
        <v>1</v>
      </c>
      <c r="C18" t="s">
        <v>57</v>
      </c>
      <c r="D18" t="s">
        <v>13</v>
      </c>
      <c r="E18" s="1">
        <v>42004</v>
      </c>
      <c r="F18" s="3">
        <v>1415.62</v>
      </c>
      <c r="G18" s="3">
        <v>1415.62</v>
      </c>
      <c r="H18" s="3">
        <v>70.78</v>
      </c>
      <c r="I18" s="3">
        <v>1344.84</v>
      </c>
      <c r="J18" s="3">
        <v>28.31</v>
      </c>
      <c r="K18" t="s">
        <v>86</v>
      </c>
      <c r="L18" s="11">
        <v>50</v>
      </c>
      <c r="M18" s="20">
        <f t="shared" si="0"/>
        <v>28.31</v>
      </c>
      <c r="N18" s="11">
        <f t="shared" si="1"/>
        <v>0</v>
      </c>
    </row>
    <row r="19" spans="1:14">
      <c r="A19" t="s">
        <v>236</v>
      </c>
      <c r="B19" s="2">
        <v>2</v>
      </c>
      <c r="C19" t="s">
        <v>59</v>
      </c>
      <c r="D19" t="s">
        <v>13</v>
      </c>
      <c r="E19" s="1">
        <v>42004</v>
      </c>
      <c r="F19" s="3">
        <v>636</v>
      </c>
      <c r="G19" s="3">
        <v>636</v>
      </c>
      <c r="H19" s="3">
        <v>31.8</v>
      </c>
      <c r="I19" s="3">
        <v>604.20000000000005</v>
      </c>
      <c r="J19" s="3">
        <v>12.72</v>
      </c>
      <c r="K19" t="s">
        <v>86</v>
      </c>
      <c r="L19" s="11">
        <v>50</v>
      </c>
      <c r="M19" s="20">
        <f t="shared" si="0"/>
        <v>12.72</v>
      </c>
      <c r="N19" s="11">
        <f t="shared" si="1"/>
        <v>0</v>
      </c>
    </row>
    <row r="20" spans="1:14">
      <c r="A20" t="s">
        <v>243</v>
      </c>
      <c r="B20" s="2">
        <v>1</v>
      </c>
      <c r="C20" t="s">
        <v>57</v>
      </c>
      <c r="D20" t="s">
        <v>13</v>
      </c>
      <c r="E20" s="1">
        <v>42004</v>
      </c>
      <c r="F20" s="3">
        <v>127.06</v>
      </c>
      <c r="G20" s="3">
        <v>127.06</v>
      </c>
      <c r="H20" s="3">
        <v>6.35</v>
      </c>
      <c r="I20" s="3">
        <v>120.71</v>
      </c>
      <c r="J20" s="3">
        <v>2.54</v>
      </c>
      <c r="K20" t="s">
        <v>86</v>
      </c>
      <c r="L20" s="11">
        <v>50</v>
      </c>
      <c r="M20" s="20">
        <f t="shared" si="0"/>
        <v>2.54</v>
      </c>
      <c r="N20" s="11">
        <f t="shared" si="1"/>
        <v>0</v>
      </c>
    </row>
    <row r="21" spans="1:14">
      <c r="A21" t="s">
        <v>243</v>
      </c>
      <c r="B21" s="2">
        <v>2</v>
      </c>
      <c r="C21" t="s">
        <v>59</v>
      </c>
      <c r="D21" t="s">
        <v>13</v>
      </c>
      <c r="E21" s="1">
        <v>42004</v>
      </c>
      <c r="F21" s="3">
        <v>198.75</v>
      </c>
      <c r="G21" s="3">
        <v>198.75</v>
      </c>
      <c r="H21" s="3">
        <v>9.9499999999999993</v>
      </c>
      <c r="I21" s="3">
        <v>188.8</v>
      </c>
      <c r="J21" s="3">
        <v>3.98</v>
      </c>
      <c r="K21" t="s">
        <v>86</v>
      </c>
      <c r="L21" s="11">
        <v>50</v>
      </c>
      <c r="M21" s="20">
        <f t="shared" si="0"/>
        <v>3.98</v>
      </c>
      <c r="N21" s="11">
        <f t="shared" si="1"/>
        <v>0</v>
      </c>
    </row>
    <row r="22" spans="1:14">
      <c r="A22" t="s">
        <v>244</v>
      </c>
      <c r="B22" s="2">
        <v>1</v>
      </c>
      <c r="C22" t="s">
        <v>57</v>
      </c>
      <c r="D22" t="s">
        <v>13</v>
      </c>
      <c r="E22" s="1">
        <v>42004</v>
      </c>
      <c r="F22" s="3">
        <v>84.7</v>
      </c>
      <c r="G22" s="3">
        <v>84.7</v>
      </c>
      <c r="H22" s="3">
        <v>4.2300000000000004</v>
      </c>
      <c r="I22" s="3">
        <v>80.47</v>
      </c>
      <c r="J22" s="3">
        <v>1.69</v>
      </c>
      <c r="K22" t="s">
        <v>86</v>
      </c>
      <c r="L22" s="11">
        <v>50</v>
      </c>
      <c r="M22" s="20">
        <f t="shared" si="0"/>
        <v>1.69</v>
      </c>
      <c r="N22" s="11">
        <f t="shared" si="1"/>
        <v>0</v>
      </c>
    </row>
    <row r="23" spans="1:14">
      <c r="A23" t="s">
        <v>244</v>
      </c>
      <c r="B23" s="2">
        <v>2</v>
      </c>
      <c r="C23" t="s">
        <v>59</v>
      </c>
      <c r="D23" t="s">
        <v>13</v>
      </c>
      <c r="E23" s="1">
        <v>42004</v>
      </c>
      <c r="F23" s="3">
        <v>238.5</v>
      </c>
      <c r="G23" s="3">
        <v>238.5</v>
      </c>
      <c r="H23" s="3">
        <v>11.93</v>
      </c>
      <c r="I23" s="3">
        <v>226.57</v>
      </c>
      <c r="J23" s="3">
        <v>4.7699999999999996</v>
      </c>
      <c r="K23" t="s">
        <v>86</v>
      </c>
      <c r="L23" s="11">
        <v>50</v>
      </c>
      <c r="M23" s="20">
        <f t="shared" si="0"/>
        <v>4.7699999999999996</v>
      </c>
      <c r="N23" s="11">
        <f t="shared" si="1"/>
        <v>0</v>
      </c>
    </row>
    <row r="24" spans="1:14">
      <c r="A24" t="s">
        <v>245</v>
      </c>
      <c r="B24" s="2">
        <v>1</v>
      </c>
      <c r="C24" t="s">
        <v>57</v>
      </c>
      <c r="D24" t="s">
        <v>13</v>
      </c>
      <c r="E24" s="1">
        <v>42004</v>
      </c>
      <c r="F24" s="3">
        <v>263.87</v>
      </c>
      <c r="G24" s="3">
        <v>263.87</v>
      </c>
      <c r="H24" s="3">
        <v>13.2</v>
      </c>
      <c r="I24" s="3">
        <v>250.67</v>
      </c>
      <c r="J24" s="3">
        <v>5.28</v>
      </c>
      <c r="K24" t="s">
        <v>86</v>
      </c>
      <c r="L24" s="11">
        <v>50</v>
      </c>
      <c r="M24" s="20">
        <f t="shared" si="0"/>
        <v>5.28</v>
      </c>
      <c r="N24" s="11">
        <f t="shared" si="1"/>
        <v>0</v>
      </c>
    </row>
    <row r="25" spans="1:14">
      <c r="A25" t="s">
        <v>245</v>
      </c>
      <c r="B25" s="2">
        <v>2</v>
      </c>
      <c r="C25" t="s">
        <v>59</v>
      </c>
      <c r="D25" t="s">
        <v>13</v>
      </c>
      <c r="E25" s="1">
        <v>42004</v>
      </c>
      <c r="F25" s="3">
        <v>437.25</v>
      </c>
      <c r="G25" s="3">
        <v>437.25</v>
      </c>
      <c r="H25" s="3">
        <v>21.87</v>
      </c>
      <c r="I25" s="3">
        <v>415.38</v>
      </c>
      <c r="J25" s="3">
        <v>8.75</v>
      </c>
      <c r="K25" t="s">
        <v>86</v>
      </c>
      <c r="L25" s="11">
        <v>50</v>
      </c>
      <c r="M25" s="20">
        <f t="shared" si="0"/>
        <v>8.75</v>
      </c>
      <c r="N25" s="11">
        <f t="shared" si="1"/>
        <v>0</v>
      </c>
    </row>
    <row r="26" spans="1:14">
      <c r="A26" t="s">
        <v>795</v>
      </c>
      <c r="B26" s="2">
        <v>1</v>
      </c>
      <c r="C26" t="s">
        <v>796</v>
      </c>
      <c r="D26" t="s">
        <v>13</v>
      </c>
      <c r="E26" s="1">
        <v>42004</v>
      </c>
      <c r="F26" s="3">
        <v>550021.68999999994</v>
      </c>
      <c r="G26" s="3">
        <v>550021.68999999994</v>
      </c>
      <c r="H26" s="3">
        <v>27556.799999999999</v>
      </c>
      <c r="I26" s="3">
        <v>522464.89</v>
      </c>
      <c r="J26" s="3">
        <v>11022.72</v>
      </c>
      <c r="K26" t="s">
        <v>86</v>
      </c>
      <c r="L26" s="11">
        <v>50</v>
      </c>
      <c r="M26" s="20">
        <f t="shared" si="0"/>
        <v>11022.72</v>
      </c>
      <c r="N26" s="11">
        <f t="shared" si="1"/>
        <v>0</v>
      </c>
    </row>
    <row r="27" spans="1:14">
      <c r="A27" t="s">
        <v>797</v>
      </c>
      <c r="B27" s="2">
        <v>1</v>
      </c>
      <c r="C27" t="s">
        <v>798</v>
      </c>
      <c r="D27" t="s">
        <v>13</v>
      </c>
      <c r="E27" s="1">
        <v>42004</v>
      </c>
      <c r="F27" s="3">
        <v>80716.31</v>
      </c>
      <c r="G27" s="3">
        <v>80716.31</v>
      </c>
      <c r="H27" s="3">
        <v>4044</v>
      </c>
      <c r="I27" s="3">
        <v>76672.31</v>
      </c>
      <c r="J27" s="3">
        <v>1617.6</v>
      </c>
      <c r="K27" t="s">
        <v>86</v>
      </c>
      <c r="L27" s="11">
        <v>50</v>
      </c>
      <c r="M27" s="20">
        <f t="shared" si="0"/>
        <v>1617.6</v>
      </c>
      <c r="N27" s="11">
        <f t="shared" si="1"/>
        <v>0</v>
      </c>
    </row>
    <row r="28" spans="1:14">
      <c r="A28" t="s">
        <v>136</v>
      </c>
      <c r="B28" s="2">
        <v>1</v>
      </c>
      <c r="C28" t="s">
        <v>137</v>
      </c>
      <c r="D28" t="s">
        <v>13</v>
      </c>
      <c r="E28" s="1">
        <v>42369</v>
      </c>
      <c r="F28" s="3">
        <v>1573.71</v>
      </c>
      <c r="G28" s="3">
        <v>1573.71</v>
      </c>
      <c r="H28" s="3">
        <v>47.21</v>
      </c>
      <c r="I28" s="3">
        <v>1526.5</v>
      </c>
      <c r="J28" s="3">
        <v>31.47</v>
      </c>
      <c r="K28" t="s">
        <v>86</v>
      </c>
      <c r="L28" s="11">
        <v>50</v>
      </c>
      <c r="M28" s="20">
        <f t="shared" si="0"/>
        <v>31.47</v>
      </c>
      <c r="N28" s="11">
        <f t="shared" si="1"/>
        <v>0</v>
      </c>
    </row>
    <row r="29" spans="1:14">
      <c r="A29" t="s">
        <v>145</v>
      </c>
      <c r="B29" s="2">
        <v>1</v>
      </c>
      <c r="C29" t="s">
        <v>146</v>
      </c>
      <c r="D29" t="s">
        <v>13</v>
      </c>
      <c r="E29" s="1">
        <v>42369</v>
      </c>
      <c r="F29" s="3">
        <v>262.94</v>
      </c>
      <c r="G29" s="3">
        <v>262.94</v>
      </c>
      <c r="H29" s="3">
        <v>7.89</v>
      </c>
      <c r="I29" s="3">
        <v>255.05</v>
      </c>
      <c r="J29" s="3">
        <v>5.26</v>
      </c>
      <c r="K29" t="s">
        <v>86</v>
      </c>
      <c r="L29" s="11">
        <v>50</v>
      </c>
      <c r="M29" s="20">
        <f t="shared" si="0"/>
        <v>5.26</v>
      </c>
      <c r="N29" s="11">
        <f t="shared" si="1"/>
        <v>0</v>
      </c>
    </row>
    <row r="30" spans="1:14">
      <c r="A30" t="s">
        <v>145</v>
      </c>
      <c r="B30" s="2">
        <v>2</v>
      </c>
      <c r="C30" t="s">
        <v>146</v>
      </c>
      <c r="D30" t="s">
        <v>13</v>
      </c>
      <c r="E30" s="1">
        <v>42369</v>
      </c>
      <c r="F30" s="3">
        <v>477</v>
      </c>
      <c r="G30" s="3">
        <v>477</v>
      </c>
      <c r="H30" s="3">
        <v>14.31</v>
      </c>
      <c r="I30" s="3">
        <v>462.69</v>
      </c>
      <c r="J30" s="3">
        <v>9.5399999999999991</v>
      </c>
      <c r="K30" t="s">
        <v>86</v>
      </c>
      <c r="L30" s="11">
        <v>50</v>
      </c>
      <c r="M30" s="20">
        <f t="shared" si="0"/>
        <v>9.5399999999999991</v>
      </c>
      <c r="N30" s="11">
        <f t="shared" si="1"/>
        <v>0</v>
      </c>
    </row>
    <row r="31" spans="1:14">
      <c r="A31" t="s">
        <v>170</v>
      </c>
      <c r="B31" s="2">
        <v>1</v>
      </c>
      <c r="C31" t="s">
        <v>171</v>
      </c>
      <c r="D31" t="s">
        <v>13</v>
      </c>
      <c r="E31" s="1">
        <v>42369</v>
      </c>
      <c r="F31" s="3">
        <v>361.98</v>
      </c>
      <c r="G31" s="3">
        <v>361.98</v>
      </c>
      <c r="H31" s="3">
        <v>10.86</v>
      </c>
      <c r="I31" s="3">
        <v>351.12</v>
      </c>
      <c r="J31" s="3">
        <v>7.24</v>
      </c>
      <c r="K31" t="s">
        <v>86</v>
      </c>
      <c r="L31" s="11">
        <v>50</v>
      </c>
      <c r="M31" s="20">
        <f t="shared" si="0"/>
        <v>7.24</v>
      </c>
      <c r="N31" s="11">
        <f t="shared" si="1"/>
        <v>0</v>
      </c>
    </row>
    <row r="32" spans="1:14">
      <c r="A32" t="s">
        <v>170</v>
      </c>
      <c r="B32" s="2">
        <v>2</v>
      </c>
      <c r="C32" t="s">
        <v>171</v>
      </c>
      <c r="D32" t="s">
        <v>13</v>
      </c>
      <c r="E32" s="1">
        <v>42369</v>
      </c>
      <c r="F32" s="3">
        <v>477</v>
      </c>
      <c r="G32" s="3">
        <v>477</v>
      </c>
      <c r="H32" s="3">
        <v>14.31</v>
      </c>
      <c r="I32" s="3">
        <v>462.69</v>
      </c>
      <c r="J32" s="3">
        <v>9.5399999999999991</v>
      </c>
      <c r="K32" t="s">
        <v>86</v>
      </c>
      <c r="L32" s="11">
        <v>50</v>
      </c>
      <c r="M32" s="20">
        <f t="shared" si="0"/>
        <v>9.5399999999999991</v>
      </c>
      <c r="N32" s="11">
        <f t="shared" si="1"/>
        <v>0</v>
      </c>
    </row>
    <row r="33" spans="1:14">
      <c r="A33" t="s">
        <v>181</v>
      </c>
      <c r="B33" s="2">
        <v>1</v>
      </c>
      <c r="C33" t="s">
        <v>182</v>
      </c>
      <c r="D33" t="s">
        <v>13</v>
      </c>
      <c r="E33" s="1">
        <v>42369</v>
      </c>
      <c r="F33" s="3">
        <v>272.66000000000003</v>
      </c>
      <c r="G33" s="3">
        <v>272.66000000000003</v>
      </c>
      <c r="H33" s="3">
        <v>8.18</v>
      </c>
      <c r="I33" s="3">
        <v>264.48</v>
      </c>
      <c r="J33" s="3">
        <v>5.45</v>
      </c>
      <c r="K33" t="s">
        <v>86</v>
      </c>
      <c r="L33" s="11">
        <v>50</v>
      </c>
      <c r="M33" s="20">
        <f t="shared" si="0"/>
        <v>5.45</v>
      </c>
      <c r="N33" s="11">
        <f t="shared" si="1"/>
        <v>0</v>
      </c>
    </row>
    <row r="34" spans="1:14">
      <c r="A34" t="s">
        <v>181</v>
      </c>
      <c r="B34" s="2">
        <v>2</v>
      </c>
      <c r="C34" t="s">
        <v>182</v>
      </c>
      <c r="D34" t="s">
        <v>13</v>
      </c>
      <c r="E34" s="1">
        <v>42369</v>
      </c>
      <c r="F34" s="3">
        <v>318</v>
      </c>
      <c r="G34" s="3">
        <v>318</v>
      </c>
      <c r="H34" s="3">
        <v>9.5399999999999991</v>
      </c>
      <c r="I34" s="3">
        <v>308.45999999999998</v>
      </c>
      <c r="J34" s="3">
        <v>6.36</v>
      </c>
      <c r="K34" t="s">
        <v>86</v>
      </c>
      <c r="L34" s="11">
        <v>50</v>
      </c>
      <c r="M34" s="20">
        <f t="shared" si="0"/>
        <v>6.36</v>
      </c>
      <c r="N34" s="11">
        <f t="shared" si="1"/>
        <v>0</v>
      </c>
    </row>
    <row r="35" spans="1:14">
      <c r="A35" t="s">
        <v>189</v>
      </c>
      <c r="B35" s="2">
        <v>1</v>
      </c>
      <c r="C35" t="s">
        <v>190</v>
      </c>
      <c r="D35" t="s">
        <v>13</v>
      </c>
      <c r="E35" s="1">
        <v>42369</v>
      </c>
      <c r="F35" s="3">
        <v>652.96</v>
      </c>
      <c r="G35" s="3">
        <v>652.96</v>
      </c>
      <c r="H35" s="3">
        <v>19.59</v>
      </c>
      <c r="I35" s="3">
        <v>633.37</v>
      </c>
      <c r="J35" s="3">
        <v>13.06</v>
      </c>
      <c r="K35" t="s">
        <v>86</v>
      </c>
      <c r="L35" s="11">
        <v>50</v>
      </c>
      <c r="M35" s="20">
        <f t="shared" si="0"/>
        <v>13.06</v>
      </c>
      <c r="N35" s="11">
        <f t="shared" si="1"/>
        <v>0</v>
      </c>
    </row>
    <row r="36" spans="1:14">
      <c r="A36" t="s">
        <v>191</v>
      </c>
      <c r="B36" s="2">
        <v>1</v>
      </c>
      <c r="C36" t="s">
        <v>192</v>
      </c>
      <c r="D36" t="s">
        <v>13</v>
      </c>
      <c r="E36" s="1">
        <v>42369</v>
      </c>
      <c r="F36" s="3">
        <v>1251.8</v>
      </c>
      <c r="G36" s="3">
        <v>1251.8</v>
      </c>
      <c r="H36" s="3">
        <v>37.56</v>
      </c>
      <c r="I36" s="3">
        <v>1214.24</v>
      </c>
      <c r="J36" s="3">
        <v>25.04</v>
      </c>
      <c r="K36" t="s">
        <v>86</v>
      </c>
      <c r="L36" s="11">
        <v>50</v>
      </c>
      <c r="M36" s="20">
        <f t="shared" si="0"/>
        <v>25.04</v>
      </c>
      <c r="N36" s="11">
        <f t="shared" si="1"/>
        <v>0</v>
      </c>
    </row>
    <row r="37" spans="1:14">
      <c r="A37" t="s">
        <v>191</v>
      </c>
      <c r="B37" s="2">
        <v>2</v>
      </c>
      <c r="C37" t="s">
        <v>192</v>
      </c>
      <c r="D37" t="s">
        <v>13</v>
      </c>
      <c r="E37" s="1">
        <v>42369</v>
      </c>
      <c r="F37" s="3">
        <v>1199.17</v>
      </c>
      <c r="G37" s="3">
        <v>1199.17</v>
      </c>
      <c r="H37" s="3">
        <v>35.97</v>
      </c>
      <c r="I37" s="3">
        <v>1163.2</v>
      </c>
      <c r="J37" s="3">
        <v>23.98</v>
      </c>
      <c r="K37" t="s">
        <v>86</v>
      </c>
      <c r="L37" s="11">
        <v>50</v>
      </c>
      <c r="M37" s="20">
        <f t="shared" si="0"/>
        <v>23.98</v>
      </c>
      <c r="N37" s="11">
        <f t="shared" si="1"/>
        <v>0</v>
      </c>
    </row>
    <row r="38" spans="1:14">
      <c r="A38" t="s">
        <v>200</v>
      </c>
      <c r="B38" s="2">
        <v>1</v>
      </c>
      <c r="C38" t="s">
        <v>201</v>
      </c>
      <c r="D38" t="s">
        <v>13</v>
      </c>
      <c r="E38" s="1">
        <v>42369</v>
      </c>
      <c r="F38" s="3">
        <v>1386.26</v>
      </c>
      <c r="G38" s="3">
        <v>1386.26</v>
      </c>
      <c r="H38" s="3">
        <v>41.59</v>
      </c>
      <c r="I38" s="3">
        <v>1344.67</v>
      </c>
      <c r="J38" s="3">
        <v>27.73</v>
      </c>
      <c r="K38" t="s">
        <v>86</v>
      </c>
      <c r="L38" s="11">
        <v>50</v>
      </c>
      <c r="M38" s="20">
        <f t="shared" si="0"/>
        <v>27.73</v>
      </c>
      <c r="N38" s="11">
        <f t="shared" si="1"/>
        <v>0</v>
      </c>
    </row>
    <row r="39" spans="1:14">
      <c r="A39" t="s">
        <v>200</v>
      </c>
      <c r="B39" s="2">
        <v>2</v>
      </c>
      <c r="C39" t="s">
        <v>201</v>
      </c>
      <c r="D39" t="s">
        <v>13</v>
      </c>
      <c r="E39" s="1">
        <v>42369</v>
      </c>
      <c r="F39" s="3">
        <v>552.37</v>
      </c>
      <c r="G39" s="3">
        <v>552.37</v>
      </c>
      <c r="H39" s="3">
        <v>16.57</v>
      </c>
      <c r="I39" s="3">
        <v>535.79999999999995</v>
      </c>
      <c r="J39" s="3">
        <v>11.05</v>
      </c>
      <c r="K39" t="s">
        <v>86</v>
      </c>
      <c r="L39" s="11">
        <v>50</v>
      </c>
      <c r="M39" s="20">
        <f t="shared" si="0"/>
        <v>11.05</v>
      </c>
      <c r="N39" s="11">
        <f t="shared" si="1"/>
        <v>0</v>
      </c>
    </row>
    <row r="40" spans="1:14">
      <c r="A40" t="s">
        <v>200</v>
      </c>
      <c r="B40" s="2">
        <v>4</v>
      </c>
      <c r="C40" t="s">
        <v>201</v>
      </c>
      <c r="D40" t="s">
        <v>13</v>
      </c>
      <c r="E40" s="1">
        <v>42369</v>
      </c>
      <c r="F40" s="3">
        <v>100.6</v>
      </c>
      <c r="G40" s="3">
        <v>100.6</v>
      </c>
      <c r="H40" s="3">
        <v>3.02</v>
      </c>
      <c r="I40" s="3">
        <v>97.58</v>
      </c>
      <c r="J40" s="3">
        <v>2.0099999999999998</v>
      </c>
      <c r="K40" t="s">
        <v>86</v>
      </c>
      <c r="L40" s="11">
        <v>50</v>
      </c>
      <c r="M40" s="20">
        <f t="shared" si="0"/>
        <v>2.0099999999999998</v>
      </c>
      <c r="N40" s="11">
        <f t="shared" si="1"/>
        <v>0</v>
      </c>
    </row>
    <row r="41" spans="1:14">
      <c r="A41" t="s">
        <v>202</v>
      </c>
      <c r="B41" s="2">
        <v>1</v>
      </c>
      <c r="C41" t="s">
        <v>203</v>
      </c>
      <c r="D41" t="s">
        <v>13</v>
      </c>
      <c r="E41" s="1">
        <v>42369</v>
      </c>
      <c r="F41" s="3">
        <v>8330.43</v>
      </c>
      <c r="G41" s="3">
        <v>8330.43</v>
      </c>
      <c r="H41" s="3">
        <v>249.91</v>
      </c>
      <c r="I41" s="3">
        <v>8080.52</v>
      </c>
      <c r="J41" s="3">
        <v>166.61</v>
      </c>
      <c r="K41" t="s">
        <v>86</v>
      </c>
      <c r="L41" s="11">
        <v>50</v>
      </c>
      <c r="M41" s="20">
        <f t="shared" si="0"/>
        <v>166.61</v>
      </c>
      <c r="N41" s="11">
        <f t="shared" si="1"/>
        <v>0</v>
      </c>
    </row>
    <row r="42" spans="1:14">
      <c r="A42" t="s">
        <v>202</v>
      </c>
      <c r="B42" s="2">
        <v>2</v>
      </c>
      <c r="C42" t="s">
        <v>203</v>
      </c>
      <c r="D42" t="s">
        <v>13</v>
      </c>
      <c r="E42" s="1">
        <v>42369</v>
      </c>
      <c r="F42" s="3">
        <v>100.6</v>
      </c>
      <c r="G42" s="3">
        <v>100.6</v>
      </c>
      <c r="H42" s="3">
        <v>3.02</v>
      </c>
      <c r="I42" s="3">
        <v>97.58</v>
      </c>
      <c r="J42" s="3">
        <v>2.0099999999999998</v>
      </c>
      <c r="K42" t="s">
        <v>86</v>
      </c>
      <c r="L42" s="11">
        <v>50</v>
      </c>
      <c r="M42" s="20">
        <f t="shared" si="0"/>
        <v>2.0099999999999998</v>
      </c>
      <c r="N42" s="11">
        <f t="shared" si="1"/>
        <v>0</v>
      </c>
    </row>
    <row r="43" spans="1:14">
      <c r="A43" t="s">
        <v>223</v>
      </c>
      <c r="B43" s="2">
        <v>1</v>
      </c>
      <c r="C43" t="s">
        <v>224</v>
      </c>
      <c r="D43" t="s">
        <v>13</v>
      </c>
      <c r="E43" s="1">
        <v>42369</v>
      </c>
      <c r="F43" s="3">
        <v>234.06</v>
      </c>
      <c r="G43" s="3">
        <v>234.06</v>
      </c>
      <c r="H43" s="3">
        <v>7.02</v>
      </c>
      <c r="I43" s="3">
        <v>227.04</v>
      </c>
      <c r="J43" s="3">
        <v>4.68</v>
      </c>
      <c r="K43" t="s">
        <v>86</v>
      </c>
      <c r="L43" s="11">
        <v>50</v>
      </c>
      <c r="M43" s="20">
        <f t="shared" si="0"/>
        <v>4.68</v>
      </c>
      <c r="N43" s="11">
        <f t="shared" si="1"/>
        <v>0</v>
      </c>
    </row>
    <row r="44" spans="1:14">
      <c r="A44" t="s">
        <v>228</v>
      </c>
      <c r="B44" s="2">
        <v>1</v>
      </c>
      <c r="C44" t="s">
        <v>229</v>
      </c>
      <c r="D44" t="s">
        <v>13</v>
      </c>
      <c r="E44" s="1">
        <v>42369</v>
      </c>
      <c r="F44" s="3">
        <v>555.38</v>
      </c>
      <c r="G44" s="3">
        <v>555.38</v>
      </c>
      <c r="H44" s="3">
        <v>16.66</v>
      </c>
      <c r="I44" s="3">
        <v>538.72</v>
      </c>
      <c r="J44" s="3">
        <v>11.11</v>
      </c>
      <c r="K44" t="s">
        <v>86</v>
      </c>
      <c r="L44" s="11">
        <v>50</v>
      </c>
      <c r="M44" s="20">
        <f t="shared" si="0"/>
        <v>11.11</v>
      </c>
      <c r="N44" s="11">
        <f t="shared" si="1"/>
        <v>0</v>
      </c>
    </row>
    <row r="45" spans="1:14">
      <c r="A45" t="s">
        <v>228</v>
      </c>
      <c r="B45" s="2">
        <v>2</v>
      </c>
      <c r="C45" t="s">
        <v>229</v>
      </c>
      <c r="D45" t="s">
        <v>13</v>
      </c>
      <c r="E45" s="1">
        <v>42369</v>
      </c>
      <c r="F45" s="3">
        <v>846.04</v>
      </c>
      <c r="G45" s="3">
        <v>846.04</v>
      </c>
      <c r="H45" s="3">
        <v>25.38</v>
      </c>
      <c r="I45" s="3">
        <v>820.66</v>
      </c>
      <c r="J45" s="3">
        <v>16.920000000000002</v>
      </c>
      <c r="K45" t="s">
        <v>86</v>
      </c>
      <c r="L45" s="11">
        <v>50</v>
      </c>
      <c r="M45" s="20">
        <f t="shared" si="0"/>
        <v>16.920000000000002</v>
      </c>
      <c r="N45" s="11">
        <f t="shared" si="1"/>
        <v>0</v>
      </c>
    </row>
    <row r="46" spans="1:14">
      <c r="A46" t="s">
        <v>246</v>
      </c>
      <c r="B46" s="2">
        <v>1</v>
      </c>
      <c r="C46" t="s">
        <v>247</v>
      </c>
      <c r="D46" t="s">
        <v>13</v>
      </c>
      <c r="E46" s="1">
        <v>42369</v>
      </c>
      <c r="F46" s="3">
        <v>181.76</v>
      </c>
      <c r="G46" s="3">
        <v>181.76</v>
      </c>
      <c r="H46" s="3">
        <v>5.46</v>
      </c>
      <c r="I46" s="3">
        <v>176.3</v>
      </c>
      <c r="J46" s="3">
        <v>3.64</v>
      </c>
      <c r="K46" t="s">
        <v>86</v>
      </c>
      <c r="L46" s="11">
        <v>50</v>
      </c>
      <c r="M46" s="20">
        <f t="shared" si="0"/>
        <v>3.64</v>
      </c>
      <c r="N46" s="11">
        <f t="shared" si="1"/>
        <v>0</v>
      </c>
    </row>
    <row r="47" spans="1:14">
      <c r="A47" t="s">
        <v>246</v>
      </c>
      <c r="B47" s="2">
        <v>2</v>
      </c>
      <c r="C47" t="s">
        <v>247</v>
      </c>
      <c r="D47" t="s">
        <v>13</v>
      </c>
      <c r="E47" s="1">
        <v>42369</v>
      </c>
      <c r="F47" s="3">
        <v>437.25</v>
      </c>
      <c r="G47" s="3">
        <v>437.25</v>
      </c>
      <c r="H47" s="3">
        <v>13.12</v>
      </c>
      <c r="I47" s="3">
        <v>424.13</v>
      </c>
      <c r="J47" s="3">
        <v>8.75</v>
      </c>
      <c r="K47" t="s">
        <v>86</v>
      </c>
      <c r="L47" s="11">
        <v>50</v>
      </c>
      <c r="M47" s="20">
        <f t="shared" si="0"/>
        <v>8.75</v>
      </c>
      <c r="N47" s="11">
        <f t="shared" si="1"/>
        <v>0</v>
      </c>
    </row>
    <row r="48" spans="1:14">
      <c r="A48" t="s">
        <v>257</v>
      </c>
      <c r="B48" s="2">
        <v>1</v>
      </c>
      <c r="C48" t="s">
        <v>258</v>
      </c>
      <c r="D48" t="s">
        <v>13</v>
      </c>
      <c r="E48" s="1">
        <v>42369</v>
      </c>
      <c r="F48" s="3">
        <v>130.68</v>
      </c>
      <c r="G48" s="3">
        <v>130.68</v>
      </c>
      <c r="H48" s="3">
        <v>3.92</v>
      </c>
      <c r="I48" s="3">
        <v>126.76</v>
      </c>
      <c r="J48" s="3">
        <v>2.61</v>
      </c>
      <c r="K48" t="s">
        <v>86</v>
      </c>
      <c r="L48" s="11">
        <v>50</v>
      </c>
      <c r="M48" s="20">
        <f t="shared" si="0"/>
        <v>2.61</v>
      </c>
      <c r="N48" s="11">
        <f t="shared" si="1"/>
        <v>0</v>
      </c>
    </row>
    <row r="49" spans="1:14">
      <c r="A49" t="s">
        <v>257</v>
      </c>
      <c r="B49" s="2">
        <v>2</v>
      </c>
      <c r="C49" t="s">
        <v>258</v>
      </c>
      <c r="D49" t="s">
        <v>13</v>
      </c>
      <c r="E49" s="1">
        <v>42369</v>
      </c>
      <c r="F49" s="3">
        <v>1999.44</v>
      </c>
      <c r="G49" s="3">
        <v>1999.44</v>
      </c>
      <c r="H49" s="3">
        <v>59.98</v>
      </c>
      <c r="I49" s="3">
        <v>1939.46</v>
      </c>
      <c r="J49" s="3">
        <v>39.99</v>
      </c>
      <c r="K49" t="s">
        <v>86</v>
      </c>
      <c r="L49" s="11">
        <v>50</v>
      </c>
      <c r="M49" s="20">
        <f t="shared" si="0"/>
        <v>39.99</v>
      </c>
      <c r="N49" s="11">
        <f t="shared" si="1"/>
        <v>0</v>
      </c>
    </row>
    <row r="50" spans="1:14">
      <c r="A50" t="s">
        <v>381</v>
      </c>
      <c r="B50" s="2">
        <v>1</v>
      </c>
      <c r="C50" t="s">
        <v>382</v>
      </c>
      <c r="D50" t="s">
        <v>13</v>
      </c>
      <c r="E50" s="1">
        <v>42369</v>
      </c>
      <c r="F50" s="3">
        <v>1384.4</v>
      </c>
      <c r="G50" s="3">
        <v>1384.4</v>
      </c>
      <c r="H50" s="3">
        <v>41.53</v>
      </c>
      <c r="I50" s="3">
        <v>1342.87</v>
      </c>
      <c r="J50" s="3">
        <v>27.69</v>
      </c>
      <c r="K50" t="s">
        <v>86</v>
      </c>
      <c r="L50" s="11">
        <v>50</v>
      </c>
      <c r="M50" s="20">
        <f t="shared" si="0"/>
        <v>27.69</v>
      </c>
      <c r="N50" s="11">
        <f t="shared" si="1"/>
        <v>0</v>
      </c>
    </row>
    <row r="51" spans="1:14">
      <c r="A51" t="s">
        <v>389</v>
      </c>
      <c r="B51" s="2">
        <v>1</v>
      </c>
      <c r="C51" t="s">
        <v>390</v>
      </c>
      <c r="D51" t="s">
        <v>13</v>
      </c>
      <c r="E51" s="1">
        <v>42369</v>
      </c>
      <c r="F51" s="3">
        <v>148.96</v>
      </c>
      <c r="G51" s="3">
        <v>148.96</v>
      </c>
      <c r="H51" s="3">
        <v>4.47</v>
      </c>
      <c r="I51" s="3">
        <v>144.49</v>
      </c>
      <c r="J51" s="3">
        <v>2.98</v>
      </c>
      <c r="K51" t="s">
        <v>86</v>
      </c>
      <c r="L51" s="11">
        <v>50</v>
      </c>
      <c r="M51" s="20">
        <f t="shared" si="0"/>
        <v>2.98</v>
      </c>
      <c r="N51" s="11">
        <f t="shared" si="1"/>
        <v>0</v>
      </c>
    </row>
    <row r="52" spans="1:14">
      <c r="A52" t="s">
        <v>389</v>
      </c>
      <c r="B52" s="2">
        <v>2</v>
      </c>
      <c r="C52" t="s">
        <v>390</v>
      </c>
      <c r="D52" t="s">
        <v>13</v>
      </c>
      <c r="E52" s="1">
        <v>42369</v>
      </c>
      <c r="F52" s="3">
        <v>4885.3500000000004</v>
      </c>
      <c r="G52" s="3">
        <v>4885.3500000000004</v>
      </c>
      <c r="H52" s="3">
        <v>146.56</v>
      </c>
      <c r="I52" s="3">
        <v>4738.79</v>
      </c>
      <c r="J52" s="3">
        <v>97.71</v>
      </c>
      <c r="K52" t="s">
        <v>86</v>
      </c>
      <c r="L52" s="11">
        <v>50</v>
      </c>
      <c r="M52" s="20">
        <f t="shared" si="0"/>
        <v>97.71</v>
      </c>
      <c r="N52" s="11">
        <f t="shared" si="1"/>
        <v>0</v>
      </c>
    </row>
    <row r="53" spans="1:14">
      <c r="A53" t="s">
        <v>418</v>
      </c>
      <c r="B53" s="2">
        <v>1</v>
      </c>
      <c r="C53" t="s">
        <v>419</v>
      </c>
      <c r="D53" t="s">
        <v>13</v>
      </c>
      <c r="E53" s="1">
        <v>42369</v>
      </c>
      <c r="F53" s="3">
        <v>184.53</v>
      </c>
      <c r="G53" s="3">
        <v>184.53</v>
      </c>
      <c r="H53" s="3">
        <v>5.54</v>
      </c>
      <c r="I53" s="3">
        <v>178.99</v>
      </c>
      <c r="J53" s="3">
        <v>3.69</v>
      </c>
      <c r="K53" t="s">
        <v>86</v>
      </c>
      <c r="L53" s="11">
        <v>50</v>
      </c>
      <c r="M53" s="20">
        <f t="shared" si="0"/>
        <v>3.69</v>
      </c>
      <c r="N53" s="11">
        <f t="shared" si="1"/>
        <v>0</v>
      </c>
    </row>
    <row r="54" spans="1:14">
      <c r="A54" t="s">
        <v>418</v>
      </c>
      <c r="B54" s="2">
        <v>2</v>
      </c>
      <c r="C54" t="s">
        <v>419</v>
      </c>
      <c r="D54" t="s">
        <v>13</v>
      </c>
      <c r="E54" s="1">
        <v>42369</v>
      </c>
      <c r="F54" s="3">
        <v>261.52</v>
      </c>
      <c r="G54" s="3">
        <v>261.52</v>
      </c>
      <c r="H54" s="3">
        <v>7.85</v>
      </c>
      <c r="I54" s="3">
        <v>253.67</v>
      </c>
      <c r="J54" s="3">
        <v>5.23</v>
      </c>
      <c r="K54" t="s">
        <v>86</v>
      </c>
      <c r="L54" s="11">
        <v>50</v>
      </c>
      <c r="M54" s="20">
        <f t="shared" si="0"/>
        <v>5.23</v>
      </c>
      <c r="N54" s="11">
        <f t="shared" si="1"/>
        <v>0</v>
      </c>
    </row>
    <row r="55" spans="1:14">
      <c r="A55" t="s">
        <v>418</v>
      </c>
      <c r="B55" s="2">
        <v>3</v>
      </c>
      <c r="C55" t="s">
        <v>419</v>
      </c>
      <c r="D55" t="s">
        <v>13</v>
      </c>
      <c r="E55" s="1">
        <v>42369</v>
      </c>
      <c r="F55" s="3">
        <v>369.04</v>
      </c>
      <c r="G55" s="3">
        <v>369.04</v>
      </c>
      <c r="H55" s="3">
        <v>11.07</v>
      </c>
      <c r="I55" s="3">
        <v>357.97</v>
      </c>
      <c r="J55" s="3">
        <v>7.38</v>
      </c>
      <c r="K55" t="s">
        <v>86</v>
      </c>
      <c r="L55" s="11">
        <v>50</v>
      </c>
      <c r="M55" s="20">
        <f t="shared" si="0"/>
        <v>7.38</v>
      </c>
      <c r="N55" s="11">
        <f t="shared" si="1"/>
        <v>0</v>
      </c>
    </row>
    <row r="56" spans="1:14">
      <c r="A56" t="s">
        <v>418</v>
      </c>
      <c r="B56" s="2">
        <v>5</v>
      </c>
      <c r="C56" t="s">
        <v>419</v>
      </c>
      <c r="D56" t="s">
        <v>13</v>
      </c>
      <c r="E56" s="1">
        <v>42369</v>
      </c>
      <c r="F56" s="3">
        <v>174.34</v>
      </c>
      <c r="G56" s="3">
        <v>174.34</v>
      </c>
      <c r="H56" s="3">
        <v>5.23</v>
      </c>
      <c r="I56" s="3">
        <v>169.11</v>
      </c>
      <c r="J56" s="3">
        <v>3.49</v>
      </c>
      <c r="K56" t="s">
        <v>86</v>
      </c>
      <c r="L56" s="11">
        <v>50</v>
      </c>
      <c r="M56" s="20">
        <f t="shared" si="0"/>
        <v>3.49</v>
      </c>
      <c r="N56" s="11">
        <f t="shared" si="1"/>
        <v>0</v>
      </c>
    </row>
    <row r="57" spans="1:14">
      <c r="A57" t="s">
        <v>481</v>
      </c>
      <c r="B57" s="2">
        <v>1</v>
      </c>
      <c r="C57" t="s">
        <v>482</v>
      </c>
      <c r="D57" t="s">
        <v>13</v>
      </c>
      <c r="E57" s="1">
        <v>42369</v>
      </c>
      <c r="F57" s="3">
        <v>201.2</v>
      </c>
      <c r="G57" s="3">
        <v>201.2</v>
      </c>
      <c r="H57" s="3">
        <v>6.03</v>
      </c>
      <c r="I57" s="3">
        <v>195.17</v>
      </c>
      <c r="J57" s="3">
        <v>4.0199999999999996</v>
      </c>
      <c r="K57" t="s">
        <v>86</v>
      </c>
      <c r="L57" s="11">
        <v>50</v>
      </c>
      <c r="M57" s="20">
        <f t="shared" si="0"/>
        <v>4.0199999999999996</v>
      </c>
      <c r="N57" s="11">
        <f t="shared" si="1"/>
        <v>0</v>
      </c>
    </row>
    <row r="58" spans="1:14">
      <c r="A58" t="s">
        <v>481</v>
      </c>
      <c r="B58" s="2">
        <v>2</v>
      </c>
      <c r="C58" t="s">
        <v>482</v>
      </c>
      <c r="D58" t="s">
        <v>13</v>
      </c>
      <c r="E58" s="1">
        <v>42369</v>
      </c>
      <c r="F58" s="3">
        <v>16800</v>
      </c>
      <c r="G58" s="3">
        <v>16800</v>
      </c>
      <c r="H58" s="3">
        <v>504</v>
      </c>
      <c r="I58" s="3">
        <v>16296</v>
      </c>
      <c r="J58" s="3">
        <v>336</v>
      </c>
      <c r="K58" t="s">
        <v>86</v>
      </c>
      <c r="L58" s="11">
        <v>50</v>
      </c>
      <c r="M58" s="20">
        <f t="shared" si="0"/>
        <v>336</v>
      </c>
      <c r="N58" s="11">
        <f t="shared" si="1"/>
        <v>0</v>
      </c>
    </row>
    <row r="59" spans="1:14">
      <c r="A59" t="s">
        <v>481</v>
      </c>
      <c r="B59" s="2">
        <v>3</v>
      </c>
      <c r="C59" t="s">
        <v>482</v>
      </c>
      <c r="D59" t="s">
        <v>13</v>
      </c>
      <c r="E59" s="1">
        <v>42369</v>
      </c>
      <c r="F59" s="3">
        <v>17339.36</v>
      </c>
      <c r="G59" s="3">
        <v>17339.36</v>
      </c>
      <c r="H59" s="3">
        <v>520.17999999999995</v>
      </c>
      <c r="I59" s="3">
        <v>16819.18</v>
      </c>
      <c r="J59" s="3">
        <v>346.79</v>
      </c>
      <c r="K59" t="s">
        <v>86</v>
      </c>
      <c r="L59" s="11">
        <v>50</v>
      </c>
      <c r="M59" s="20">
        <f t="shared" si="0"/>
        <v>346.79</v>
      </c>
      <c r="N59" s="11">
        <f t="shared" si="1"/>
        <v>0</v>
      </c>
    </row>
    <row r="60" spans="1:14">
      <c r="A60" t="s">
        <v>542</v>
      </c>
      <c r="B60" s="2">
        <v>1</v>
      </c>
      <c r="C60" t="s">
        <v>543</v>
      </c>
      <c r="D60" t="s">
        <v>13</v>
      </c>
      <c r="E60" s="1">
        <v>42369</v>
      </c>
      <c r="F60" s="3">
        <v>2691.96</v>
      </c>
      <c r="G60" s="3">
        <v>2691.96</v>
      </c>
      <c r="H60" s="3">
        <v>80.760000000000005</v>
      </c>
      <c r="I60" s="3">
        <v>2611.1999999999998</v>
      </c>
      <c r="J60" s="3">
        <v>53.84</v>
      </c>
      <c r="K60" t="s">
        <v>86</v>
      </c>
      <c r="L60" s="11">
        <v>50</v>
      </c>
      <c r="M60" s="20">
        <f t="shared" si="0"/>
        <v>53.84</v>
      </c>
      <c r="N60" s="11">
        <f t="shared" si="1"/>
        <v>0</v>
      </c>
    </row>
    <row r="61" spans="1:14">
      <c r="A61" t="s">
        <v>578</v>
      </c>
      <c r="B61" s="2">
        <v>1</v>
      </c>
      <c r="C61" t="s">
        <v>579</v>
      </c>
      <c r="D61" t="s">
        <v>13</v>
      </c>
      <c r="E61" s="1">
        <v>42369</v>
      </c>
      <c r="F61" s="3">
        <v>484.18</v>
      </c>
      <c r="G61" s="3">
        <v>484.18</v>
      </c>
      <c r="H61" s="3">
        <v>14.52</v>
      </c>
      <c r="I61" s="3">
        <v>469.66</v>
      </c>
      <c r="J61" s="3">
        <v>9.68</v>
      </c>
      <c r="K61" t="s">
        <v>86</v>
      </c>
      <c r="L61" s="11">
        <v>50</v>
      </c>
      <c r="M61" s="20">
        <f t="shared" si="0"/>
        <v>9.68</v>
      </c>
      <c r="N61" s="11">
        <f t="shared" si="1"/>
        <v>0</v>
      </c>
    </row>
    <row r="62" spans="1:14">
      <c r="A62" t="s">
        <v>754</v>
      </c>
      <c r="B62" s="2">
        <v>1</v>
      </c>
      <c r="C62" t="s">
        <v>639</v>
      </c>
      <c r="D62" t="s">
        <v>13</v>
      </c>
      <c r="E62" s="1">
        <v>42369</v>
      </c>
      <c r="F62" s="3">
        <v>1523.47</v>
      </c>
      <c r="G62" s="3">
        <v>1523.47</v>
      </c>
      <c r="H62" s="3">
        <v>45.7</v>
      </c>
      <c r="I62" s="3">
        <v>1477.77</v>
      </c>
      <c r="J62" s="3">
        <v>30.47</v>
      </c>
      <c r="K62" t="s">
        <v>86</v>
      </c>
      <c r="L62" s="11">
        <v>50</v>
      </c>
      <c r="M62" s="20">
        <f t="shared" si="0"/>
        <v>30.47</v>
      </c>
      <c r="N62" s="11">
        <f t="shared" si="1"/>
        <v>0</v>
      </c>
    </row>
    <row r="63" spans="1:14">
      <c r="A63" t="s">
        <v>799</v>
      </c>
      <c r="B63" s="2">
        <v>1</v>
      </c>
      <c r="C63" t="s">
        <v>800</v>
      </c>
      <c r="D63" t="s">
        <v>13</v>
      </c>
      <c r="E63" s="1">
        <v>42369</v>
      </c>
      <c r="F63" s="3">
        <v>4099.3500000000004</v>
      </c>
      <c r="G63" s="3">
        <v>4099.3500000000004</v>
      </c>
      <c r="H63" s="3">
        <v>122.98</v>
      </c>
      <c r="I63" s="3">
        <v>3976.37</v>
      </c>
      <c r="J63" s="3">
        <v>81.99</v>
      </c>
      <c r="K63" t="s">
        <v>86</v>
      </c>
      <c r="L63" s="11">
        <v>50</v>
      </c>
      <c r="M63" s="20">
        <f t="shared" si="0"/>
        <v>81.99</v>
      </c>
      <c r="N63" s="11">
        <f t="shared" si="1"/>
        <v>0</v>
      </c>
    </row>
    <row r="64" spans="1:14">
      <c r="A64" s="16"/>
      <c r="B64" s="28"/>
      <c r="C64" s="16"/>
      <c r="D64" s="16"/>
      <c r="E64" s="17"/>
      <c r="F64" s="9"/>
      <c r="G64" s="9"/>
      <c r="H64" s="9"/>
      <c r="I64" s="9"/>
      <c r="J64" s="93"/>
      <c r="K64" s="16"/>
      <c r="L64" s="27"/>
      <c r="M64" s="94"/>
      <c r="N64" s="102"/>
    </row>
    <row r="65" spans="1:14">
      <c r="A65" s="16"/>
      <c r="B65" s="28"/>
      <c r="C65" s="96" t="s">
        <v>1353</v>
      </c>
      <c r="D65" s="16"/>
      <c r="E65" s="17"/>
      <c r="F65" s="9"/>
      <c r="G65" s="114">
        <f>'[3]2016 Jobs by Asset Class'!$C$8</f>
        <v>437046.61464279995</v>
      </c>
      <c r="H65" s="9"/>
      <c r="I65" s="9"/>
      <c r="J65" s="93"/>
      <c r="K65" s="103"/>
      <c r="L65" s="102">
        <v>50</v>
      </c>
      <c r="M65" s="94">
        <f>(G65/L65)/2</f>
        <v>4370.4661464279998</v>
      </c>
      <c r="N65" s="102"/>
    </row>
    <row r="66" spans="1:14">
      <c r="A66" s="16"/>
      <c r="B66" s="28"/>
      <c r="C66" s="96"/>
      <c r="D66" s="16"/>
      <c r="E66" s="17"/>
      <c r="F66" s="9"/>
      <c r="G66" s="9"/>
      <c r="H66" s="9"/>
      <c r="I66" s="9"/>
      <c r="J66" s="14"/>
      <c r="K66" s="31"/>
      <c r="L66" s="30"/>
      <c r="M66" s="24"/>
      <c r="N66" s="30"/>
    </row>
    <row r="67" spans="1:14">
      <c r="B67" s="2"/>
      <c r="E67" s="1"/>
      <c r="F67" s="3"/>
      <c r="G67" s="3"/>
      <c r="H67" s="3"/>
      <c r="I67" s="3"/>
      <c r="J67" s="8">
        <f>SUM(J3:J66)</f>
        <v>139801.98000000001</v>
      </c>
      <c r="K67" s="23"/>
      <c r="L67" s="13"/>
      <c r="M67" s="8">
        <f>SUM(M3:M66)</f>
        <v>144172.446146428</v>
      </c>
      <c r="N67" s="8">
        <f>SUM(N3:N63)</f>
        <v>0</v>
      </c>
    </row>
    <row r="68" spans="1:14">
      <c r="B68" s="2"/>
      <c r="E68" s="1"/>
      <c r="F68" s="3"/>
      <c r="G68" s="3"/>
      <c r="H68" s="3"/>
      <c r="I68" s="3"/>
      <c r="J68" s="3"/>
      <c r="L68" s="11"/>
      <c r="M68" s="20"/>
    </row>
    <row r="69" spans="1:14">
      <c r="A69" t="s">
        <v>827</v>
      </c>
      <c r="B69" s="2">
        <v>1</v>
      </c>
      <c r="C69" t="s">
        <v>828</v>
      </c>
      <c r="D69" t="s">
        <v>13</v>
      </c>
      <c r="E69" s="1">
        <v>41639</v>
      </c>
      <c r="F69" s="3">
        <v>0.85</v>
      </c>
      <c r="G69" s="3">
        <v>0.85</v>
      </c>
      <c r="H69" s="3">
        <v>0.15</v>
      </c>
      <c r="I69" s="3">
        <v>0.7</v>
      </c>
      <c r="J69" s="3">
        <v>0.03</v>
      </c>
      <c r="K69" t="s">
        <v>184</v>
      </c>
      <c r="L69" s="11">
        <v>40</v>
      </c>
      <c r="M69" s="20">
        <f>J69</f>
        <v>0.03</v>
      </c>
      <c r="N69" s="11">
        <f t="shared" ref="N69:N101" si="2">M69-J69</f>
        <v>0</v>
      </c>
    </row>
    <row r="70" spans="1:14">
      <c r="A70" t="s">
        <v>829</v>
      </c>
      <c r="B70" s="2">
        <v>1</v>
      </c>
      <c r="C70" t="s">
        <v>830</v>
      </c>
      <c r="D70" t="s">
        <v>13</v>
      </c>
      <c r="E70" s="1">
        <v>41639</v>
      </c>
      <c r="F70" s="3">
        <v>16.55</v>
      </c>
      <c r="G70" s="3">
        <v>16.55</v>
      </c>
      <c r="H70" s="3">
        <v>2.64</v>
      </c>
      <c r="I70" s="3">
        <v>13.91</v>
      </c>
      <c r="J70" s="3">
        <v>0.53</v>
      </c>
      <c r="K70" t="s">
        <v>184</v>
      </c>
      <c r="L70" s="11">
        <v>40</v>
      </c>
      <c r="M70" s="20">
        <f t="shared" ref="M70:M96" si="3">J70</f>
        <v>0.53</v>
      </c>
      <c r="N70" s="11">
        <f t="shared" si="2"/>
        <v>0</v>
      </c>
    </row>
    <row r="71" spans="1:14">
      <c r="A71" t="s">
        <v>831</v>
      </c>
      <c r="B71" s="2">
        <v>1</v>
      </c>
      <c r="C71" t="s">
        <v>832</v>
      </c>
      <c r="D71" t="s">
        <v>13</v>
      </c>
      <c r="E71" s="1">
        <v>41639</v>
      </c>
      <c r="F71" s="3">
        <v>35.81</v>
      </c>
      <c r="G71" s="3">
        <v>35.81</v>
      </c>
      <c r="H71" s="3">
        <v>5.54</v>
      </c>
      <c r="I71" s="3">
        <v>30.27</v>
      </c>
      <c r="J71" s="3">
        <v>1.1000000000000001</v>
      </c>
      <c r="K71" t="s">
        <v>184</v>
      </c>
      <c r="L71" s="11">
        <v>40</v>
      </c>
      <c r="M71" s="20">
        <f t="shared" si="3"/>
        <v>1.1000000000000001</v>
      </c>
      <c r="N71" s="11">
        <f t="shared" si="2"/>
        <v>0</v>
      </c>
    </row>
    <row r="72" spans="1:14">
      <c r="A72" t="s">
        <v>833</v>
      </c>
      <c r="B72" s="2">
        <v>1</v>
      </c>
      <c r="C72" t="s">
        <v>834</v>
      </c>
      <c r="D72" t="s">
        <v>13</v>
      </c>
      <c r="E72" s="1">
        <v>41639</v>
      </c>
      <c r="F72" s="3">
        <v>208.1</v>
      </c>
      <c r="G72" s="3">
        <v>208.1</v>
      </c>
      <c r="H72" s="3">
        <v>30.96</v>
      </c>
      <c r="I72" s="3">
        <v>177.14</v>
      </c>
      <c r="J72" s="3">
        <v>6.23</v>
      </c>
      <c r="K72" t="s">
        <v>184</v>
      </c>
      <c r="L72" s="11">
        <v>40</v>
      </c>
      <c r="M72" s="20">
        <f t="shared" si="3"/>
        <v>6.23</v>
      </c>
      <c r="N72" s="11">
        <f t="shared" si="2"/>
        <v>0</v>
      </c>
    </row>
    <row r="73" spans="1:14">
      <c r="A73" t="s">
        <v>835</v>
      </c>
      <c r="B73" s="2">
        <v>1</v>
      </c>
      <c r="C73" t="s">
        <v>836</v>
      </c>
      <c r="D73" t="s">
        <v>13</v>
      </c>
      <c r="E73" s="1">
        <v>41639</v>
      </c>
      <c r="F73" s="3">
        <v>56.77</v>
      </c>
      <c r="G73" s="3">
        <v>56.77</v>
      </c>
      <c r="H73" s="3">
        <v>8.27</v>
      </c>
      <c r="I73" s="3">
        <v>48.5</v>
      </c>
      <c r="J73" s="3">
        <v>1.65</v>
      </c>
      <c r="K73" t="s">
        <v>184</v>
      </c>
      <c r="L73" s="11">
        <v>40</v>
      </c>
      <c r="M73" s="20">
        <f t="shared" si="3"/>
        <v>1.65</v>
      </c>
      <c r="N73" s="11">
        <f t="shared" si="2"/>
        <v>0</v>
      </c>
    </row>
    <row r="74" spans="1:14">
      <c r="A74" t="s">
        <v>837</v>
      </c>
      <c r="B74" s="2">
        <v>1</v>
      </c>
      <c r="C74" t="s">
        <v>838</v>
      </c>
      <c r="D74" t="s">
        <v>13</v>
      </c>
      <c r="E74" s="1">
        <v>41639</v>
      </c>
      <c r="F74" s="3">
        <v>46.53</v>
      </c>
      <c r="G74" s="3">
        <v>46.53</v>
      </c>
      <c r="H74" s="3">
        <v>6.59</v>
      </c>
      <c r="I74" s="3">
        <v>39.94</v>
      </c>
      <c r="J74" s="3">
        <v>1.31</v>
      </c>
      <c r="K74" t="s">
        <v>184</v>
      </c>
      <c r="L74" s="11">
        <v>40</v>
      </c>
      <c r="M74" s="20">
        <f t="shared" si="3"/>
        <v>1.31</v>
      </c>
      <c r="N74" s="11">
        <f t="shared" si="2"/>
        <v>0</v>
      </c>
    </row>
    <row r="75" spans="1:14">
      <c r="A75" t="s">
        <v>839</v>
      </c>
      <c r="B75" s="2">
        <v>1</v>
      </c>
      <c r="C75" t="s">
        <v>840</v>
      </c>
      <c r="D75" t="s">
        <v>13</v>
      </c>
      <c r="E75" s="1">
        <v>41639</v>
      </c>
      <c r="F75" s="3">
        <v>47.3</v>
      </c>
      <c r="G75" s="3">
        <v>47.3</v>
      </c>
      <c r="H75" s="3">
        <v>6.51</v>
      </c>
      <c r="I75" s="3">
        <v>40.79</v>
      </c>
      <c r="J75" s="3">
        <v>1.3</v>
      </c>
      <c r="K75" t="s">
        <v>184</v>
      </c>
      <c r="L75" s="11">
        <v>40</v>
      </c>
      <c r="M75" s="20">
        <f t="shared" si="3"/>
        <v>1.3</v>
      </c>
      <c r="N75" s="11">
        <f t="shared" si="2"/>
        <v>0</v>
      </c>
    </row>
    <row r="76" spans="1:14">
      <c r="A76" t="s">
        <v>841</v>
      </c>
      <c r="B76" s="2">
        <v>1</v>
      </c>
      <c r="C76" t="s">
        <v>842</v>
      </c>
      <c r="D76" t="s">
        <v>13</v>
      </c>
      <c r="E76" s="1">
        <v>41639</v>
      </c>
      <c r="F76" s="3">
        <v>57.57</v>
      </c>
      <c r="G76" s="3">
        <v>57.57</v>
      </c>
      <c r="H76" s="3">
        <v>7.71</v>
      </c>
      <c r="I76" s="3">
        <v>49.86</v>
      </c>
      <c r="J76" s="3">
        <v>1.54</v>
      </c>
      <c r="K76" t="s">
        <v>184</v>
      </c>
      <c r="L76" s="11">
        <v>40</v>
      </c>
      <c r="M76" s="20">
        <f t="shared" si="3"/>
        <v>1.54</v>
      </c>
      <c r="N76" s="11">
        <f t="shared" si="2"/>
        <v>0</v>
      </c>
    </row>
    <row r="77" spans="1:14">
      <c r="A77" t="s">
        <v>843</v>
      </c>
      <c r="B77" s="2">
        <v>1</v>
      </c>
      <c r="C77" t="s">
        <v>844</v>
      </c>
      <c r="D77" t="s">
        <v>13</v>
      </c>
      <c r="E77" s="1">
        <v>41639</v>
      </c>
      <c r="F77" s="3">
        <v>160.08000000000001</v>
      </c>
      <c r="G77" s="3">
        <v>160.08000000000001</v>
      </c>
      <c r="H77" s="3">
        <v>20.89</v>
      </c>
      <c r="I77" s="3">
        <v>139.19</v>
      </c>
      <c r="J77" s="3">
        <v>4.16</v>
      </c>
      <c r="K77" t="s">
        <v>184</v>
      </c>
      <c r="L77" s="11">
        <v>40</v>
      </c>
      <c r="M77" s="20">
        <f t="shared" si="3"/>
        <v>4.16</v>
      </c>
      <c r="N77" s="11">
        <f t="shared" si="2"/>
        <v>0</v>
      </c>
    </row>
    <row r="78" spans="1:14">
      <c r="A78" t="s">
        <v>845</v>
      </c>
      <c r="B78" s="2">
        <v>1</v>
      </c>
      <c r="C78" t="s">
        <v>846</v>
      </c>
      <c r="D78" t="s">
        <v>13</v>
      </c>
      <c r="E78" s="1">
        <v>41639</v>
      </c>
      <c r="F78" s="3">
        <v>103.07</v>
      </c>
      <c r="G78" s="3">
        <v>103.07</v>
      </c>
      <c r="H78" s="3">
        <v>13.05</v>
      </c>
      <c r="I78" s="3">
        <v>90.02</v>
      </c>
      <c r="J78" s="3">
        <v>2.61</v>
      </c>
      <c r="K78" t="s">
        <v>184</v>
      </c>
      <c r="L78" s="11">
        <v>40</v>
      </c>
      <c r="M78" s="20">
        <f t="shared" si="3"/>
        <v>2.61</v>
      </c>
      <c r="N78" s="11">
        <f t="shared" si="2"/>
        <v>0</v>
      </c>
    </row>
    <row r="79" spans="1:14">
      <c r="A79" t="s">
        <v>847</v>
      </c>
      <c r="B79" s="2">
        <v>1</v>
      </c>
      <c r="C79" t="s">
        <v>848</v>
      </c>
      <c r="D79" t="s">
        <v>13</v>
      </c>
      <c r="E79" s="1">
        <v>41639</v>
      </c>
      <c r="F79" s="3">
        <v>276.72000000000003</v>
      </c>
      <c r="G79" s="3">
        <v>276.72000000000003</v>
      </c>
      <c r="H79" s="3">
        <v>23.83</v>
      </c>
      <c r="I79" s="3">
        <v>252.89</v>
      </c>
      <c r="J79" s="3">
        <v>7.14</v>
      </c>
      <c r="K79" t="s">
        <v>184</v>
      </c>
      <c r="L79" s="11">
        <v>40</v>
      </c>
      <c r="M79" s="20">
        <f t="shared" si="3"/>
        <v>7.14</v>
      </c>
      <c r="N79" s="11">
        <f t="shared" si="2"/>
        <v>0</v>
      </c>
    </row>
    <row r="80" spans="1:14">
      <c r="A80" t="s">
        <v>849</v>
      </c>
      <c r="B80" s="2">
        <v>1</v>
      </c>
      <c r="C80" t="s">
        <v>850</v>
      </c>
      <c r="D80" t="s">
        <v>13</v>
      </c>
      <c r="E80" s="1">
        <v>41639</v>
      </c>
      <c r="F80" s="3">
        <v>192.59</v>
      </c>
      <c r="G80" s="3">
        <v>192.59</v>
      </c>
      <c r="H80" s="3">
        <v>17.149999999999999</v>
      </c>
      <c r="I80" s="3">
        <v>175.44</v>
      </c>
      <c r="J80" s="3">
        <v>4.82</v>
      </c>
      <c r="K80" t="s">
        <v>184</v>
      </c>
      <c r="L80" s="11">
        <v>40</v>
      </c>
      <c r="M80" s="20">
        <f t="shared" si="3"/>
        <v>4.82</v>
      </c>
      <c r="N80" s="11">
        <f t="shared" si="2"/>
        <v>0</v>
      </c>
    </row>
    <row r="81" spans="1:14">
      <c r="A81" t="s">
        <v>851</v>
      </c>
      <c r="B81" s="2">
        <v>1</v>
      </c>
      <c r="C81" t="s">
        <v>852</v>
      </c>
      <c r="D81" t="s">
        <v>13</v>
      </c>
      <c r="E81" s="1">
        <v>42004</v>
      </c>
      <c r="F81" s="3">
        <v>90.67</v>
      </c>
      <c r="G81" s="3">
        <v>90.67</v>
      </c>
      <c r="H81" s="3">
        <v>5.68</v>
      </c>
      <c r="I81" s="3">
        <v>84.99</v>
      </c>
      <c r="J81" s="3">
        <v>2.27</v>
      </c>
      <c r="K81" t="s">
        <v>184</v>
      </c>
      <c r="L81" s="11">
        <v>40</v>
      </c>
      <c r="M81" s="20">
        <f t="shared" si="3"/>
        <v>2.27</v>
      </c>
      <c r="N81" s="11">
        <f t="shared" si="2"/>
        <v>0</v>
      </c>
    </row>
    <row r="82" spans="1:14">
      <c r="A82" t="s">
        <v>183</v>
      </c>
      <c r="B82" s="2">
        <v>1</v>
      </c>
      <c r="C82" t="s">
        <v>63</v>
      </c>
      <c r="D82" t="s">
        <v>13</v>
      </c>
      <c r="E82" s="1">
        <v>42369</v>
      </c>
      <c r="F82" s="3">
        <v>4124.9399999999996</v>
      </c>
      <c r="G82" s="3">
        <v>4124.9399999999996</v>
      </c>
      <c r="H82" s="3">
        <v>154.68</v>
      </c>
      <c r="I82" s="3">
        <v>3970.26</v>
      </c>
      <c r="J82" s="3">
        <v>103.12</v>
      </c>
      <c r="K82" t="s">
        <v>184</v>
      </c>
      <c r="L82" s="11">
        <v>40</v>
      </c>
      <c r="M82" s="20">
        <f t="shared" si="3"/>
        <v>103.12</v>
      </c>
      <c r="N82" s="11">
        <f t="shared" si="2"/>
        <v>0</v>
      </c>
    </row>
    <row r="83" spans="1:14">
      <c r="A83" t="s">
        <v>248</v>
      </c>
      <c r="B83" s="2">
        <v>1</v>
      </c>
      <c r="C83" t="s">
        <v>63</v>
      </c>
      <c r="D83" t="s">
        <v>13</v>
      </c>
      <c r="E83" s="1">
        <v>42369</v>
      </c>
      <c r="F83" s="3">
        <v>7084.03</v>
      </c>
      <c r="G83" s="3">
        <v>7084.03</v>
      </c>
      <c r="H83" s="3">
        <v>265.64999999999998</v>
      </c>
      <c r="I83" s="3">
        <v>6818.38</v>
      </c>
      <c r="J83" s="3">
        <v>177.1</v>
      </c>
      <c r="K83" t="s">
        <v>184</v>
      </c>
      <c r="L83" s="11">
        <v>40</v>
      </c>
      <c r="M83" s="20">
        <f t="shared" si="3"/>
        <v>177.1</v>
      </c>
      <c r="N83" s="11">
        <f t="shared" si="2"/>
        <v>0</v>
      </c>
    </row>
    <row r="84" spans="1:14">
      <c r="A84" t="s">
        <v>276</v>
      </c>
      <c r="B84" s="2">
        <v>1</v>
      </c>
      <c r="C84" t="s">
        <v>63</v>
      </c>
      <c r="D84" t="s">
        <v>13</v>
      </c>
      <c r="E84" s="1">
        <v>42369</v>
      </c>
      <c r="F84" s="3">
        <v>1426.4</v>
      </c>
      <c r="G84" s="3">
        <v>1426.4</v>
      </c>
      <c r="H84" s="3">
        <v>53.49</v>
      </c>
      <c r="I84" s="3">
        <v>1372.91</v>
      </c>
      <c r="J84" s="3">
        <v>35.659999999999997</v>
      </c>
      <c r="K84" t="s">
        <v>184</v>
      </c>
      <c r="L84" s="11">
        <v>40</v>
      </c>
      <c r="M84" s="20">
        <f t="shared" si="3"/>
        <v>35.659999999999997</v>
      </c>
      <c r="N84" s="11">
        <f t="shared" si="2"/>
        <v>0</v>
      </c>
    </row>
    <row r="85" spans="1:14">
      <c r="A85" t="s">
        <v>284</v>
      </c>
      <c r="B85" s="2">
        <v>1</v>
      </c>
      <c r="C85" t="s">
        <v>63</v>
      </c>
      <c r="D85" t="s">
        <v>13</v>
      </c>
      <c r="E85" s="1">
        <v>42369</v>
      </c>
      <c r="F85" s="3">
        <v>2343.69</v>
      </c>
      <c r="G85" s="3">
        <v>2343.69</v>
      </c>
      <c r="H85" s="3">
        <v>87.89</v>
      </c>
      <c r="I85" s="3">
        <v>2255.8000000000002</v>
      </c>
      <c r="J85" s="3">
        <v>58.59</v>
      </c>
      <c r="K85" t="s">
        <v>184</v>
      </c>
      <c r="L85" s="11">
        <v>40</v>
      </c>
      <c r="M85" s="20">
        <f t="shared" si="3"/>
        <v>58.59</v>
      </c>
      <c r="N85" s="11">
        <f t="shared" si="2"/>
        <v>0</v>
      </c>
    </row>
    <row r="86" spans="1:14">
      <c r="A86" t="s">
        <v>309</v>
      </c>
      <c r="B86" s="2">
        <v>1</v>
      </c>
      <c r="C86" t="s">
        <v>78</v>
      </c>
      <c r="D86" t="s">
        <v>13</v>
      </c>
      <c r="E86" s="1">
        <v>42369</v>
      </c>
      <c r="F86" s="3">
        <v>8851.7000000000007</v>
      </c>
      <c r="G86" s="3">
        <v>8851.7000000000007</v>
      </c>
      <c r="H86" s="3">
        <v>331.94</v>
      </c>
      <c r="I86" s="3">
        <v>8519.76</v>
      </c>
      <c r="J86" s="3">
        <v>221.29</v>
      </c>
      <c r="K86" t="s">
        <v>184</v>
      </c>
      <c r="L86" s="11">
        <v>40</v>
      </c>
      <c r="M86" s="20">
        <f t="shared" si="3"/>
        <v>221.29</v>
      </c>
      <c r="N86" s="11">
        <f t="shared" si="2"/>
        <v>0</v>
      </c>
    </row>
    <row r="87" spans="1:14">
      <c r="A87" t="s">
        <v>309</v>
      </c>
      <c r="B87" s="2">
        <v>2</v>
      </c>
      <c r="C87" t="s">
        <v>78</v>
      </c>
      <c r="D87" t="s">
        <v>13</v>
      </c>
      <c r="E87" s="1">
        <v>42369</v>
      </c>
      <c r="F87" s="3">
        <v>8851.7000000000007</v>
      </c>
      <c r="G87" s="3">
        <v>8851.7000000000007</v>
      </c>
      <c r="H87" s="3">
        <v>331.94</v>
      </c>
      <c r="I87" s="3">
        <v>8519.76</v>
      </c>
      <c r="J87" s="3">
        <v>221.29</v>
      </c>
      <c r="K87" t="s">
        <v>184</v>
      </c>
      <c r="L87" s="11">
        <v>40</v>
      </c>
      <c r="M87" s="20">
        <f t="shared" si="3"/>
        <v>221.29</v>
      </c>
      <c r="N87" s="11">
        <f t="shared" si="2"/>
        <v>0</v>
      </c>
    </row>
    <row r="88" spans="1:14">
      <c r="A88" t="s">
        <v>309</v>
      </c>
      <c r="B88" s="2">
        <v>3</v>
      </c>
      <c r="C88" t="s">
        <v>78</v>
      </c>
      <c r="D88" t="s">
        <v>13</v>
      </c>
      <c r="E88" s="1">
        <v>42369</v>
      </c>
      <c r="F88" s="3">
        <v>8851.69</v>
      </c>
      <c r="G88" s="3">
        <v>8851.69</v>
      </c>
      <c r="H88" s="3">
        <v>331.94</v>
      </c>
      <c r="I88" s="3">
        <v>8519.75</v>
      </c>
      <c r="J88" s="3">
        <v>221.29</v>
      </c>
      <c r="K88" t="s">
        <v>184</v>
      </c>
      <c r="L88" s="11">
        <v>40</v>
      </c>
      <c r="M88" s="20">
        <f t="shared" si="3"/>
        <v>221.29</v>
      </c>
      <c r="N88" s="11">
        <f t="shared" si="2"/>
        <v>0</v>
      </c>
    </row>
    <row r="89" spans="1:14">
      <c r="A89" t="s">
        <v>392</v>
      </c>
      <c r="B89" s="2">
        <v>1</v>
      </c>
      <c r="C89" t="s">
        <v>393</v>
      </c>
      <c r="D89" t="s">
        <v>13</v>
      </c>
      <c r="E89" s="1">
        <v>42369</v>
      </c>
      <c r="F89" s="3">
        <v>1217.75</v>
      </c>
      <c r="G89" s="3">
        <v>1217.75</v>
      </c>
      <c r="H89" s="3">
        <v>45.66</v>
      </c>
      <c r="I89" s="3">
        <v>1172.0899999999999</v>
      </c>
      <c r="J89" s="3">
        <v>30.44</v>
      </c>
      <c r="K89" t="s">
        <v>184</v>
      </c>
      <c r="L89" s="11">
        <v>40</v>
      </c>
      <c r="M89" s="20">
        <f t="shared" si="3"/>
        <v>30.44</v>
      </c>
      <c r="N89" s="11">
        <f t="shared" si="2"/>
        <v>0</v>
      </c>
    </row>
    <row r="90" spans="1:14">
      <c r="A90" t="s">
        <v>392</v>
      </c>
      <c r="B90" s="2">
        <v>2</v>
      </c>
      <c r="C90" t="s">
        <v>393</v>
      </c>
      <c r="D90" t="s">
        <v>13</v>
      </c>
      <c r="E90" s="1">
        <v>42369</v>
      </c>
      <c r="F90" s="3">
        <v>1217.75</v>
      </c>
      <c r="G90" s="3">
        <v>1217.75</v>
      </c>
      <c r="H90" s="3">
        <v>45.66</v>
      </c>
      <c r="I90" s="3">
        <v>1172.0899999999999</v>
      </c>
      <c r="J90" s="3">
        <v>30.44</v>
      </c>
      <c r="K90" t="s">
        <v>184</v>
      </c>
      <c r="L90" s="11">
        <v>40</v>
      </c>
      <c r="M90" s="20">
        <f t="shared" si="3"/>
        <v>30.44</v>
      </c>
      <c r="N90" s="11">
        <f t="shared" si="2"/>
        <v>0</v>
      </c>
    </row>
    <row r="91" spans="1:14">
      <c r="A91" t="s">
        <v>392</v>
      </c>
      <c r="B91" s="2">
        <v>3</v>
      </c>
      <c r="C91" t="s">
        <v>393</v>
      </c>
      <c r="D91" t="s">
        <v>13</v>
      </c>
      <c r="E91" s="1">
        <v>42369</v>
      </c>
      <c r="F91" s="3">
        <v>1217.74</v>
      </c>
      <c r="G91" s="3">
        <v>1217.74</v>
      </c>
      <c r="H91" s="3">
        <v>45.66</v>
      </c>
      <c r="I91" s="3">
        <v>1172.08</v>
      </c>
      <c r="J91" s="3">
        <v>30.44</v>
      </c>
      <c r="K91" t="s">
        <v>184</v>
      </c>
      <c r="L91" s="11">
        <v>40</v>
      </c>
      <c r="M91" s="20">
        <f t="shared" si="3"/>
        <v>30.44</v>
      </c>
      <c r="N91" s="11">
        <f t="shared" si="2"/>
        <v>0</v>
      </c>
    </row>
    <row r="92" spans="1:14">
      <c r="A92" t="s">
        <v>456</v>
      </c>
      <c r="B92" s="2">
        <v>1</v>
      </c>
      <c r="C92" t="s">
        <v>91</v>
      </c>
      <c r="D92" t="s">
        <v>13</v>
      </c>
      <c r="E92" s="1">
        <v>42369</v>
      </c>
      <c r="F92" s="3">
        <v>4866.38</v>
      </c>
      <c r="G92" s="3">
        <v>4866.38</v>
      </c>
      <c r="H92" s="3">
        <v>182.49</v>
      </c>
      <c r="I92" s="3">
        <v>4683.8900000000003</v>
      </c>
      <c r="J92" s="3">
        <v>121.66</v>
      </c>
      <c r="K92" t="s">
        <v>184</v>
      </c>
      <c r="L92" s="11">
        <v>40</v>
      </c>
      <c r="M92" s="20">
        <f t="shared" si="3"/>
        <v>121.66</v>
      </c>
      <c r="N92" s="11">
        <f t="shared" si="2"/>
        <v>0</v>
      </c>
    </row>
    <row r="93" spans="1:14">
      <c r="A93" t="s">
        <v>456</v>
      </c>
      <c r="B93" s="2">
        <v>2</v>
      </c>
      <c r="C93" t="s">
        <v>91</v>
      </c>
      <c r="D93" t="s">
        <v>13</v>
      </c>
      <c r="E93" s="1">
        <v>42369</v>
      </c>
      <c r="F93" s="3">
        <v>4866.38</v>
      </c>
      <c r="G93" s="3">
        <v>4866.38</v>
      </c>
      <c r="H93" s="3">
        <v>182.49</v>
      </c>
      <c r="I93" s="3">
        <v>4683.8900000000003</v>
      </c>
      <c r="J93" s="3">
        <v>121.66</v>
      </c>
      <c r="K93" t="s">
        <v>184</v>
      </c>
      <c r="L93" s="11">
        <v>40</v>
      </c>
      <c r="M93" s="20">
        <f t="shared" si="3"/>
        <v>121.66</v>
      </c>
      <c r="N93" s="11">
        <f t="shared" si="2"/>
        <v>0</v>
      </c>
    </row>
    <row r="94" spans="1:14">
      <c r="A94" t="s">
        <v>456</v>
      </c>
      <c r="B94" s="2">
        <v>3</v>
      </c>
      <c r="C94" t="s">
        <v>91</v>
      </c>
      <c r="D94" t="s">
        <v>13</v>
      </c>
      <c r="E94" s="1">
        <v>42369</v>
      </c>
      <c r="F94" s="3">
        <v>4866.38</v>
      </c>
      <c r="G94" s="3">
        <v>4866.38</v>
      </c>
      <c r="H94" s="3">
        <v>182.49</v>
      </c>
      <c r="I94" s="3">
        <v>4683.8900000000003</v>
      </c>
      <c r="J94" s="3">
        <v>121.66</v>
      </c>
      <c r="K94" t="s">
        <v>184</v>
      </c>
      <c r="L94" s="11">
        <v>40</v>
      </c>
      <c r="M94" s="20">
        <f t="shared" si="3"/>
        <v>121.66</v>
      </c>
      <c r="N94" s="11">
        <f t="shared" si="2"/>
        <v>0</v>
      </c>
    </row>
    <row r="95" spans="1:14">
      <c r="A95" t="s">
        <v>853</v>
      </c>
      <c r="B95" s="2">
        <v>1</v>
      </c>
      <c r="C95" t="s">
        <v>639</v>
      </c>
      <c r="D95" t="s">
        <v>13</v>
      </c>
      <c r="E95" s="1">
        <v>42369</v>
      </c>
      <c r="F95" s="3">
        <v>1367.06</v>
      </c>
      <c r="G95" s="3">
        <v>1367.06</v>
      </c>
      <c r="H95" s="3">
        <v>51.27</v>
      </c>
      <c r="I95" s="3">
        <v>1315.79</v>
      </c>
      <c r="J95" s="3">
        <v>34.18</v>
      </c>
      <c r="K95" t="s">
        <v>184</v>
      </c>
      <c r="L95" s="11">
        <v>40</v>
      </c>
      <c r="M95" s="20">
        <f t="shared" si="3"/>
        <v>34.18</v>
      </c>
      <c r="N95" s="11">
        <f t="shared" si="2"/>
        <v>0</v>
      </c>
    </row>
    <row r="96" spans="1:14">
      <c r="A96" t="s">
        <v>854</v>
      </c>
      <c r="B96" s="2">
        <v>1</v>
      </c>
      <c r="C96" t="s">
        <v>855</v>
      </c>
      <c r="D96" t="s">
        <v>13</v>
      </c>
      <c r="E96" s="1">
        <v>42369</v>
      </c>
      <c r="F96" s="3">
        <v>3678.48</v>
      </c>
      <c r="G96" s="3">
        <v>3678.48</v>
      </c>
      <c r="H96" s="3">
        <v>137.94</v>
      </c>
      <c r="I96" s="3">
        <v>3540.54</v>
      </c>
      <c r="J96" s="3">
        <v>91.96</v>
      </c>
      <c r="K96" t="s">
        <v>184</v>
      </c>
      <c r="L96" s="11">
        <v>40</v>
      </c>
      <c r="M96" s="20">
        <f t="shared" si="3"/>
        <v>91.96</v>
      </c>
      <c r="N96" s="11">
        <f t="shared" si="2"/>
        <v>0</v>
      </c>
    </row>
    <row r="97" spans="1:14">
      <c r="A97" s="16"/>
      <c r="B97" s="28"/>
      <c r="C97" s="16"/>
      <c r="D97" s="16"/>
      <c r="E97" s="17"/>
      <c r="F97" s="9"/>
      <c r="G97" s="9"/>
      <c r="H97" s="9"/>
      <c r="I97" s="9"/>
      <c r="J97" s="93"/>
      <c r="K97" s="103"/>
      <c r="L97" s="102"/>
      <c r="M97" s="94"/>
      <c r="N97" s="102"/>
    </row>
    <row r="98" spans="1:14">
      <c r="A98" s="16"/>
      <c r="B98" s="28"/>
      <c r="C98" s="96" t="s">
        <v>1354</v>
      </c>
      <c r="D98" s="16"/>
      <c r="E98" s="17"/>
      <c r="F98" s="9"/>
      <c r="G98" s="114">
        <f>'[3]2016 Jobs by Asset Class'!$C$9</f>
        <v>773684.44313140004</v>
      </c>
      <c r="H98" s="9"/>
      <c r="I98" s="9"/>
      <c r="J98" s="14"/>
      <c r="K98" s="31"/>
      <c r="L98" s="30">
        <v>40</v>
      </c>
      <c r="M98" s="38">
        <f t="shared" ref="M98" si="4">(G98/L98)/2</f>
        <v>9671.0555391425005</v>
      </c>
      <c r="N98" s="30"/>
    </row>
    <row r="99" spans="1:14">
      <c r="B99" s="2"/>
      <c r="E99" s="1"/>
      <c r="F99" s="3"/>
      <c r="G99" s="3"/>
      <c r="H99" s="3"/>
      <c r="I99" s="3"/>
      <c r="J99" s="8">
        <f>SUM(J69:J98)</f>
        <v>1655.4700000000005</v>
      </c>
      <c r="K99" s="23"/>
      <c r="L99" s="13"/>
      <c r="M99" s="8">
        <f>SUM(M69:M98)</f>
        <v>11326.525539142502</v>
      </c>
      <c r="N99" s="8">
        <f>SUM(N69:N96)</f>
        <v>0</v>
      </c>
    </row>
    <row r="100" spans="1:14">
      <c r="B100" s="2"/>
      <c r="E100" s="1"/>
      <c r="F100" s="3"/>
      <c r="G100" s="3"/>
      <c r="H100" s="3"/>
      <c r="I100" s="3"/>
      <c r="J100" s="3"/>
      <c r="L100" s="11"/>
      <c r="M100" s="20"/>
    </row>
    <row r="101" spans="1:14">
      <c r="A101" t="s">
        <v>1087</v>
      </c>
      <c r="B101" s="2">
        <v>1</v>
      </c>
      <c r="C101" t="s">
        <v>1088</v>
      </c>
      <c r="D101" t="s">
        <v>13</v>
      </c>
      <c r="E101" s="1">
        <v>41639</v>
      </c>
      <c r="F101" s="3">
        <v>718376.72</v>
      </c>
      <c r="G101" s="3">
        <v>718376.72</v>
      </c>
      <c r="H101" s="3">
        <v>130949.14</v>
      </c>
      <c r="I101" s="3">
        <v>587427.57999999996</v>
      </c>
      <c r="J101" s="3">
        <v>25052.26</v>
      </c>
      <c r="K101" t="s">
        <v>1089</v>
      </c>
      <c r="L101" s="11">
        <v>40</v>
      </c>
      <c r="M101" s="20">
        <f>J101</f>
        <v>25052.26</v>
      </c>
      <c r="N101" s="11">
        <f t="shared" si="2"/>
        <v>0</v>
      </c>
    </row>
    <row r="102" spans="1:14">
      <c r="A102" t="s">
        <v>1090</v>
      </c>
      <c r="B102" s="2">
        <v>1</v>
      </c>
      <c r="C102" t="s">
        <v>1091</v>
      </c>
      <c r="D102" t="s">
        <v>13</v>
      </c>
      <c r="E102" s="1">
        <v>41639</v>
      </c>
      <c r="F102" s="3">
        <v>65676.820000000007</v>
      </c>
      <c r="G102" s="3">
        <v>65676.820000000007</v>
      </c>
      <c r="H102" s="3">
        <v>11202.49</v>
      </c>
      <c r="I102" s="3">
        <v>54474.33</v>
      </c>
      <c r="J102" s="3">
        <v>2228.41</v>
      </c>
      <c r="K102" t="s">
        <v>1089</v>
      </c>
      <c r="L102" s="11">
        <v>40</v>
      </c>
      <c r="M102" s="20">
        <f t="shared" ref="M102:M115" si="5">J102</f>
        <v>2228.41</v>
      </c>
      <c r="N102" s="11">
        <f t="shared" ref="N102:N115" si="6">M102-J102</f>
        <v>0</v>
      </c>
    </row>
    <row r="103" spans="1:14">
      <c r="A103" t="s">
        <v>1092</v>
      </c>
      <c r="B103" s="2">
        <v>1</v>
      </c>
      <c r="C103" t="s">
        <v>1093</v>
      </c>
      <c r="D103" t="s">
        <v>13</v>
      </c>
      <c r="E103" s="1">
        <v>41639</v>
      </c>
      <c r="F103" s="3">
        <v>8625.4699999999993</v>
      </c>
      <c r="G103" s="3">
        <v>8625.4699999999993</v>
      </c>
      <c r="H103" s="3">
        <v>1377.39</v>
      </c>
      <c r="I103" s="3">
        <v>7248.08</v>
      </c>
      <c r="J103" s="3">
        <v>274.13</v>
      </c>
      <c r="K103" t="s">
        <v>1089</v>
      </c>
      <c r="L103" s="11">
        <v>40</v>
      </c>
      <c r="M103" s="20">
        <f t="shared" si="5"/>
        <v>274.13</v>
      </c>
      <c r="N103" s="11">
        <f t="shared" si="6"/>
        <v>0</v>
      </c>
    </row>
    <row r="104" spans="1:14">
      <c r="A104" t="s">
        <v>1094</v>
      </c>
      <c r="B104" s="2">
        <v>1</v>
      </c>
      <c r="C104" t="s">
        <v>1095</v>
      </c>
      <c r="D104" t="s">
        <v>13</v>
      </c>
      <c r="E104" s="1">
        <v>41639</v>
      </c>
      <c r="F104" s="3">
        <v>73530.95</v>
      </c>
      <c r="G104" s="3">
        <v>73530.95</v>
      </c>
      <c r="H104" s="3">
        <v>11378.42</v>
      </c>
      <c r="I104" s="3">
        <v>62152.53</v>
      </c>
      <c r="J104" s="3">
        <v>2265.04</v>
      </c>
      <c r="K104" t="s">
        <v>1089</v>
      </c>
      <c r="L104" s="11">
        <v>40</v>
      </c>
      <c r="M104" s="20">
        <f t="shared" si="5"/>
        <v>2265.04</v>
      </c>
      <c r="N104" s="11">
        <f t="shared" si="6"/>
        <v>0</v>
      </c>
    </row>
    <row r="105" spans="1:14">
      <c r="A105" t="s">
        <v>1096</v>
      </c>
      <c r="B105" s="2">
        <v>1</v>
      </c>
      <c r="C105" t="s">
        <v>1097</v>
      </c>
      <c r="D105" t="s">
        <v>13</v>
      </c>
      <c r="E105" s="1">
        <v>41639</v>
      </c>
      <c r="F105" s="3">
        <v>81495.740000000005</v>
      </c>
      <c r="G105" s="3">
        <v>81495.740000000005</v>
      </c>
      <c r="H105" s="3">
        <v>12232.78</v>
      </c>
      <c r="I105" s="3">
        <v>69262.960000000006</v>
      </c>
      <c r="J105" s="3">
        <v>2435.65</v>
      </c>
      <c r="K105" t="s">
        <v>1089</v>
      </c>
      <c r="L105" s="11">
        <v>40</v>
      </c>
      <c r="M105" s="20">
        <f t="shared" si="5"/>
        <v>2435.65</v>
      </c>
      <c r="N105" s="11">
        <f t="shared" si="6"/>
        <v>0</v>
      </c>
    </row>
    <row r="106" spans="1:14">
      <c r="A106" t="s">
        <v>1098</v>
      </c>
      <c r="B106" s="2">
        <v>1</v>
      </c>
      <c r="C106" t="s">
        <v>1099</v>
      </c>
      <c r="D106" t="s">
        <v>13</v>
      </c>
      <c r="E106" s="1">
        <v>41639</v>
      </c>
      <c r="F106" s="3">
        <v>156882.57999999999</v>
      </c>
      <c r="G106" s="3">
        <v>156882.57999999999</v>
      </c>
      <c r="H106" s="3">
        <v>22862.99</v>
      </c>
      <c r="I106" s="3">
        <v>134019.59</v>
      </c>
      <c r="J106" s="3">
        <v>4553.16</v>
      </c>
      <c r="K106" t="s">
        <v>1089</v>
      </c>
      <c r="L106" s="11">
        <v>40</v>
      </c>
      <c r="M106" s="20">
        <f t="shared" si="5"/>
        <v>4553.16</v>
      </c>
      <c r="N106" s="11">
        <f t="shared" si="6"/>
        <v>0</v>
      </c>
    </row>
    <row r="107" spans="1:14">
      <c r="A107" t="s">
        <v>1100</v>
      </c>
      <c r="B107" s="2">
        <v>1</v>
      </c>
      <c r="C107" t="s">
        <v>1101</v>
      </c>
      <c r="D107" t="s">
        <v>13</v>
      </c>
      <c r="E107" s="1">
        <v>41639</v>
      </c>
      <c r="F107" s="3">
        <v>397121.39</v>
      </c>
      <c r="G107" s="3">
        <v>397121.39</v>
      </c>
      <c r="H107" s="3">
        <v>56236.37</v>
      </c>
      <c r="I107" s="3">
        <v>340885.02</v>
      </c>
      <c r="J107" s="3">
        <v>11201.64</v>
      </c>
      <c r="K107" t="s">
        <v>1089</v>
      </c>
      <c r="L107" s="11">
        <v>40</v>
      </c>
      <c r="M107" s="20">
        <f t="shared" si="5"/>
        <v>11201.64</v>
      </c>
      <c r="N107" s="11">
        <f t="shared" si="6"/>
        <v>0</v>
      </c>
    </row>
    <row r="108" spans="1:14">
      <c r="A108" t="s">
        <v>1102</v>
      </c>
      <c r="B108" s="2">
        <v>1</v>
      </c>
      <c r="C108" t="s">
        <v>1103</v>
      </c>
      <c r="D108" t="s">
        <v>13</v>
      </c>
      <c r="E108" s="1">
        <v>41639</v>
      </c>
      <c r="F108" s="3">
        <v>115190.78</v>
      </c>
      <c r="G108" s="3">
        <v>115190.78</v>
      </c>
      <c r="H108" s="3">
        <v>15862.6</v>
      </c>
      <c r="I108" s="3">
        <v>99328.18</v>
      </c>
      <c r="J108" s="3">
        <v>3160.13</v>
      </c>
      <c r="K108" t="s">
        <v>1089</v>
      </c>
      <c r="L108" s="11">
        <v>40</v>
      </c>
      <c r="M108" s="20">
        <f t="shared" si="5"/>
        <v>3160.13</v>
      </c>
      <c r="N108" s="11">
        <f t="shared" si="6"/>
        <v>0</v>
      </c>
    </row>
    <row r="109" spans="1:14">
      <c r="A109" t="s">
        <v>1104</v>
      </c>
      <c r="B109" s="2">
        <v>1</v>
      </c>
      <c r="C109" t="s">
        <v>1105</v>
      </c>
      <c r="D109" t="s">
        <v>13</v>
      </c>
      <c r="E109" s="1">
        <v>41639</v>
      </c>
      <c r="F109" s="3">
        <v>118091.48</v>
      </c>
      <c r="G109" s="3">
        <v>118091.48</v>
      </c>
      <c r="H109" s="3">
        <v>15826.6</v>
      </c>
      <c r="I109" s="3">
        <v>102264.88</v>
      </c>
      <c r="J109" s="3">
        <v>3153.5</v>
      </c>
      <c r="K109" t="s">
        <v>1089</v>
      </c>
      <c r="L109" s="11">
        <v>40</v>
      </c>
      <c r="M109" s="20">
        <f t="shared" si="5"/>
        <v>3153.5</v>
      </c>
      <c r="N109" s="11">
        <f t="shared" si="6"/>
        <v>0</v>
      </c>
    </row>
    <row r="110" spans="1:14">
      <c r="A110" t="s">
        <v>1106</v>
      </c>
      <c r="B110" s="2">
        <v>1</v>
      </c>
      <c r="C110" t="s">
        <v>1107</v>
      </c>
      <c r="D110" t="s">
        <v>13</v>
      </c>
      <c r="E110" s="1">
        <v>41639</v>
      </c>
      <c r="F110" s="3">
        <v>8775.0300000000007</v>
      </c>
      <c r="G110" s="3">
        <v>8775.0300000000007</v>
      </c>
      <c r="H110" s="3">
        <v>1145.3499999999999</v>
      </c>
      <c r="I110" s="3">
        <v>7629.68</v>
      </c>
      <c r="J110" s="3">
        <v>228.25</v>
      </c>
      <c r="K110" t="s">
        <v>1089</v>
      </c>
      <c r="L110" s="11">
        <v>40</v>
      </c>
      <c r="M110" s="20">
        <f t="shared" si="5"/>
        <v>228.25</v>
      </c>
      <c r="N110" s="11">
        <f t="shared" si="6"/>
        <v>0</v>
      </c>
    </row>
    <row r="111" spans="1:14">
      <c r="A111" t="s">
        <v>1108</v>
      </c>
      <c r="B111" s="2">
        <v>1</v>
      </c>
      <c r="C111" t="s">
        <v>1109</v>
      </c>
      <c r="D111" t="s">
        <v>13</v>
      </c>
      <c r="E111" s="1">
        <v>41639</v>
      </c>
      <c r="F111" s="3">
        <v>296964.84000000003</v>
      </c>
      <c r="G111" s="3">
        <v>296964.84000000003</v>
      </c>
      <c r="H111" s="3">
        <v>40560.25</v>
      </c>
      <c r="I111" s="3">
        <v>256404.59</v>
      </c>
      <c r="J111" s="3">
        <v>7448.53</v>
      </c>
      <c r="K111" t="s">
        <v>1089</v>
      </c>
      <c r="L111" s="11">
        <v>40</v>
      </c>
      <c r="M111" s="20">
        <f t="shared" si="5"/>
        <v>7448.53</v>
      </c>
      <c r="N111" s="11">
        <f t="shared" si="6"/>
        <v>0</v>
      </c>
    </row>
    <row r="112" spans="1:14">
      <c r="A112" t="s">
        <v>1110</v>
      </c>
      <c r="B112" s="2">
        <v>1</v>
      </c>
      <c r="C112" t="s">
        <v>1111</v>
      </c>
      <c r="D112" t="s">
        <v>13</v>
      </c>
      <c r="E112" s="1">
        <v>41639</v>
      </c>
      <c r="F112" s="3">
        <v>218407.88</v>
      </c>
      <c r="G112" s="3">
        <v>218407.88</v>
      </c>
      <c r="H112" s="3">
        <v>21395.45</v>
      </c>
      <c r="I112" s="3">
        <v>197012.43</v>
      </c>
      <c r="J112" s="3">
        <v>5561.63</v>
      </c>
      <c r="K112" t="s">
        <v>1089</v>
      </c>
      <c r="L112" s="11">
        <v>40</v>
      </c>
      <c r="M112" s="20">
        <f t="shared" si="5"/>
        <v>5561.63</v>
      </c>
      <c r="N112" s="11">
        <f t="shared" si="6"/>
        <v>0</v>
      </c>
    </row>
    <row r="113" spans="1:14">
      <c r="A113" t="s">
        <v>1112</v>
      </c>
      <c r="B113" s="2">
        <v>1</v>
      </c>
      <c r="C113" t="s">
        <v>1113</v>
      </c>
      <c r="D113" t="s">
        <v>13</v>
      </c>
      <c r="E113" s="1">
        <v>41639</v>
      </c>
      <c r="F113" s="3">
        <v>11892.98</v>
      </c>
      <c r="G113" s="3">
        <v>11892.98</v>
      </c>
      <c r="H113" s="3">
        <v>1041.96</v>
      </c>
      <c r="I113" s="3">
        <v>10851.02</v>
      </c>
      <c r="J113" s="3">
        <v>297.94</v>
      </c>
      <c r="K113" t="s">
        <v>1089</v>
      </c>
      <c r="L113" s="11">
        <v>40</v>
      </c>
      <c r="M113" s="20">
        <f t="shared" si="5"/>
        <v>297.94</v>
      </c>
      <c r="N113" s="11">
        <f t="shared" si="6"/>
        <v>0</v>
      </c>
    </row>
    <row r="114" spans="1:14">
      <c r="A114" t="s">
        <v>1114</v>
      </c>
      <c r="B114" s="2">
        <v>1</v>
      </c>
      <c r="C114" t="s">
        <v>1115</v>
      </c>
      <c r="D114" t="s">
        <v>13</v>
      </c>
      <c r="E114" s="1">
        <v>42004</v>
      </c>
      <c r="F114" s="3">
        <v>43417.18</v>
      </c>
      <c r="G114" s="3">
        <v>43417.18</v>
      </c>
      <c r="H114" s="3">
        <v>2719.15</v>
      </c>
      <c r="I114" s="3">
        <v>40698.03</v>
      </c>
      <c r="J114" s="3">
        <v>1087.6600000000001</v>
      </c>
      <c r="K114" t="s">
        <v>1089</v>
      </c>
      <c r="L114" s="11">
        <v>40</v>
      </c>
      <c r="M114" s="20">
        <f t="shared" si="5"/>
        <v>1087.6600000000001</v>
      </c>
      <c r="N114" s="11">
        <f t="shared" si="6"/>
        <v>0</v>
      </c>
    </row>
    <row r="115" spans="1:14">
      <c r="A115" t="s">
        <v>1116</v>
      </c>
      <c r="B115" s="2">
        <v>1</v>
      </c>
      <c r="C115" t="s">
        <v>1117</v>
      </c>
      <c r="D115" t="s">
        <v>13</v>
      </c>
      <c r="E115" s="1">
        <v>42004</v>
      </c>
      <c r="F115" s="3">
        <v>6274.96</v>
      </c>
      <c r="G115" s="3">
        <v>6274.96</v>
      </c>
      <c r="H115" s="3">
        <v>393</v>
      </c>
      <c r="I115" s="3">
        <v>5881.96</v>
      </c>
      <c r="J115" s="95">
        <v>157.19999999999999</v>
      </c>
      <c r="K115" s="104" t="s">
        <v>1089</v>
      </c>
      <c r="L115" s="105">
        <v>40</v>
      </c>
      <c r="M115" s="106">
        <f t="shared" si="5"/>
        <v>157.19999999999999</v>
      </c>
      <c r="N115" s="105">
        <f t="shared" si="6"/>
        <v>0</v>
      </c>
    </row>
    <row r="116" spans="1:14">
      <c r="B116" s="2"/>
      <c r="E116" s="1"/>
      <c r="F116" s="3"/>
      <c r="G116" s="3"/>
      <c r="H116" s="3"/>
      <c r="I116" s="3"/>
      <c r="J116" s="95"/>
      <c r="K116" s="104"/>
      <c r="L116" s="11"/>
      <c r="M116" s="20"/>
      <c r="N116" s="105"/>
    </row>
    <row r="117" spans="1:14">
      <c r="B117" s="2"/>
      <c r="C117" s="96" t="s">
        <v>1354</v>
      </c>
      <c r="E117" s="1"/>
      <c r="F117" s="3"/>
      <c r="G117" s="3"/>
      <c r="H117" s="3"/>
      <c r="I117" s="3"/>
      <c r="J117" s="7"/>
      <c r="K117" s="10"/>
      <c r="L117" s="12"/>
      <c r="M117" s="107"/>
      <c r="N117" s="12"/>
    </row>
    <row r="118" spans="1:14">
      <c r="B118" s="2"/>
      <c r="E118" s="1"/>
      <c r="F118" s="3"/>
      <c r="G118" s="3"/>
      <c r="H118" s="3"/>
      <c r="I118" s="3"/>
      <c r="J118" s="8">
        <f>SUM(J101:J117)</f>
        <v>69105.13</v>
      </c>
      <c r="K118" s="23"/>
      <c r="L118" s="13"/>
      <c r="M118" s="8">
        <f>SUM(M101:M117)</f>
        <v>69105.13</v>
      </c>
      <c r="N118" s="8">
        <f>SUM(N101:N115)</f>
        <v>0</v>
      </c>
    </row>
    <row r="119" spans="1:14">
      <c r="B119" s="2"/>
      <c r="E119" s="1"/>
      <c r="F119" s="3"/>
      <c r="G119" s="3"/>
      <c r="H119" s="3"/>
      <c r="I119" s="3"/>
      <c r="J119" s="3"/>
      <c r="L119" s="11"/>
      <c r="M119" s="20"/>
    </row>
    <row r="120" spans="1:14">
      <c r="A120" s="23" t="s">
        <v>1310</v>
      </c>
      <c r="B120" s="32"/>
      <c r="C120" s="23"/>
      <c r="D120" s="23"/>
      <c r="E120" s="33"/>
      <c r="F120" s="8"/>
      <c r="G120" s="8"/>
      <c r="H120" s="8"/>
      <c r="I120" s="8"/>
      <c r="J120" s="8">
        <f>J67+J99+J118</f>
        <v>210562.58000000002</v>
      </c>
      <c r="K120" s="23"/>
      <c r="L120" s="13"/>
      <c r="M120" s="8">
        <f>M67+M99+M118</f>
        <v>224604.10168557049</v>
      </c>
      <c r="N120" s="8">
        <f>N67+N99+N118</f>
        <v>0</v>
      </c>
    </row>
    <row r="121" spans="1:14">
      <c r="B121" s="2"/>
      <c r="E121" s="1"/>
      <c r="F121" s="3"/>
      <c r="G121" s="3"/>
      <c r="H121" s="3"/>
      <c r="I121" s="3"/>
      <c r="J121" s="3"/>
      <c r="L121" s="11"/>
      <c r="M121" s="20"/>
    </row>
    <row r="122" spans="1:14">
      <c r="B122" s="2"/>
      <c r="E122" s="1"/>
      <c r="F122" s="3"/>
      <c r="G122" s="3"/>
      <c r="H122" s="3"/>
      <c r="I122" s="3"/>
      <c r="J122" s="3"/>
      <c r="L122" s="11"/>
      <c r="M122" s="20"/>
    </row>
    <row r="123" spans="1:14">
      <c r="B123" s="2"/>
      <c r="E123" s="1"/>
      <c r="F123" s="3"/>
      <c r="G123" s="3"/>
      <c r="H123" s="3"/>
      <c r="I123" s="3"/>
      <c r="J123" s="3"/>
      <c r="L123" s="11"/>
      <c r="M123" s="20"/>
    </row>
    <row r="124" spans="1:14">
      <c r="B124" s="2"/>
      <c r="E124" s="1"/>
      <c r="F124" s="3"/>
      <c r="G124" s="3"/>
      <c r="H124" s="3"/>
      <c r="I124" s="3"/>
      <c r="J124" s="3"/>
      <c r="L124" s="11"/>
      <c r="M124" s="20"/>
    </row>
    <row r="125" spans="1:14">
      <c r="B125" s="2"/>
      <c r="E125" s="1"/>
      <c r="F125" s="3"/>
      <c r="G125" s="3"/>
      <c r="H125" s="3"/>
      <c r="I125" s="3"/>
      <c r="J125" s="3"/>
      <c r="L125" s="11"/>
      <c r="M125" s="20"/>
    </row>
    <row r="126" spans="1:14">
      <c r="B126" s="2"/>
      <c r="E126" s="1"/>
      <c r="F126" s="3"/>
      <c r="G126" s="3"/>
      <c r="H126" s="3"/>
      <c r="I126" s="3"/>
      <c r="J126" s="3"/>
      <c r="L126" s="11"/>
      <c r="M126" s="20"/>
    </row>
    <row r="127" spans="1:14">
      <c r="B127" s="2"/>
      <c r="E127" s="1"/>
      <c r="F127" s="3"/>
      <c r="G127" s="3"/>
      <c r="H127" s="3"/>
      <c r="I127" s="3"/>
      <c r="J127" s="3"/>
      <c r="L127" s="11"/>
      <c r="M127" s="20"/>
    </row>
    <row r="128" spans="1:14">
      <c r="B128" s="2"/>
      <c r="E128" s="1"/>
      <c r="F128" s="3"/>
      <c r="G128" s="3"/>
      <c r="H128" s="3"/>
      <c r="I128" s="3"/>
      <c r="J128" s="3"/>
      <c r="L128" s="11"/>
      <c r="M128" s="20"/>
    </row>
    <row r="129" spans="2:13">
      <c r="B129" s="2"/>
      <c r="E129" s="1"/>
      <c r="F129" s="3"/>
      <c r="G129" s="3"/>
      <c r="H129" s="3"/>
      <c r="I129" s="3"/>
      <c r="J129" s="3"/>
      <c r="L129" s="11"/>
      <c r="M129" s="20"/>
    </row>
    <row r="130" spans="2:13">
      <c r="B130" s="2"/>
      <c r="E130" s="1"/>
      <c r="F130" s="3"/>
      <c r="G130" s="3"/>
      <c r="H130" s="3"/>
      <c r="I130" s="3"/>
      <c r="J130" s="3"/>
      <c r="L130" s="11"/>
      <c r="M130" s="20"/>
    </row>
    <row r="131" spans="2:13">
      <c r="B131" s="2"/>
      <c r="E131" s="1"/>
      <c r="F131" s="3"/>
      <c r="G131" s="3"/>
      <c r="H131" s="3"/>
      <c r="I131" s="3"/>
      <c r="J131" s="3"/>
      <c r="L131" s="11"/>
      <c r="M131" s="20"/>
    </row>
    <row r="132" spans="2:13">
      <c r="B132" s="2"/>
      <c r="E132" s="1"/>
      <c r="F132" s="3"/>
      <c r="G132" s="3"/>
      <c r="H132" s="3"/>
      <c r="I132" s="3"/>
      <c r="J132" s="3"/>
      <c r="L132" s="11"/>
      <c r="M132" s="20"/>
    </row>
    <row r="133" spans="2:13">
      <c r="B133" s="2"/>
      <c r="E133" s="1"/>
      <c r="F133" s="3"/>
      <c r="G133" s="3"/>
      <c r="H133" s="3"/>
      <c r="I133" s="3"/>
      <c r="J133" s="3"/>
      <c r="L133" s="11"/>
      <c r="M133" s="20"/>
    </row>
    <row r="134" spans="2:13">
      <c r="B134" s="2"/>
      <c r="E134" s="1"/>
      <c r="F134" s="3"/>
      <c r="G134" s="3"/>
      <c r="H134" s="3"/>
      <c r="I134" s="3"/>
      <c r="J134" s="3"/>
      <c r="L134" s="11"/>
      <c r="M134" s="20"/>
    </row>
    <row r="135" spans="2:13">
      <c r="B135" s="2"/>
      <c r="E135" s="1"/>
      <c r="F135" s="3"/>
      <c r="G135" s="3"/>
      <c r="H135" s="3"/>
      <c r="I135" s="3"/>
      <c r="J135" s="3"/>
      <c r="L135" s="11"/>
      <c r="M135" s="20"/>
    </row>
    <row r="136" spans="2:13">
      <c r="B136" s="2"/>
      <c r="E136" s="1"/>
      <c r="F136" s="3"/>
      <c r="G136" s="3"/>
      <c r="H136" s="3"/>
      <c r="I136" s="3"/>
      <c r="J136" s="3"/>
      <c r="L136" s="11"/>
      <c r="M136" s="20"/>
    </row>
    <row r="137" spans="2:13">
      <c r="B137" s="2"/>
      <c r="E137" s="1"/>
      <c r="F137" s="3"/>
      <c r="G137" s="3"/>
      <c r="H137" s="3"/>
      <c r="I137" s="3"/>
      <c r="J137" s="3"/>
      <c r="L137" s="11"/>
      <c r="M137" s="20"/>
    </row>
    <row r="138" spans="2:13">
      <c r="B138" s="2"/>
      <c r="E138" s="1"/>
      <c r="F138" s="3"/>
      <c r="G138" s="3"/>
      <c r="H138" s="3"/>
      <c r="I138" s="3"/>
      <c r="J138" s="3"/>
      <c r="L138" s="11"/>
      <c r="M138" s="20"/>
    </row>
    <row r="139" spans="2:13">
      <c r="B139" s="2"/>
      <c r="E139" s="1"/>
      <c r="F139" s="3"/>
      <c r="G139" s="3"/>
      <c r="H139" s="3"/>
      <c r="I139" s="3"/>
      <c r="J139" s="3"/>
      <c r="L139" s="11"/>
      <c r="M139" s="20"/>
    </row>
    <row r="140" spans="2:13">
      <c r="B140" s="2"/>
      <c r="E140" s="1"/>
      <c r="F140" s="3"/>
      <c r="G140" s="3"/>
      <c r="H140" s="3"/>
      <c r="I140" s="3"/>
      <c r="J140" s="3"/>
      <c r="L140" s="11"/>
      <c r="M140" s="20"/>
    </row>
    <row r="141" spans="2:13">
      <c r="B141" s="2"/>
      <c r="E141" s="1"/>
      <c r="F141" s="3"/>
      <c r="G141" s="3"/>
      <c r="H141" s="3"/>
      <c r="I141" s="3"/>
      <c r="J141" s="3"/>
      <c r="L141" s="11"/>
      <c r="M141" s="20"/>
    </row>
    <row r="142" spans="2:13">
      <c r="B142" s="2"/>
      <c r="E142" s="1"/>
      <c r="F142" s="3"/>
      <c r="G142" s="3"/>
      <c r="H142" s="3"/>
      <c r="I142" s="3"/>
      <c r="J142" s="3"/>
      <c r="L142" s="11"/>
      <c r="M142" s="20"/>
    </row>
    <row r="143" spans="2:13">
      <c r="B143" s="2"/>
      <c r="E143" s="1"/>
      <c r="F143" s="3"/>
      <c r="G143" s="3"/>
      <c r="H143" s="3"/>
      <c r="I143" s="3"/>
      <c r="J143" s="3"/>
      <c r="L143" s="11"/>
      <c r="M143" s="20"/>
    </row>
    <row r="144" spans="2:13">
      <c r="B144" s="2"/>
      <c r="E144" s="1"/>
      <c r="F144" s="3"/>
      <c r="G144" s="3"/>
      <c r="H144" s="3"/>
      <c r="I144" s="3"/>
      <c r="J144" s="3"/>
      <c r="L144" s="11"/>
      <c r="M144" s="20"/>
    </row>
    <row r="145" spans="2:13">
      <c r="B145" s="2"/>
      <c r="E145" s="1"/>
      <c r="F145" s="3"/>
      <c r="G145" s="3"/>
      <c r="H145" s="3"/>
      <c r="I145" s="3"/>
      <c r="J145" s="3"/>
      <c r="L145" s="11"/>
      <c r="M145" s="20"/>
    </row>
    <row r="146" spans="2:13">
      <c r="B146" s="2"/>
      <c r="E146" s="1"/>
      <c r="F146" s="3"/>
      <c r="G146" s="3"/>
      <c r="H146" s="3"/>
      <c r="I146" s="3"/>
      <c r="J146" s="3"/>
      <c r="L146" s="11"/>
      <c r="M146" s="20"/>
    </row>
    <row r="147" spans="2:13">
      <c r="B147" s="2"/>
      <c r="E147" s="1"/>
      <c r="F147" s="3"/>
      <c r="G147" s="3"/>
      <c r="H147" s="3"/>
      <c r="I147" s="3"/>
      <c r="J147" s="3"/>
      <c r="L147" s="11"/>
      <c r="M147" s="20"/>
    </row>
    <row r="148" spans="2:13">
      <c r="B148" s="2"/>
      <c r="E148" s="1"/>
      <c r="F148" s="3"/>
      <c r="G148" s="3"/>
      <c r="H148" s="3"/>
      <c r="I148" s="3"/>
      <c r="J148" s="3"/>
      <c r="L148" s="11"/>
      <c r="M148" s="20"/>
    </row>
    <row r="149" spans="2:13">
      <c r="B149" s="2"/>
      <c r="E149" s="1"/>
      <c r="F149" s="3"/>
      <c r="G149" s="3"/>
      <c r="H149" s="3"/>
      <c r="I149" s="3"/>
      <c r="J149" s="3"/>
      <c r="L149" s="11"/>
      <c r="M149" s="20"/>
    </row>
    <row r="150" spans="2:13">
      <c r="B150" s="2"/>
      <c r="E150" s="1"/>
      <c r="F150" s="3"/>
      <c r="G150" s="3"/>
      <c r="H150" s="3"/>
      <c r="I150" s="3"/>
      <c r="J150" s="3"/>
      <c r="L150" s="11"/>
      <c r="M150" s="20"/>
    </row>
    <row r="151" spans="2:13">
      <c r="B151" s="2"/>
      <c r="E151" s="1"/>
      <c r="F151" s="3"/>
      <c r="G151" s="3"/>
      <c r="H151" s="3"/>
      <c r="I151" s="3"/>
      <c r="J151" s="3"/>
      <c r="L151" s="11"/>
      <c r="M151" s="20"/>
    </row>
    <row r="152" spans="2:13">
      <c r="B152" s="2"/>
      <c r="E152" s="1"/>
      <c r="F152" s="3"/>
      <c r="G152" s="3"/>
      <c r="H152" s="3"/>
      <c r="I152" s="3"/>
      <c r="J152" s="3"/>
      <c r="L152" s="11"/>
      <c r="M152" s="20"/>
    </row>
    <row r="153" spans="2:13">
      <c r="B153" s="2"/>
      <c r="E153" s="1"/>
      <c r="F153" s="3"/>
      <c r="G153" s="3"/>
      <c r="H153" s="3"/>
      <c r="I153" s="3"/>
      <c r="J153" s="3"/>
      <c r="L153" s="11"/>
      <c r="M153" s="20"/>
    </row>
    <row r="154" spans="2:13">
      <c r="B154" s="2"/>
      <c r="E154" s="1"/>
      <c r="F154" s="3"/>
      <c r="G154" s="3"/>
      <c r="H154" s="3"/>
      <c r="I154" s="3"/>
      <c r="J154" s="3"/>
      <c r="L154" s="11"/>
      <c r="M154" s="20"/>
    </row>
    <row r="155" spans="2:13">
      <c r="B155" s="2"/>
      <c r="E155" s="1"/>
      <c r="F155" s="3"/>
      <c r="G155" s="3"/>
      <c r="H155" s="3"/>
      <c r="I155" s="3"/>
      <c r="J155" s="3"/>
      <c r="L155" s="11"/>
      <c r="M155" s="20"/>
    </row>
    <row r="156" spans="2:13">
      <c r="B156" s="2"/>
      <c r="E156" s="1"/>
      <c r="F156" s="3"/>
      <c r="G156" s="3"/>
      <c r="H156" s="3"/>
      <c r="I156" s="3"/>
      <c r="J156" s="3"/>
      <c r="L156" s="11"/>
      <c r="M156" s="20"/>
    </row>
    <row r="157" spans="2:13">
      <c r="B157" s="2"/>
      <c r="E157" s="1"/>
      <c r="F157" s="3"/>
      <c r="G157" s="3"/>
      <c r="H157" s="3"/>
      <c r="I157" s="3"/>
      <c r="J157" s="3"/>
      <c r="L157" s="11"/>
      <c r="M157" s="20"/>
    </row>
    <row r="158" spans="2:13">
      <c r="B158" s="2"/>
      <c r="E158" s="1"/>
      <c r="F158" s="3"/>
      <c r="G158" s="3"/>
      <c r="H158" s="3"/>
      <c r="I158" s="3"/>
      <c r="J158" s="3"/>
      <c r="L158" s="11"/>
      <c r="M158" s="20"/>
    </row>
    <row r="159" spans="2:13">
      <c r="B159" s="2"/>
      <c r="E159" s="1"/>
      <c r="F159" s="3"/>
      <c r="G159" s="3"/>
      <c r="H159" s="3"/>
      <c r="I159" s="3"/>
      <c r="J159" s="3"/>
      <c r="L159" s="11"/>
      <c r="M159" s="20"/>
    </row>
    <row r="160" spans="2:13">
      <c r="B160" s="2"/>
      <c r="E160" s="1"/>
      <c r="F160" s="3"/>
      <c r="G160" s="3"/>
      <c r="H160" s="3"/>
      <c r="I160" s="3"/>
      <c r="J160" s="3"/>
      <c r="L160" s="11"/>
      <c r="M160" s="20"/>
    </row>
    <row r="161" spans="2:13">
      <c r="B161" s="2"/>
      <c r="E161" s="1"/>
      <c r="F161" s="3"/>
      <c r="G161" s="3"/>
      <c r="H161" s="3"/>
      <c r="I161" s="3"/>
      <c r="J161" s="3"/>
      <c r="L161" s="11"/>
      <c r="M161" s="20"/>
    </row>
    <row r="162" spans="2:13">
      <c r="B162" s="2"/>
      <c r="E162" s="1"/>
      <c r="F162" s="3"/>
      <c r="G162" s="3"/>
      <c r="H162" s="3"/>
      <c r="I162" s="3"/>
      <c r="J162" s="3"/>
      <c r="L162" s="11"/>
      <c r="M162" s="20"/>
    </row>
    <row r="163" spans="2:13">
      <c r="B163" s="2"/>
      <c r="E163" s="1"/>
      <c r="F163" s="3"/>
      <c r="G163" s="3"/>
      <c r="H163" s="3"/>
      <c r="I163" s="3"/>
      <c r="J163" s="3"/>
      <c r="L163" s="11"/>
      <c r="M163" s="20"/>
    </row>
    <row r="164" spans="2:13">
      <c r="B164" s="2"/>
      <c r="E164" s="1"/>
      <c r="F164" s="3"/>
      <c r="G164" s="3"/>
      <c r="H164" s="3"/>
      <c r="I164" s="3"/>
      <c r="J164" s="3"/>
      <c r="L164" s="11"/>
      <c r="M164" s="20"/>
    </row>
    <row r="165" spans="2:13">
      <c r="B165" s="2"/>
      <c r="E165" s="1"/>
      <c r="F165" s="3"/>
      <c r="G165" s="3"/>
      <c r="H165" s="3"/>
      <c r="I165" s="3"/>
      <c r="J165" s="3"/>
      <c r="L165" s="11"/>
      <c r="M165" s="20"/>
    </row>
    <row r="166" spans="2:13">
      <c r="B166" s="2"/>
      <c r="E166" s="1"/>
      <c r="F166" s="3"/>
      <c r="G166" s="3"/>
      <c r="H166" s="3"/>
      <c r="I166" s="3"/>
      <c r="J166" s="3"/>
      <c r="L166" s="11"/>
      <c r="M166" s="20"/>
    </row>
    <row r="167" spans="2:13">
      <c r="B167" s="2"/>
      <c r="E167" s="1"/>
      <c r="F167" s="3"/>
      <c r="G167" s="3"/>
      <c r="H167" s="3"/>
      <c r="I167" s="3"/>
      <c r="J167" s="3"/>
      <c r="L167" s="11"/>
      <c r="M167" s="20"/>
    </row>
    <row r="168" spans="2:13">
      <c r="B168" s="2"/>
      <c r="E168" s="1"/>
      <c r="F168" s="3"/>
      <c r="G168" s="3"/>
      <c r="H168" s="3"/>
      <c r="I168" s="3"/>
      <c r="J168" s="3"/>
      <c r="L168" s="11"/>
      <c r="M168" s="20"/>
    </row>
    <row r="169" spans="2:13">
      <c r="B169" s="2"/>
      <c r="E169" s="1"/>
      <c r="F169" s="3"/>
      <c r="G169" s="3"/>
      <c r="H169" s="3"/>
      <c r="I169" s="3"/>
      <c r="J169" s="3"/>
      <c r="L169" s="11"/>
      <c r="M169" s="20"/>
    </row>
    <row r="170" spans="2:13">
      <c r="B170" s="2"/>
      <c r="E170" s="1"/>
      <c r="F170" s="3"/>
      <c r="G170" s="3"/>
      <c r="H170" s="3"/>
      <c r="I170" s="3"/>
      <c r="J170" s="3"/>
      <c r="L170" s="11"/>
      <c r="M170" s="20"/>
    </row>
    <row r="171" spans="2:13">
      <c r="B171" s="2"/>
      <c r="E171" s="1"/>
      <c r="F171" s="3"/>
      <c r="G171" s="3"/>
      <c r="H171" s="3"/>
      <c r="I171" s="3"/>
      <c r="J171" s="3"/>
      <c r="L171" s="11"/>
      <c r="M171" s="20"/>
    </row>
    <row r="172" spans="2:13">
      <c r="B172" s="2"/>
      <c r="E172" s="1"/>
      <c r="F172" s="3"/>
      <c r="G172" s="3"/>
      <c r="H172" s="3"/>
      <c r="I172" s="3"/>
      <c r="J172" s="3"/>
      <c r="L172" s="11"/>
      <c r="M172" s="20"/>
    </row>
    <row r="173" spans="2:13">
      <c r="B173" s="2"/>
      <c r="E173" s="1"/>
      <c r="F173" s="3"/>
      <c r="G173" s="3"/>
      <c r="H173" s="3"/>
      <c r="I173" s="3"/>
      <c r="J173" s="3"/>
      <c r="L173" s="11"/>
      <c r="M173" s="20"/>
    </row>
    <row r="174" spans="2:13">
      <c r="B174" s="2"/>
      <c r="E174" s="1"/>
      <c r="F174" s="3"/>
      <c r="G174" s="3"/>
      <c r="H174" s="3"/>
      <c r="I174" s="3"/>
      <c r="J174" s="3"/>
      <c r="L174" s="11"/>
      <c r="M174" s="20"/>
    </row>
    <row r="175" spans="2:13">
      <c r="B175" s="2"/>
      <c r="E175" s="1"/>
      <c r="F175" s="3"/>
      <c r="G175" s="3"/>
      <c r="H175" s="3"/>
      <c r="I175" s="3"/>
      <c r="J175" s="3"/>
      <c r="L175" s="11"/>
      <c r="M175" s="20"/>
    </row>
    <row r="176" spans="2:13">
      <c r="B176" s="2"/>
      <c r="E176" s="1"/>
      <c r="F176" s="3"/>
      <c r="G176" s="3"/>
      <c r="H176" s="3"/>
      <c r="I176" s="3"/>
      <c r="J176" s="3"/>
      <c r="L176" s="11"/>
      <c r="M176" s="20"/>
    </row>
    <row r="177" spans="2:13">
      <c r="B177" s="2"/>
      <c r="E177" s="1"/>
      <c r="F177" s="3"/>
      <c r="G177" s="3"/>
      <c r="H177" s="3"/>
      <c r="I177" s="3"/>
      <c r="J177" s="3"/>
      <c r="L177" s="11"/>
      <c r="M177" s="20"/>
    </row>
    <row r="178" spans="2:13">
      <c r="B178" s="2"/>
      <c r="E178" s="1"/>
      <c r="F178" s="3"/>
      <c r="G178" s="3"/>
      <c r="H178" s="3"/>
      <c r="I178" s="3"/>
      <c r="J178" s="3"/>
      <c r="L178" s="11"/>
      <c r="M178" s="20"/>
    </row>
    <row r="179" spans="2:13">
      <c r="B179" s="2"/>
      <c r="E179" s="1"/>
      <c r="F179" s="3"/>
      <c r="G179" s="3"/>
      <c r="H179" s="3"/>
      <c r="I179" s="3"/>
      <c r="J179" s="3"/>
      <c r="L179" s="11"/>
      <c r="M179" s="20"/>
    </row>
    <row r="180" spans="2:13">
      <c r="B180" s="2"/>
      <c r="E180" s="1"/>
      <c r="F180" s="3"/>
      <c r="G180" s="3"/>
      <c r="H180" s="3"/>
      <c r="I180" s="3"/>
      <c r="J180" s="3"/>
      <c r="L180" s="11"/>
      <c r="M180" s="20"/>
    </row>
    <row r="181" spans="2:13">
      <c r="B181" s="2"/>
      <c r="E181" s="1"/>
      <c r="F181" s="3"/>
      <c r="G181" s="3"/>
      <c r="H181" s="3"/>
      <c r="I181" s="3"/>
      <c r="J181" s="3"/>
      <c r="L181" s="11"/>
      <c r="M181" s="20"/>
    </row>
    <row r="182" spans="2:13">
      <c r="B182" s="2"/>
      <c r="E182" s="1"/>
      <c r="F182" s="3"/>
      <c r="G182" s="3"/>
      <c r="H182" s="3"/>
      <c r="I182" s="3"/>
      <c r="J182" s="3"/>
      <c r="L182" s="11"/>
      <c r="M182" s="20"/>
    </row>
    <row r="183" spans="2:13">
      <c r="B183" s="2"/>
      <c r="E183" s="1"/>
      <c r="F183" s="3"/>
      <c r="G183" s="3"/>
      <c r="H183" s="3"/>
      <c r="I183" s="3"/>
      <c r="J183" s="3"/>
      <c r="L183" s="11"/>
      <c r="M183" s="20"/>
    </row>
    <row r="184" spans="2:13">
      <c r="B184" s="2"/>
      <c r="E184" s="1"/>
      <c r="F184" s="3"/>
      <c r="G184" s="3"/>
      <c r="H184" s="3"/>
      <c r="I184" s="3"/>
      <c r="J184" s="3"/>
      <c r="L184" s="11"/>
      <c r="M184" s="20"/>
    </row>
    <row r="185" spans="2:13">
      <c r="B185" s="2"/>
      <c r="E185" s="1"/>
      <c r="F185" s="3"/>
      <c r="G185" s="3"/>
      <c r="H185" s="3"/>
      <c r="I185" s="3"/>
      <c r="J185" s="3"/>
      <c r="L185" s="11"/>
      <c r="M185" s="20"/>
    </row>
    <row r="186" spans="2:13">
      <c r="B186" s="2"/>
      <c r="E186" s="1"/>
      <c r="F186" s="3"/>
      <c r="G186" s="3"/>
      <c r="H186" s="3"/>
      <c r="I186" s="3"/>
      <c r="J186" s="3"/>
      <c r="L186" s="11"/>
      <c r="M186" s="20"/>
    </row>
    <row r="187" spans="2:13">
      <c r="B187" s="2"/>
      <c r="E187" s="1"/>
      <c r="F187" s="3"/>
      <c r="G187" s="3"/>
      <c r="H187" s="3"/>
      <c r="I187" s="3"/>
      <c r="J187" s="3"/>
      <c r="L187" s="11"/>
      <c r="M187" s="20"/>
    </row>
    <row r="188" spans="2:13">
      <c r="B188" s="2"/>
      <c r="E188" s="1"/>
      <c r="F188" s="3"/>
      <c r="G188" s="3"/>
      <c r="H188" s="3"/>
      <c r="I188" s="3"/>
      <c r="J188" s="3"/>
      <c r="L188" s="11"/>
      <c r="M188" s="20"/>
    </row>
    <row r="189" spans="2:13">
      <c r="B189" s="2"/>
      <c r="E189" s="1"/>
      <c r="F189" s="3"/>
      <c r="G189" s="3"/>
      <c r="H189" s="3"/>
      <c r="I189" s="3"/>
      <c r="J189" s="3"/>
      <c r="L189" s="11"/>
      <c r="M189" s="20"/>
    </row>
    <row r="190" spans="2:13">
      <c r="B190" s="2"/>
      <c r="E190" s="1"/>
      <c r="F190" s="3"/>
      <c r="G190" s="3"/>
      <c r="H190" s="3"/>
      <c r="I190" s="3"/>
      <c r="J190" s="3"/>
      <c r="L190" s="11"/>
      <c r="M190" s="20"/>
    </row>
    <row r="191" spans="2:13">
      <c r="B191" s="2"/>
      <c r="E191" s="1"/>
      <c r="F191" s="3"/>
      <c r="G191" s="3"/>
      <c r="H191" s="3"/>
      <c r="I191" s="3"/>
      <c r="J191" s="3"/>
      <c r="L191" s="11"/>
      <c r="M191" s="20"/>
    </row>
    <row r="192" spans="2:13">
      <c r="B192" s="2"/>
      <c r="E192" s="1"/>
      <c r="F192" s="3"/>
      <c r="G192" s="3"/>
      <c r="H192" s="3"/>
      <c r="I192" s="3"/>
      <c r="J192" s="3"/>
      <c r="L192" s="11"/>
      <c r="M192" s="20"/>
    </row>
    <row r="193" spans="2:13">
      <c r="B193" s="2"/>
      <c r="E193" s="1"/>
      <c r="F193" s="3"/>
      <c r="G193" s="3"/>
      <c r="H193" s="3"/>
      <c r="I193" s="3"/>
      <c r="J193" s="3"/>
      <c r="L193" s="11"/>
      <c r="M193" s="20"/>
    </row>
    <row r="194" spans="2:13">
      <c r="B194" s="2"/>
      <c r="E194" s="1"/>
      <c r="F194" s="3"/>
      <c r="G194" s="3"/>
      <c r="H194" s="3"/>
      <c r="I194" s="3"/>
      <c r="J194" s="3"/>
      <c r="L194" s="11"/>
      <c r="M194" s="20"/>
    </row>
    <row r="195" spans="2:13">
      <c r="B195" s="2"/>
      <c r="E195" s="1"/>
      <c r="F195" s="3"/>
      <c r="G195" s="3"/>
      <c r="H195" s="3"/>
      <c r="I195" s="3"/>
      <c r="J195" s="3"/>
      <c r="L195" s="11"/>
      <c r="M195" s="20"/>
    </row>
    <row r="196" spans="2:13">
      <c r="B196" s="2"/>
      <c r="E196" s="1"/>
      <c r="F196" s="3"/>
      <c r="G196" s="3"/>
      <c r="H196" s="3"/>
      <c r="I196" s="3"/>
      <c r="J196" s="3"/>
      <c r="L196" s="11"/>
      <c r="M196" s="20"/>
    </row>
    <row r="197" spans="2:13">
      <c r="B197" s="2"/>
      <c r="E197" s="1"/>
      <c r="F197" s="3"/>
      <c r="G197" s="3"/>
      <c r="H197" s="3"/>
      <c r="I197" s="3"/>
      <c r="J197" s="3"/>
      <c r="L197" s="11"/>
      <c r="M197" s="20"/>
    </row>
    <row r="198" spans="2:13">
      <c r="B198" s="2"/>
      <c r="E198" s="1"/>
      <c r="F198" s="3"/>
      <c r="G198" s="3"/>
      <c r="H198" s="3"/>
      <c r="I198" s="3"/>
      <c r="J198" s="3"/>
      <c r="L198" s="11"/>
      <c r="M198" s="20"/>
    </row>
    <row r="199" spans="2:13">
      <c r="B199" s="2"/>
      <c r="E199" s="1"/>
      <c r="F199" s="3"/>
      <c r="G199" s="3"/>
      <c r="H199" s="3"/>
      <c r="I199" s="3"/>
      <c r="J199" s="3"/>
      <c r="L199" s="11"/>
      <c r="M199" s="20"/>
    </row>
    <row r="200" spans="2:13">
      <c r="B200" s="2"/>
      <c r="E200" s="1"/>
      <c r="F200" s="3"/>
      <c r="G200" s="3"/>
      <c r="H200" s="3"/>
      <c r="I200" s="3"/>
      <c r="J200" s="3"/>
      <c r="L200" s="11"/>
      <c r="M200" s="20"/>
    </row>
    <row r="201" spans="2:13">
      <c r="B201" s="2"/>
      <c r="E201" s="1"/>
      <c r="F201" s="3"/>
      <c r="G201" s="3"/>
      <c r="H201" s="3"/>
      <c r="I201" s="3"/>
      <c r="J201" s="3"/>
      <c r="L201" s="11"/>
      <c r="M201" s="20"/>
    </row>
    <row r="202" spans="2:13">
      <c r="B202" s="2"/>
      <c r="E202" s="1"/>
      <c r="F202" s="3"/>
      <c r="G202" s="3"/>
      <c r="H202" s="3"/>
      <c r="I202" s="3"/>
      <c r="J202" s="3"/>
      <c r="L202" s="11"/>
      <c r="M202" s="20"/>
    </row>
    <row r="203" spans="2:13">
      <c r="B203" s="2"/>
      <c r="E203" s="1"/>
      <c r="F203" s="3"/>
      <c r="G203" s="3"/>
      <c r="H203" s="3"/>
      <c r="I203" s="3"/>
      <c r="J203" s="3"/>
      <c r="L203" s="11"/>
      <c r="M203" s="20"/>
    </row>
    <row r="204" spans="2:13">
      <c r="B204" s="2"/>
      <c r="E204" s="1"/>
      <c r="F204" s="3"/>
      <c r="G204" s="3"/>
      <c r="H204" s="3"/>
      <c r="I204" s="3"/>
      <c r="J204" s="3"/>
      <c r="L204" s="11"/>
      <c r="M204" s="20"/>
    </row>
    <row r="205" spans="2:13">
      <c r="B205" s="2"/>
      <c r="E205" s="1"/>
      <c r="F205" s="3"/>
      <c r="G205" s="3"/>
      <c r="H205" s="3"/>
      <c r="I205" s="3"/>
      <c r="J205" s="3"/>
      <c r="L205" s="11"/>
      <c r="M205" s="20"/>
    </row>
    <row r="206" spans="2:13">
      <c r="B206" s="2"/>
      <c r="E206" s="1"/>
      <c r="F206" s="3"/>
      <c r="G206" s="3"/>
      <c r="H206" s="3"/>
      <c r="I206" s="3"/>
      <c r="J206" s="3"/>
      <c r="L206" s="11"/>
      <c r="M206" s="20"/>
    </row>
    <row r="207" spans="2:13">
      <c r="B207" s="2"/>
      <c r="E207" s="1"/>
      <c r="F207" s="3"/>
      <c r="G207" s="3"/>
      <c r="H207" s="3"/>
      <c r="I207" s="3"/>
      <c r="J207" s="3"/>
      <c r="L207" s="11"/>
      <c r="M207" s="20"/>
    </row>
    <row r="208" spans="2:13">
      <c r="B208" s="2"/>
      <c r="E208" s="1"/>
      <c r="F208" s="3"/>
      <c r="G208" s="3"/>
      <c r="H208" s="3"/>
      <c r="I208" s="3"/>
      <c r="J208" s="3"/>
      <c r="L208" s="11"/>
      <c r="M208" s="20"/>
    </row>
    <row r="209" spans="2:13">
      <c r="B209" s="2"/>
      <c r="E209" s="1"/>
      <c r="F209" s="3"/>
      <c r="G209" s="3"/>
      <c r="H209" s="3"/>
      <c r="I209" s="3"/>
      <c r="J209" s="3"/>
      <c r="L209" s="11"/>
      <c r="M209" s="20"/>
    </row>
    <row r="210" spans="2:13">
      <c r="B210" s="2"/>
      <c r="E210" s="1"/>
      <c r="F210" s="3"/>
      <c r="G210" s="3"/>
      <c r="H210" s="3"/>
      <c r="I210" s="3"/>
      <c r="J210" s="3"/>
      <c r="L210" s="11"/>
      <c r="M210" s="20"/>
    </row>
    <row r="211" spans="2:13">
      <c r="B211" s="2"/>
      <c r="E211" s="1"/>
      <c r="F211" s="3"/>
      <c r="G211" s="3"/>
      <c r="H211" s="3"/>
      <c r="I211" s="3"/>
      <c r="J211" s="3"/>
      <c r="L211" s="11"/>
      <c r="M211" s="20"/>
    </row>
    <row r="212" spans="2:13">
      <c r="B212" s="2"/>
      <c r="E212" s="1"/>
      <c r="F212" s="3"/>
      <c r="G212" s="3"/>
      <c r="H212" s="3"/>
      <c r="I212" s="3"/>
      <c r="J212" s="3"/>
      <c r="L212" s="11"/>
      <c r="M212" s="20"/>
    </row>
    <row r="213" spans="2:13">
      <c r="B213" s="2"/>
      <c r="E213" s="1"/>
      <c r="F213" s="3"/>
      <c r="G213" s="3"/>
      <c r="H213" s="3"/>
      <c r="I213" s="3"/>
      <c r="J213" s="3"/>
      <c r="L213" s="11"/>
      <c r="M213" s="20"/>
    </row>
    <row r="214" spans="2:13">
      <c r="B214" s="2"/>
      <c r="E214" s="1"/>
      <c r="F214" s="3"/>
      <c r="G214" s="3"/>
      <c r="H214" s="3"/>
      <c r="I214" s="3"/>
      <c r="J214" s="3"/>
      <c r="L214" s="11"/>
      <c r="M214" s="20"/>
    </row>
    <row r="215" spans="2:13">
      <c r="B215" s="2"/>
      <c r="E215" s="1"/>
      <c r="F215" s="3"/>
      <c r="G215" s="3"/>
      <c r="H215" s="3"/>
      <c r="I215" s="3"/>
      <c r="J215" s="3"/>
      <c r="L215" s="11"/>
      <c r="M215" s="20"/>
    </row>
    <row r="216" spans="2:13">
      <c r="B216" s="2"/>
      <c r="E216" s="1"/>
      <c r="F216" s="3"/>
      <c r="G216" s="3"/>
      <c r="H216" s="3"/>
      <c r="I216" s="3"/>
      <c r="J216" s="3"/>
      <c r="L216" s="11"/>
      <c r="M216" s="20"/>
    </row>
    <row r="217" spans="2:13">
      <c r="B217" s="2"/>
      <c r="E217" s="1"/>
      <c r="F217" s="3"/>
      <c r="G217" s="3"/>
      <c r="H217" s="3"/>
      <c r="I217" s="3"/>
      <c r="J217" s="3"/>
      <c r="L217" s="11"/>
      <c r="M217" s="20"/>
    </row>
    <row r="218" spans="2:13">
      <c r="B218" s="2"/>
      <c r="E218" s="1"/>
      <c r="F218" s="3"/>
      <c r="G218" s="3"/>
      <c r="H218" s="3"/>
      <c r="I218" s="3"/>
      <c r="J218" s="3"/>
      <c r="L218" s="11"/>
      <c r="M218" s="20"/>
    </row>
    <row r="219" spans="2:13">
      <c r="B219" s="2"/>
      <c r="E219" s="1"/>
      <c r="F219" s="3"/>
      <c r="G219" s="3"/>
      <c r="H219" s="3"/>
      <c r="I219" s="3"/>
      <c r="J219" s="3"/>
      <c r="L219" s="11"/>
      <c r="M219" s="20"/>
    </row>
    <row r="220" spans="2:13">
      <c r="B220" s="2"/>
      <c r="E220" s="1"/>
      <c r="F220" s="3"/>
      <c r="G220" s="3"/>
      <c r="H220" s="3"/>
      <c r="I220" s="3"/>
      <c r="J220" s="3"/>
      <c r="L220" s="11"/>
      <c r="M220" s="20"/>
    </row>
    <row r="221" spans="2:13">
      <c r="B221" s="2"/>
      <c r="E221" s="1"/>
      <c r="F221" s="3"/>
      <c r="G221" s="3"/>
      <c r="H221" s="3"/>
      <c r="I221" s="3"/>
      <c r="J221" s="3"/>
      <c r="L221" s="11"/>
      <c r="M221" s="20"/>
    </row>
    <row r="222" spans="2:13">
      <c r="B222" s="2"/>
      <c r="E222" s="1"/>
      <c r="F222" s="3"/>
      <c r="G222" s="3"/>
      <c r="H222" s="3"/>
      <c r="I222" s="3"/>
      <c r="J222" s="3"/>
      <c r="L222" s="11"/>
      <c r="M222" s="20"/>
    </row>
    <row r="223" spans="2:13">
      <c r="B223" s="2"/>
      <c r="E223" s="1"/>
      <c r="F223" s="3"/>
      <c r="G223" s="3"/>
      <c r="H223" s="3"/>
      <c r="I223" s="3"/>
      <c r="J223" s="3"/>
      <c r="L223" s="11"/>
      <c r="M223" s="20"/>
    </row>
    <row r="224" spans="2:13">
      <c r="B224" s="2"/>
      <c r="E224" s="1"/>
      <c r="F224" s="3"/>
      <c r="G224" s="3"/>
      <c r="H224" s="3"/>
      <c r="I224" s="3"/>
      <c r="J224" s="3"/>
      <c r="L224" s="11"/>
      <c r="M224" s="20"/>
    </row>
    <row r="225" spans="2:13">
      <c r="B225" s="2"/>
      <c r="E225" s="1"/>
      <c r="F225" s="3"/>
      <c r="G225" s="3"/>
      <c r="H225" s="3"/>
      <c r="I225" s="3"/>
      <c r="J225" s="3"/>
      <c r="L225" s="11"/>
      <c r="M225" s="20"/>
    </row>
    <row r="226" spans="2:13">
      <c r="B226" s="2"/>
      <c r="E226" s="1"/>
      <c r="F226" s="3"/>
      <c r="G226" s="3"/>
      <c r="H226" s="3"/>
      <c r="I226" s="3"/>
      <c r="J226" s="3"/>
      <c r="L226" s="11"/>
      <c r="M226" s="20"/>
    </row>
    <row r="227" spans="2:13">
      <c r="B227" s="2"/>
      <c r="E227" s="1"/>
      <c r="F227" s="3"/>
      <c r="G227" s="3"/>
      <c r="H227" s="3"/>
      <c r="I227" s="3"/>
      <c r="J227" s="3"/>
      <c r="L227" s="11"/>
      <c r="M227" s="20"/>
    </row>
    <row r="228" spans="2:13">
      <c r="B228" s="2"/>
      <c r="E228" s="1"/>
      <c r="F228" s="3"/>
      <c r="G228" s="3"/>
      <c r="H228" s="3"/>
      <c r="I228" s="3"/>
      <c r="J228" s="3"/>
      <c r="L228" s="11"/>
      <c r="M228" s="20"/>
    </row>
    <row r="229" spans="2:13">
      <c r="B229" s="2"/>
      <c r="E229" s="1"/>
      <c r="F229" s="3"/>
      <c r="G229" s="3"/>
      <c r="H229" s="3"/>
      <c r="I229" s="3"/>
      <c r="J229" s="3"/>
      <c r="L229" s="11"/>
      <c r="M229" s="20"/>
    </row>
    <row r="230" spans="2:13">
      <c r="B230" s="2"/>
      <c r="E230" s="1"/>
      <c r="F230" s="3"/>
      <c r="G230" s="3"/>
      <c r="H230" s="3"/>
      <c r="I230" s="3"/>
      <c r="J230" s="3"/>
      <c r="L230" s="11"/>
      <c r="M230" s="20"/>
    </row>
    <row r="231" spans="2:13">
      <c r="B231" s="2"/>
      <c r="E231" s="1"/>
      <c r="F231" s="3"/>
      <c r="G231" s="3"/>
      <c r="H231" s="3"/>
      <c r="I231" s="3"/>
      <c r="J231" s="3"/>
      <c r="L231" s="11"/>
      <c r="M231" s="20"/>
    </row>
    <row r="232" spans="2:13">
      <c r="B232" s="2"/>
      <c r="E232" s="1"/>
      <c r="F232" s="3"/>
      <c r="G232" s="3"/>
      <c r="H232" s="3"/>
      <c r="I232" s="3"/>
      <c r="J232" s="3"/>
      <c r="L232" s="11"/>
      <c r="M232" s="20"/>
    </row>
    <row r="233" spans="2:13">
      <c r="B233" s="2"/>
      <c r="E233" s="1"/>
      <c r="F233" s="3"/>
      <c r="G233" s="3"/>
      <c r="H233" s="3"/>
      <c r="I233" s="3"/>
      <c r="J233" s="3"/>
      <c r="L233" s="11"/>
      <c r="M233" s="20"/>
    </row>
    <row r="234" spans="2:13">
      <c r="B234" s="2"/>
      <c r="E234" s="1"/>
      <c r="F234" s="3"/>
      <c r="G234" s="3"/>
      <c r="H234" s="3"/>
      <c r="I234" s="3"/>
      <c r="J234" s="3"/>
      <c r="L234" s="11"/>
      <c r="M234" s="20"/>
    </row>
    <row r="235" spans="2:13">
      <c r="B235" s="2"/>
      <c r="E235" s="1"/>
      <c r="F235" s="3"/>
      <c r="G235" s="3"/>
      <c r="H235" s="3"/>
      <c r="I235" s="3"/>
      <c r="J235" s="3"/>
      <c r="L235" s="11"/>
      <c r="M235" s="20"/>
    </row>
    <row r="236" spans="2:13">
      <c r="B236" s="2"/>
      <c r="E236" s="1"/>
      <c r="F236" s="3"/>
      <c r="G236" s="3"/>
      <c r="H236" s="3"/>
      <c r="I236" s="3"/>
      <c r="J236" s="3"/>
      <c r="L236" s="11"/>
      <c r="M236" s="20"/>
    </row>
    <row r="237" spans="2:13">
      <c r="B237" s="2"/>
      <c r="E237" s="1"/>
      <c r="F237" s="3"/>
      <c r="G237" s="3"/>
      <c r="H237" s="3"/>
      <c r="I237" s="3"/>
      <c r="J237" s="3"/>
      <c r="L237" s="11"/>
      <c r="M237" s="20"/>
    </row>
    <row r="238" spans="2:13">
      <c r="B238" s="2"/>
      <c r="E238" s="1"/>
      <c r="F238" s="3"/>
      <c r="G238" s="3"/>
      <c r="H238" s="3"/>
      <c r="I238" s="3"/>
      <c r="J238" s="3"/>
      <c r="L238" s="11"/>
      <c r="M238" s="20"/>
    </row>
    <row r="239" spans="2:13">
      <c r="B239" s="2"/>
      <c r="E239" s="1"/>
      <c r="F239" s="3"/>
      <c r="G239" s="3"/>
      <c r="H239" s="3"/>
      <c r="I239" s="3"/>
      <c r="J239" s="3"/>
      <c r="L239" s="11"/>
      <c r="M239" s="20"/>
    </row>
    <row r="240" spans="2:13">
      <c r="B240" s="2"/>
      <c r="E240" s="1"/>
      <c r="F240" s="3"/>
      <c r="G240" s="3"/>
      <c r="H240" s="3"/>
      <c r="I240" s="3"/>
      <c r="J240" s="3"/>
      <c r="L240" s="11"/>
      <c r="M240" s="20"/>
    </row>
    <row r="241" spans="2:13">
      <c r="B241" s="2"/>
      <c r="E241" s="1"/>
      <c r="F241" s="3"/>
      <c r="G241" s="3"/>
      <c r="H241" s="3"/>
      <c r="I241" s="3"/>
      <c r="J241" s="3"/>
      <c r="L241" s="11"/>
      <c r="M241" s="20"/>
    </row>
    <row r="242" spans="2:13">
      <c r="B242" s="2"/>
      <c r="E242" s="1"/>
      <c r="F242" s="3"/>
      <c r="G242" s="3"/>
      <c r="H242" s="3"/>
      <c r="I242" s="3"/>
      <c r="J242" s="3"/>
      <c r="L242" s="11"/>
      <c r="M242" s="20"/>
    </row>
    <row r="243" spans="2:13">
      <c r="B243" s="2"/>
      <c r="E243" s="1"/>
      <c r="F243" s="3"/>
      <c r="G243" s="3"/>
      <c r="H243" s="3"/>
      <c r="I243" s="3"/>
      <c r="J243" s="3"/>
      <c r="L243" s="11"/>
      <c r="M243" s="20"/>
    </row>
    <row r="244" spans="2:13">
      <c r="B244" s="2"/>
      <c r="E244" s="1"/>
      <c r="F244" s="3"/>
      <c r="G244" s="3"/>
      <c r="H244" s="3"/>
      <c r="I244" s="3"/>
      <c r="J244" s="3"/>
      <c r="L244" s="11"/>
      <c r="M244" s="20"/>
    </row>
    <row r="245" spans="2:13">
      <c r="B245" s="2"/>
      <c r="E245" s="1"/>
      <c r="F245" s="3"/>
      <c r="G245" s="3"/>
      <c r="H245" s="3"/>
      <c r="I245" s="3"/>
      <c r="J245" s="3"/>
      <c r="L245" s="11"/>
      <c r="M245" s="20"/>
    </row>
    <row r="246" spans="2:13">
      <c r="B246" s="2"/>
      <c r="E246" s="1"/>
      <c r="F246" s="3"/>
      <c r="G246" s="3"/>
      <c r="H246" s="3"/>
      <c r="I246" s="3"/>
      <c r="J246" s="3"/>
      <c r="L246" s="11"/>
      <c r="M246" s="20"/>
    </row>
    <row r="247" spans="2:13">
      <c r="B247" s="2"/>
      <c r="E247" s="1"/>
      <c r="F247" s="3"/>
      <c r="G247" s="3"/>
      <c r="H247" s="3"/>
      <c r="I247" s="3"/>
      <c r="J247" s="3"/>
      <c r="L247" s="11"/>
      <c r="M247" s="20"/>
    </row>
    <row r="248" spans="2:13">
      <c r="B248" s="2"/>
      <c r="E248" s="1"/>
      <c r="F248" s="3"/>
      <c r="G248" s="3"/>
      <c r="H248" s="3"/>
      <c r="I248" s="3"/>
      <c r="J248" s="3"/>
      <c r="L248" s="11"/>
      <c r="M248" s="20"/>
    </row>
    <row r="249" spans="2:13">
      <c r="B249" s="2"/>
      <c r="E249" s="1"/>
      <c r="F249" s="3"/>
      <c r="G249" s="3"/>
      <c r="H249" s="3"/>
      <c r="I249" s="3"/>
      <c r="J249" s="3"/>
      <c r="L249" s="11"/>
      <c r="M249" s="20"/>
    </row>
    <row r="250" spans="2:13">
      <c r="B250" s="2"/>
      <c r="E250" s="1"/>
      <c r="F250" s="3"/>
      <c r="G250" s="3"/>
      <c r="H250" s="3"/>
      <c r="I250" s="3"/>
      <c r="J250" s="3"/>
      <c r="L250" s="11"/>
      <c r="M250" s="20"/>
    </row>
    <row r="251" spans="2:13">
      <c r="B251" s="2"/>
      <c r="E251" s="1"/>
      <c r="F251" s="3"/>
      <c r="G251" s="3"/>
      <c r="H251" s="3"/>
      <c r="I251" s="3"/>
      <c r="J251" s="3"/>
      <c r="L251" s="11"/>
      <c r="M251" s="20"/>
    </row>
    <row r="252" spans="2:13">
      <c r="B252" s="2"/>
      <c r="E252" s="1"/>
      <c r="F252" s="3"/>
      <c r="G252" s="3"/>
      <c r="H252" s="3"/>
      <c r="I252" s="3"/>
      <c r="J252" s="3"/>
      <c r="L252" s="11"/>
      <c r="M252" s="20"/>
    </row>
    <row r="253" spans="2:13">
      <c r="B253" s="2"/>
      <c r="E253" s="1"/>
      <c r="F253" s="3"/>
      <c r="G253" s="3"/>
      <c r="H253" s="3"/>
      <c r="I253" s="3"/>
      <c r="J253" s="3"/>
      <c r="L253" s="11"/>
      <c r="M253" s="20"/>
    </row>
    <row r="254" spans="2:13">
      <c r="B254" s="2"/>
      <c r="E254" s="1"/>
      <c r="F254" s="3"/>
      <c r="G254" s="3"/>
      <c r="H254" s="3"/>
      <c r="I254" s="3"/>
      <c r="J254" s="3"/>
      <c r="L254" s="11"/>
      <c r="M254" s="20"/>
    </row>
    <row r="255" spans="2:13">
      <c r="B255" s="2"/>
      <c r="E255" s="1"/>
      <c r="F255" s="3"/>
      <c r="G255" s="3"/>
      <c r="H255" s="3"/>
      <c r="I255" s="3"/>
      <c r="J255" s="3"/>
      <c r="L255" s="11"/>
      <c r="M255" s="20"/>
    </row>
    <row r="256" spans="2:13">
      <c r="B256" s="2"/>
      <c r="E256" s="1"/>
      <c r="F256" s="3"/>
      <c r="G256" s="3"/>
      <c r="H256" s="3"/>
      <c r="I256" s="3"/>
      <c r="J256" s="3"/>
      <c r="L256" s="11"/>
      <c r="M256" s="20"/>
    </row>
    <row r="257" spans="2:13">
      <c r="B257" s="2"/>
      <c r="E257" s="1"/>
      <c r="F257" s="3"/>
      <c r="G257" s="3"/>
      <c r="H257" s="3"/>
      <c r="I257" s="3"/>
      <c r="J257" s="3"/>
      <c r="L257" s="11"/>
      <c r="M257" s="20"/>
    </row>
    <row r="258" spans="2:13">
      <c r="B258" s="2"/>
      <c r="E258" s="1"/>
      <c r="F258" s="3"/>
      <c r="G258" s="3"/>
      <c r="H258" s="3"/>
      <c r="I258" s="3"/>
      <c r="J258" s="3"/>
      <c r="L258" s="11"/>
      <c r="M258" s="20"/>
    </row>
    <row r="259" spans="2:13">
      <c r="B259" s="2"/>
      <c r="E259" s="1"/>
      <c r="F259" s="3"/>
      <c r="G259" s="3"/>
      <c r="H259" s="3"/>
      <c r="I259" s="3"/>
      <c r="J259" s="3"/>
      <c r="L259" s="11"/>
      <c r="M259" s="20"/>
    </row>
    <row r="260" spans="2:13">
      <c r="B260" s="2"/>
      <c r="E260" s="1"/>
      <c r="F260" s="3"/>
      <c r="G260" s="3"/>
      <c r="H260" s="3"/>
      <c r="I260" s="3"/>
      <c r="J260" s="3"/>
      <c r="L260" s="11"/>
      <c r="M260" s="20"/>
    </row>
    <row r="261" spans="2:13">
      <c r="B261" s="2"/>
      <c r="E261" s="1"/>
      <c r="F261" s="3"/>
      <c r="G261" s="3"/>
      <c r="H261" s="3"/>
      <c r="I261" s="3"/>
      <c r="J261" s="3"/>
      <c r="L261" s="11"/>
      <c r="M261" s="20"/>
    </row>
    <row r="262" spans="2:13">
      <c r="B262" s="2"/>
      <c r="E262" s="1"/>
      <c r="F262" s="3"/>
      <c r="G262" s="3"/>
      <c r="H262" s="3"/>
      <c r="I262" s="3"/>
      <c r="J262" s="3"/>
      <c r="L262" s="11"/>
      <c r="M262" s="20"/>
    </row>
    <row r="263" spans="2:13">
      <c r="B263" s="2"/>
      <c r="E263" s="1"/>
      <c r="F263" s="3"/>
      <c r="G263" s="3"/>
      <c r="H263" s="3"/>
      <c r="I263" s="3"/>
      <c r="J263" s="3"/>
      <c r="L263" s="11"/>
      <c r="M263" s="20"/>
    </row>
    <row r="264" spans="2:13">
      <c r="B264" s="2"/>
      <c r="E264" s="1"/>
      <c r="F264" s="3"/>
      <c r="G264" s="3"/>
      <c r="H264" s="3"/>
      <c r="I264" s="3"/>
      <c r="J264" s="3"/>
      <c r="L264" s="11"/>
      <c r="M264" s="20"/>
    </row>
    <row r="265" spans="2:13">
      <c r="B265" s="2"/>
      <c r="E265" s="1"/>
      <c r="F265" s="3"/>
      <c r="G265" s="3"/>
      <c r="H265" s="3"/>
      <c r="I265" s="3"/>
      <c r="J265" s="3"/>
      <c r="L265" s="11"/>
      <c r="M265" s="20"/>
    </row>
    <row r="266" spans="2:13">
      <c r="B266" s="2"/>
      <c r="E266" s="1"/>
      <c r="F266" s="3"/>
      <c r="G266" s="3"/>
      <c r="H266" s="3"/>
      <c r="I266" s="3"/>
      <c r="J266" s="3"/>
      <c r="L266" s="11"/>
      <c r="M266" s="20"/>
    </row>
    <row r="267" spans="2:13">
      <c r="B267" s="2"/>
      <c r="E267" s="1"/>
      <c r="F267" s="3"/>
      <c r="G267" s="3"/>
      <c r="H267" s="3"/>
      <c r="I267" s="3"/>
      <c r="J267" s="3"/>
      <c r="L267" s="11"/>
      <c r="M267" s="20"/>
    </row>
    <row r="268" spans="2:13">
      <c r="B268" s="2"/>
      <c r="E268" s="1"/>
      <c r="F268" s="3"/>
      <c r="G268" s="3"/>
      <c r="H268" s="3"/>
      <c r="I268" s="3"/>
      <c r="J268" s="3"/>
      <c r="L268" s="11"/>
      <c r="M268" s="20"/>
    </row>
    <row r="269" spans="2:13">
      <c r="B269" s="2"/>
      <c r="E269" s="1"/>
      <c r="F269" s="3"/>
      <c r="G269" s="3"/>
      <c r="H269" s="3"/>
      <c r="I269" s="3"/>
      <c r="J269" s="3"/>
      <c r="L269" s="11"/>
      <c r="M269" s="20"/>
    </row>
    <row r="270" spans="2:13">
      <c r="B270" s="2"/>
      <c r="E270" s="1"/>
      <c r="F270" s="3"/>
      <c r="G270" s="3"/>
      <c r="H270" s="3"/>
      <c r="I270" s="3"/>
      <c r="J270" s="3"/>
      <c r="L270" s="11"/>
      <c r="M270" s="20"/>
    </row>
    <row r="271" spans="2:13">
      <c r="B271" s="2"/>
      <c r="E271" s="1"/>
      <c r="F271" s="3"/>
      <c r="G271" s="3"/>
      <c r="H271" s="3"/>
      <c r="I271" s="3"/>
      <c r="J271" s="3"/>
      <c r="L271" s="11"/>
      <c r="M271" s="20"/>
    </row>
    <row r="272" spans="2:13">
      <c r="B272" s="2"/>
      <c r="E272" s="1"/>
      <c r="F272" s="3"/>
      <c r="G272" s="3"/>
      <c r="H272" s="3"/>
      <c r="I272" s="3"/>
      <c r="J272" s="3"/>
      <c r="L272" s="11"/>
      <c r="M272" s="20"/>
    </row>
    <row r="273" spans="2:13">
      <c r="B273" s="2"/>
      <c r="E273" s="1"/>
      <c r="F273" s="3"/>
      <c r="G273" s="3"/>
      <c r="H273" s="3"/>
      <c r="I273" s="3"/>
      <c r="J273" s="3"/>
      <c r="L273" s="11"/>
      <c r="M273" s="20"/>
    </row>
    <row r="274" spans="2:13">
      <c r="B274" s="2"/>
      <c r="E274" s="1"/>
      <c r="F274" s="3"/>
      <c r="G274" s="3"/>
      <c r="H274" s="3"/>
      <c r="I274" s="3"/>
      <c r="J274" s="3"/>
      <c r="L274" s="11"/>
      <c r="M274" s="20"/>
    </row>
    <row r="275" spans="2:13">
      <c r="B275" s="2"/>
      <c r="E275" s="1"/>
      <c r="F275" s="3"/>
      <c r="G275" s="3"/>
      <c r="H275" s="3"/>
      <c r="I275" s="3"/>
      <c r="J275" s="3"/>
      <c r="L275" s="11"/>
      <c r="M275" s="20"/>
    </row>
    <row r="276" spans="2:13">
      <c r="B276" s="2"/>
      <c r="E276" s="1"/>
      <c r="F276" s="3"/>
      <c r="G276" s="3"/>
      <c r="H276" s="3"/>
      <c r="I276" s="3"/>
      <c r="J276" s="3"/>
      <c r="L276" s="11"/>
      <c r="M276" s="20"/>
    </row>
    <row r="277" spans="2:13">
      <c r="B277" s="2"/>
      <c r="E277" s="1"/>
      <c r="F277" s="3"/>
      <c r="G277" s="3"/>
      <c r="H277" s="3"/>
      <c r="I277" s="3"/>
      <c r="J277" s="3"/>
      <c r="L277" s="11"/>
      <c r="M277" s="20"/>
    </row>
    <row r="278" spans="2:13">
      <c r="B278" s="2"/>
      <c r="E278" s="1"/>
      <c r="F278" s="3"/>
      <c r="G278" s="3"/>
      <c r="H278" s="3"/>
      <c r="I278" s="3"/>
      <c r="J278" s="3"/>
      <c r="L278" s="11"/>
      <c r="M278" s="20"/>
    </row>
    <row r="279" spans="2:13">
      <c r="B279" s="2"/>
      <c r="E279" s="1"/>
      <c r="F279" s="3"/>
      <c r="G279" s="3"/>
      <c r="H279" s="3"/>
      <c r="I279" s="3"/>
      <c r="J279" s="3"/>
      <c r="L279" s="11"/>
      <c r="M279" s="20"/>
    </row>
    <row r="280" spans="2:13">
      <c r="B280" s="2"/>
      <c r="E280" s="1"/>
      <c r="F280" s="3"/>
      <c r="G280" s="3"/>
      <c r="H280" s="3"/>
      <c r="I280" s="3"/>
      <c r="J280" s="3"/>
      <c r="L280" s="11"/>
      <c r="M280" s="20"/>
    </row>
    <row r="281" spans="2:13">
      <c r="B281" s="2"/>
      <c r="E281" s="1"/>
      <c r="F281" s="3"/>
      <c r="G281" s="3"/>
      <c r="H281" s="3"/>
      <c r="I281" s="3"/>
      <c r="J281" s="3"/>
      <c r="L281" s="11"/>
      <c r="M281" s="20"/>
    </row>
    <row r="282" spans="2:13">
      <c r="B282" s="2"/>
      <c r="E282" s="1"/>
      <c r="F282" s="3"/>
      <c r="G282" s="3"/>
      <c r="H282" s="3"/>
      <c r="I282" s="3"/>
      <c r="J282" s="3"/>
      <c r="L282" s="11"/>
      <c r="M282" s="20"/>
    </row>
    <row r="283" spans="2:13">
      <c r="B283" s="2"/>
      <c r="E283" s="1"/>
      <c r="F283" s="3"/>
      <c r="G283" s="3"/>
      <c r="H283" s="3"/>
      <c r="I283" s="3"/>
      <c r="J283" s="3"/>
      <c r="L283" s="11"/>
      <c r="M283" s="20"/>
    </row>
    <row r="284" spans="2:13">
      <c r="B284" s="2"/>
      <c r="E284" s="1"/>
      <c r="F284" s="3"/>
      <c r="G284" s="3"/>
      <c r="H284" s="3"/>
      <c r="I284" s="3"/>
      <c r="J284" s="3"/>
      <c r="L284" s="11"/>
      <c r="M284" s="20"/>
    </row>
    <row r="285" spans="2:13">
      <c r="B285" s="2"/>
      <c r="E285" s="1"/>
      <c r="F285" s="3"/>
      <c r="G285" s="3"/>
      <c r="H285" s="3"/>
      <c r="I285" s="3"/>
      <c r="J285" s="3"/>
      <c r="L285" s="11"/>
      <c r="M285" s="20"/>
    </row>
    <row r="286" spans="2:13">
      <c r="B286" s="2"/>
      <c r="E286" s="1"/>
      <c r="F286" s="3"/>
      <c r="G286" s="3"/>
      <c r="H286" s="3"/>
      <c r="I286" s="3"/>
      <c r="J286" s="3"/>
      <c r="L286" s="11"/>
      <c r="M286" s="20"/>
    </row>
    <row r="287" spans="2:13">
      <c r="B287" s="2"/>
      <c r="E287" s="1"/>
      <c r="F287" s="3"/>
      <c r="G287" s="3"/>
      <c r="H287" s="3"/>
      <c r="I287" s="3"/>
      <c r="J287" s="3"/>
      <c r="L287" s="11"/>
      <c r="M287" s="20"/>
    </row>
    <row r="288" spans="2:13">
      <c r="B288" s="2"/>
      <c r="E288" s="1"/>
      <c r="F288" s="3"/>
      <c r="G288" s="3"/>
      <c r="H288" s="3"/>
      <c r="I288" s="3"/>
      <c r="J288" s="3"/>
      <c r="L288" s="11"/>
      <c r="M288" s="20"/>
    </row>
    <row r="289" spans="2:13">
      <c r="B289" s="2"/>
      <c r="E289" s="1"/>
      <c r="F289" s="3"/>
      <c r="G289" s="3"/>
      <c r="H289" s="3"/>
      <c r="I289" s="3"/>
      <c r="J289" s="3"/>
      <c r="L289" s="11"/>
      <c r="M289" s="20"/>
    </row>
    <row r="290" spans="2:13">
      <c r="B290" s="2"/>
      <c r="E290" s="1"/>
      <c r="F290" s="3"/>
      <c r="G290" s="3"/>
      <c r="H290" s="3"/>
      <c r="I290" s="3"/>
      <c r="J290" s="3"/>
      <c r="L290" s="11"/>
      <c r="M290" s="20"/>
    </row>
    <row r="291" spans="2:13">
      <c r="B291" s="2"/>
      <c r="E291" s="1"/>
      <c r="F291" s="3"/>
      <c r="G291" s="3"/>
      <c r="H291" s="3"/>
      <c r="I291" s="3"/>
      <c r="J291" s="3"/>
      <c r="L291" s="11"/>
      <c r="M291" s="20"/>
    </row>
    <row r="292" spans="2:13">
      <c r="B292" s="2"/>
      <c r="E292" s="1"/>
      <c r="F292" s="3"/>
      <c r="G292" s="3"/>
      <c r="H292" s="3"/>
      <c r="I292" s="3"/>
      <c r="J292" s="3"/>
      <c r="L292" s="11"/>
      <c r="M292" s="20"/>
    </row>
    <row r="293" spans="2:13">
      <c r="B293" s="2"/>
      <c r="E293" s="1"/>
      <c r="F293" s="3"/>
      <c r="G293" s="3"/>
      <c r="H293" s="3"/>
      <c r="I293" s="3"/>
      <c r="J293" s="3"/>
      <c r="L293" s="11"/>
      <c r="M293" s="20"/>
    </row>
    <row r="294" spans="2:13">
      <c r="B294" s="2"/>
      <c r="E294" s="1"/>
      <c r="F294" s="3"/>
      <c r="G294" s="3"/>
      <c r="H294" s="3"/>
      <c r="I294" s="3"/>
      <c r="J294" s="3"/>
      <c r="L294" s="11"/>
      <c r="M294" s="20"/>
    </row>
    <row r="295" spans="2:13">
      <c r="B295" s="2"/>
      <c r="E295" s="1"/>
      <c r="F295" s="3"/>
      <c r="G295" s="3"/>
      <c r="H295" s="3"/>
      <c r="I295" s="3"/>
      <c r="J295" s="3"/>
      <c r="L295" s="11"/>
      <c r="M295" s="20"/>
    </row>
    <row r="296" spans="2:13">
      <c r="B296" s="2"/>
      <c r="E296" s="1"/>
      <c r="F296" s="3"/>
      <c r="G296" s="3"/>
      <c r="H296" s="3"/>
      <c r="I296" s="3"/>
      <c r="J296" s="3"/>
      <c r="L296" s="11"/>
      <c r="M296" s="20"/>
    </row>
    <row r="297" spans="2:13">
      <c r="B297" s="2"/>
      <c r="E297" s="1"/>
      <c r="F297" s="3"/>
      <c r="G297" s="3"/>
      <c r="H297" s="3"/>
      <c r="I297" s="3"/>
      <c r="J297" s="3"/>
      <c r="L297" s="11"/>
      <c r="M297" s="20"/>
    </row>
    <row r="298" spans="2:13">
      <c r="B298" s="2"/>
      <c r="E298" s="1"/>
      <c r="F298" s="3"/>
      <c r="G298" s="3"/>
      <c r="H298" s="3"/>
      <c r="I298" s="3"/>
      <c r="J298" s="3"/>
      <c r="L298" s="11"/>
      <c r="M298" s="20"/>
    </row>
    <row r="299" spans="2:13">
      <c r="B299" s="2"/>
      <c r="E299" s="1"/>
      <c r="F299" s="3"/>
      <c r="G299" s="3"/>
      <c r="H299" s="3"/>
      <c r="I299" s="3"/>
      <c r="J299" s="3"/>
      <c r="L299" s="11"/>
      <c r="M299" s="20"/>
    </row>
    <row r="300" spans="2:13">
      <c r="B300" s="2"/>
      <c r="E300" s="1"/>
      <c r="F300" s="3"/>
      <c r="G300" s="3"/>
      <c r="H300" s="3"/>
      <c r="I300" s="3"/>
      <c r="J300" s="3"/>
      <c r="L300" s="11"/>
      <c r="M300" s="20"/>
    </row>
    <row r="301" spans="2:13">
      <c r="B301" s="2"/>
      <c r="E301" s="1"/>
      <c r="F301" s="3"/>
      <c r="G301" s="3"/>
      <c r="H301" s="3"/>
      <c r="I301" s="3"/>
      <c r="J301" s="3"/>
      <c r="L301" s="11"/>
      <c r="M301" s="20"/>
    </row>
    <row r="302" spans="2:13">
      <c r="B302" s="2"/>
      <c r="E302" s="1"/>
      <c r="F302" s="3"/>
      <c r="G302" s="3"/>
      <c r="H302" s="3"/>
      <c r="I302" s="3"/>
      <c r="J302" s="3"/>
      <c r="L302" s="11"/>
      <c r="M302" s="20"/>
    </row>
    <row r="303" spans="2:13">
      <c r="B303" s="2"/>
      <c r="E303" s="1"/>
      <c r="F303" s="3"/>
      <c r="G303" s="3"/>
      <c r="H303" s="3"/>
      <c r="I303" s="3"/>
      <c r="J303" s="3"/>
      <c r="L303" s="11"/>
      <c r="M303" s="20"/>
    </row>
    <row r="304" spans="2:13">
      <c r="B304" s="2"/>
      <c r="E304" s="1"/>
      <c r="F304" s="3"/>
      <c r="G304" s="3"/>
      <c r="H304" s="3"/>
      <c r="I304" s="3"/>
      <c r="J304" s="3"/>
      <c r="L304" s="11"/>
      <c r="M304" s="20"/>
    </row>
    <row r="305" spans="2:13">
      <c r="B305" s="2"/>
      <c r="E305" s="1"/>
      <c r="F305" s="3"/>
      <c r="G305" s="3"/>
      <c r="H305" s="3"/>
      <c r="I305" s="3"/>
      <c r="J305" s="3"/>
      <c r="L305" s="11"/>
      <c r="M305" s="20"/>
    </row>
    <row r="306" spans="2:13">
      <c r="B306" s="2"/>
      <c r="E306" s="1"/>
      <c r="F306" s="3"/>
      <c r="G306" s="3"/>
      <c r="H306" s="3"/>
      <c r="I306" s="3"/>
      <c r="J306" s="3"/>
      <c r="L306" s="11"/>
      <c r="M306" s="20"/>
    </row>
    <row r="307" spans="2:13">
      <c r="B307" s="2"/>
      <c r="E307" s="1"/>
      <c r="F307" s="3"/>
      <c r="G307" s="3"/>
      <c r="H307" s="3"/>
      <c r="I307" s="3"/>
      <c r="J307" s="3"/>
      <c r="L307" s="11"/>
      <c r="M307" s="20"/>
    </row>
    <row r="308" spans="2:13">
      <c r="B308" s="2"/>
      <c r="E308" s="1"/>
      <c r="F308" s="3"/>
      <c r="G308" s="3"/>
      <c r="H308" s="3"/>
      <c r="I308" s="3"/>
      <c r="J308" s="3"/>
      <c r="L308" s="11"/>
      <c r="M308" s="20"/>
    </row>
    <row r="309" spans="2:13">
      <c r="B309" s="2"/>
      <c r="E309" s="1"/>
      <c r="F309" s="3"/>
      <c r="G309" s="3"/>
      <c r="H309" s="3"/>
      <c r="I309" s="3"/>
      <c r="J309" s="3"/>
      <c r="L309" s="11"/>
      <c r="M309" s="20"/>
    </row>
    <row r="310" spans="2:13">
      <c r="B310" s="2"/>
      <c r="E310" s="1"/>
      <c r="F310" s="3"/>
      <c r="G310" s="3"/>
      <c r="H310" s="3"/>
      <c r="I310" s="3"/>
      <c r="J310" s="3"/>
      <c r="L310" s="11"/>
      <c r="M310" s="20"/>
    </row>
    <row r="311" spans="2:13">
      <c r="B311" s="2"/>
      <c r="E311" s="1"/>
      <c r="F311" s="3"/>
      <c r="G311" s="3"/>
      <c r="H311" s="3"/>
      <c r="I311" s="3"/>
      <c r="J311" s="3"/>
      <c r="L311" s="11"/>
      <c r="M311" s="20"/>
    </row>
    <row r="312" spans="2:13">
      <c r="B312" s="2"/>
      <c r="E312" s="1"/>
      <c r="F312" s="3"/>
      <c r="G312" s="3"/>
      <c r="H312" s="3"/>
      <c r="I312" s="3"/>
      <c r="J312" s="3"/>
      <c r="L312" s="11"/>
      <c r="M312" s="20"/>
    </row>
    <row r="313" spans="2:13">
      <c r="B313" s="2"/>
      <c r="E313" s="1"/>
      <c r="F313" s="3"/>
      <c r="G313" s="3"/>
      <c r="H313" s="3"/>
      <c r="I313" s="3"/>
      <c r="J313" s="3"/>
      <c r="L313" s="11"/>
      <c r="M313" s="20"/>
    </row>
    <row r="314" spans="2:13">
      <c r="B314" s="2"/>
      <c r="E314" s="1"/>
      <c r="F314" s="3"/>
      <c r="G314" s="3"/>
      <c r="H314" s="3"/>
      <c r="I314" s="3"/>
      <c r="J314" s="3"/>
      <c r="L314" s="11"/>
      <c r="M314" s="20"/>
    </row>
    <row r="315" spans="2:13">
      <c r="B315" s="2"/>
      <c r="E315" s="1"/>
      <c r="F315" s="3"/>
      <c r="G315" s="3"/>
      <c r="H315" s="3"/>
      <c r="I315" s="3"/>
      <c r="J315" s="3"/>
      <c r="L315" s="11"/>
      <c r="M315" s="20"/>
    </row>
    <row r="316" spans="2:13">
      <c r="B316" s="2"/>
      <c r="E316" s="1"/>
      <c r="F316" s="3"/>
      <c r="G316" s="3"/>
      <c r="H316" s="3"/>
      <c r="I316" s="3"/>
      <c r="J316" s="3"/>
      <c r="L316" s="11"/>
      <c r="M316" s="20"/>
    </row>
    <row r="317" spans="2:13">
      <c r="B317" s="2"/>
      <c r="E317" s="1"/>
      <c r="F317" s="3"/>
      <c r="G317" s="3"/>
      <c r="H317" s="3"/>
      <c r="I317" s="3"/>
      <c r="J317" s="3"/>
      <c r="L317" s="11"/>
      <c r="M317" s="20"/>
    </row>
    <row r="318" spans="2:13">
      <c r="B318" s="2"/>
      <c r="E318" s="1"/>
      <c r="F318" s="3"/>
      <c r="G318" s="3"/>
      <c r="H318" s="3"/>
      <c r="I318" s="3"/>
      <c r="J318" s="3"/>
      <c r="L318" s="11"/>
      <c r="M318" s="20"/>
    </row>
    <row r="319" spans="2:13">
      <c r="B319" s="2"/>
      <c r="E319" s="1"/>
      <c r="F319" s="3"/>
      <c r="G319" s="3"/>
      <c r="H319" s="3"/>
      <c r="I319" s="3"/>
      <c r="J319" s="3"/>
      <c r="L319" s="11"/>
      <c r="M319" s="20"/>
    </row>
    <row r="320" spans="2:13">
      <c r="B320" s="2"/>
      <c r="E320" s="1"/>
      <c r="F320" s="3"/>
      <c r="G320" s="3"/>
      <c r="H320" s="3"/>
      <c r="I320" s="3"/>
      <c r="J320" s="3"/>
      <c r="L320" s="11"/>
      <c r="M320" s="20"/>
    </row>
    <row r="321" spans="2:13">
      <c r="B321" s="2"/>
      <c r="E321" s="1"/>
      <c r="F321" s="3"/>
      <c r="G321" s="3"/>
      <c r="H321" s="3"/>
      <c r="I321" s="3"/>
      <c r="J321" s="3"/>
      <c r="L321" s="11"/>
      <c r="M321" s="20"/>
    </row>
    <row r="322" spans="2:13">
      <c r="B322" s="2"/>
      <c r="E322" s="1"/>
      <c r="F322" s="3"/>
      <c r="G322" s="3"/>
      <c r="H322" s="3"/>
      <c r="I322" s="3"/>
      <c r="J322" s="3"/>
      <c r="L322" s="11"/>
      <c r="M322" s="20"/>
    </row>
    <row r="323" spans="2:13">
      <c r="B323" s="2"/>
      <c r="E323" s="1"/>
      <c r="F323" s="3"/>
      <c r="G323" s="3"/>
      <c r="H323" s="3"/>
      <c r="I323" s="3"/>
      <c r="J323" s="3"/>
      <c r="L323" s="11"/>
      <c r="M323" s="20"/>
    </row>
    <row r="324" spans="2:13">
      <c r="B324" s="2"/>
      <c r="E324" s="1"/>
      <c r="F324" s="3"/>
      <c r="G324" s="3"/>
      <c r="H324" s="3"/>
      <c r="I324" s="3"/>
      <c r="J324" s="3"/>
      <c r="L324" s="11"/>
      <c r="M324" s="20"/>
    </row>
    <row r="325" spans="2:13">
      <c r="B325" s="2"/>
      <c r="E325" s="1"/>
      <c r="F325" s="3"/>
      <c r="G325" s="3"/>
      <c r="H325" s="3"/>
      <c r="I325" s="3"/>
      <c r="J325" s="3"/>
      <c r="L325" s="11"/>
      <c r="M325" s="20"/>
    </row>
    <row r="326" spans="2:13">
      <c r="B326" s="2"/>
      <c r="E326" s="1"/>
      <c r="F326" s="3"/>
      <c r="G326" s="3"/>
      <c r="H326" s="3"/>
      <c r="I326" s="3"/>
      <c r="J326" s="3"/>
      <c r="L326" s="11"/>
      <c r="M326" s="20"/>
    </row>
    <row r="327" spans="2:13">
      <c r="B327" s="2"/>
      <c r="E327" s="1"/>
      <c r="F327" s="3"/>
      <c r="G327" s="3"/>
      <c r="H327" s="3"/>
      <c r="I327" s="3"/>
      <c r="J327" s="3"/>
      <c r="L327" s="11"/>
      <c r="M327" s="20"/>
    </row>
    <row r="328" spans="2:13">
      <c r="B328" s="2"/>
      <c r="E328" s="1"/>
      <c r="F328" s="3"/>
      <c r="G328" s="3"/>
      <c r="H328" s="3"/>
      <c r="I328" s="3"/>
      <c r="J328" s="3"/>
      <c r="L328" s="11"/>
      <c r="M328" s="20"/>
    </row>
    <row r="329" spans="2:13">
      <c r="B329" s="2"/>
      <c r="E329" s="1"/>
      <c r="F329" s="3"/>
      <c r="G329" s="3"/>
      <c r="H329" s="3"/>
      <c r="I329" s="3"/>
      <c r="J329" s="3"/>
      <c r="L329" s="11"/>
      <c r="M329" s="20"/>
    </row>
    <row r="330" spans="2:13">
      <c r="B330" s="2"/>
      <c r="E330" s="1"/>
      <c r="F330" s="3"/>
      <c r="G330" s="3"/>
      <c r="H330" s="3"/>
      <c r="I330" s="3"/>
      <c r="J330" s="3"/>
      <c r="L330" s="11"/>
      <c r="M330" s="20"/>
    </row>
    <row r="331" spans="2:13">
      <c r="B331" s="2"/>
      <c r="E331" s="1"/>
      <c r="F331" s="3"/>
      <c r="G331" s="3"/>
      <c r="H331" s="3"/>
      <c r="I331" s="3"/>
      <c r="J331" s="3"/>
      <c r="L331" s="11"/>
      <c r="M331" s="20"/>
    </row>
    <row r="332" spans="2:13">
      <c r="B332" s="2"/>
      <c r="E332" s="1"/>
      <c r="F332" s="3"/>
      <c r="G332" s="3"/>
      <c r="H332" s="3"/>
      <c r="I332" s="3"/>
      <c r="J332" s="3"/>
      <c r="L332" s="11"/>
      <c r="M332" s="20"/>
    </row>
    <row r="333" spans="2:13">
      <c r="B333" s="2"/>
      <c r="E333" s="1"/>
      <c r="F333" s="3"/>
      <c r="G333" s="3"/>
      <c r="H333" s="3"/>
      <c r="I333" s="3"/>
      <c r="J333" s="3"/>
      <c r="L333" s="11"/>
      <c r="M333" s="20"/>
    </row>
    <row r="334" spans="2:13">
      <c r="B334" s="2"/>
      <c r="E334" s="1"/>
      <c r="F334" s="3"/>
      <c r="G334" s="3"/>
      <c r="H334" s="3"/>
      <c r="I334" s="3"/>
      <c r="J334" s="3"/>
      <c r="L334" s="11"/>
      <c r="M334" s="20"/>
    </row>
    <row r="335" spans="2:13">
      <c r="B335" s="2"/>
      <c r="E335" s="1"/>
      <c r="F335" s="3"/>
      <c r="G335" s="3"/>
      <c r="H335" s="3"/>
      <c r="I335" s="3"/>
      <c r="J335" s="3"/>
      <c r="L335" s="11"/>
      <c r="M335" s="20"/>
    </row>
    <row r="336" spans="2:13">
      <c r="B336" s="2"/>
      <c r="E336" s="1"/>
      <c r="F336" s="3"/>
      <c r="G336" s="3"/>
      <c r="H336" s="3"/>
      <c r="I336" s="3"/>
      <c r="J336" s="3"/>
      <c r="L336" s="11"/>
      <c r="M336" s="20"/>
    </row>
    <row r="337" spans="2:13">
      <c r="B337" s="2"/>
      <c r="E337" s="1"/>
      <c r="F337" s="3"/>
      <c r="G337" s="3"/>
      <c r="H337" s="3"/>
      <c r="I337" s="3"/>
      <c r="J337" s="3"/>
      <c r="L337" s="11"/>
      <c r="M337" s="20"/>
    </row>
    <row r="338" spans="2:13">
      <c r="B338" s="2"/>
      <c r="E338" s="1"/>
      <c r="F338" s="3"/>
      <c r="G338" s="3"/>
      <c r="H338" s="3"/>
      <c r="I338" s="3"/>
      <c r="J338" s="3"/>
      <c r="L338" s="11"/>
      <c r="M338" s="20"/>
    </row>
    <row r="339" spans="2:13">
      <c r="B339" s="2"/>
      <c r="E339" s="1"/>
      <c r="F339" s="3"/>
      <c r="G339" s="3"/>
      <c r="H339" s="3"/>
      <c r="I339" s="3"/>
      <c r="J339" s="3"/>
      <c r="L339" s="11"/>
      <c r="M339" s="20"/>
    </row>
    <row r="340" spans="2:13">
      <c r="B340" s="2"/>
      <c r="E340" s="1"/>
      <c r="F340" s="3"/>
      <c r="G340" s="3"/>
      <c r="H340" s="3"/>
      <c r="I340" s="3"/>
      <c r="J340" s="3"/>
      <c r="L340" s="11"/>
      <c r="M340" s="20"/>
    </row>
    <row r="341" spans="2:13">
      <c r="B341" s="2"/>
      <c r="E341" s="1"/>
      <c r="F341" s="3"/>
      <c r="G341" s="3"/>
      <c r="H341" s="3"/>
      <c r="I341" s="3"/>
      <c r="J341" s="3"/>
      <c r="L341" s="11"/>
      <c r="M341" s="20"/>
    </row>
    <row r="342" spans="2:13">
      <c r="B342" s="2"/>
      <c r="E342" s="1"/>
      <c r="F342" s="3"/>
      <c r="G342" s="3"/>
      <c r="H342" s="3"/>
      <c r="I342" s="3"/>
      <c r="J342" s="3"/>
      <c r="L342" s="11"/>
      <c r="M342" s="20"/>
    </row>
    <row r="343" spans="2:13">
      <c r="B343" s="2"/>
      <c r="E343" s="1"/>
      <c r="F343" s="3"/>
      <c r="G343" s="3"/>
      <c r="H343" s="3"/>
      <c r="I343" s="3"/>
      <c r="J343" s="3"/>
      <c r="L343" s="11"/>
      <c r="M343" s="20"/>
    </row>
    <row r="344" spans="2:13">
      <c r="B344" s="2"/>
      <c r="E344" s="1"/>
      <c r="F344" s="3"/>
      <c r="G344" s="3"/>
      <c r="H344" s="3"/>
      <c r="I344" s="3"/>
      <c r="J344" s="3"/>
      <c r="L344" s="11"/>
      <c r="M344" s="20"/>
    </row>
    <row r="345" spans="2:13">
      <c r="B345" s="2"/>
      <c r="E345" s="1"/>
      <c r="F345" s="3"/>
      <c r="G345" s="3"/>
      <c r="H345" s="3"/>
      <c r="I345" s="3"/>
      <c r="J345" s="3"/>
      <c r="L345" s="11"/>
      <c r="M345" s="20"/>
    </row>
    <row r="346" spans="2:13">
      <c r="B346" s="2"/>
      <c r="E346" s="1"/>
      <c r="F346" s="3"/>
      <c r="G346" s="3"/>
      <c r="H346" s="3"/>
      <c r="I346" s="3"/>
      <c r="J346" s="3"/>
      <c r="L346" s="11"/>
      <c r="M346" s="20"/>
    </row>
    <row r="347" spans="2:13">
      <c r="B347" s="2"/>
      <c r="E347" s="1"/>
      <c r="F347" s="3"/>
      <c r="G347" s="3"/>
      <c r="H347" s="3"/>
      <c r="I347" s="3"/>
      <c r="J347" s="3"/>
      <c r="L347" s="11"/>
      <c r="M347" s="20"/>
    </row>
    <row r="348" spans="2:13">
      <c r="B348" s="2"/>
      <c r="E348" s="1"/>
      <c r="F348" s="3"/>
      <c r="G348" s="3"/>
      <c r="H348" s="3"/>
      <c r="I348" s="3"/>
      <c r="J348" s="3"/>
      <c r="L348" s="11"/>
      <c r="M348" s="20"/>
    </row>
    <row r="349" spans="2:13">
      <c r="B349" s="2"/>
      <c r="E349" s="1"/>
      <c r="F349" s="3"/>
      <c r="G349" s="3"/>
      <c r="H349" s="3"/>
      <c r="I349" s="3"/>
      <c r="J349" s="3"/>
      <c r="L349" s="11"/>
      <c r="M349" s="20"/>
    </row>
    <row r="350" spans="2:13">
      <c r="B350" s="2"/>
      <c r="E350" s="1"/>
      <c r="F350" s="3"/>
      <c r="G350" s="3"/>
      <c r="H350" s="3"/>
      <c r="I350" s="3"/>
      <c r="J350" s="3"/>
      <c r="L350" s="11"/>
      <c r="M350" s="20"/>
    </row>
    <row r="351" spans="2:13">
      <c r="B351" s="2"/>
      <c r="E351" s="1"/>
      <c r="F351" s="3"/>
      <c r="G351" s="3"/>
      <c r="H351" s="3"/>
      <c r="I351" s="3"/>
      <c r="J351" s="3"/>
      <c r="L351" s="11"/>
      <c r="M351" s="20"/>
    </row>
    <row r="352" spans="2:13">
      <c r="B352" s="2"/>
      <c r="E352" s="1"/>
      <c r="F352" s="3"/>
      <c r="G352" s="3"/>
      <c r="H352" s="3"/>
      <c r="I352" s="3"/>
      <c r="J352" s="3"/>
      <c r="L352" s="11"/>
      <c r="M352" s="20"/>
    </row>
    <row r="353" spans="2:13">
      <c r="B353" s="2"/>
      <c r="E353" s="1"/>
      <c r="F353" s="3"/>
      <c r="G353" s="3"/>
      <c r="H353" s="3"/>
      <c r="I353" s="3"/>
      <c r="J353" s="3"/>
      <c r="L353" s="11"/>
      <c r="M353" s="20"/>
    </row>
    <row r="354" spans="2:13">
      <c r="B354" s="2"/>
      <c r="E354" s="1"/>
      <c r="F354" s="3"/>
      <c r="G354" s="3"/>
      <c r="H354" s="3"/>
      <c r="I354" s="3"/>
      <c r="J354" s="3"/>
      <c r="L354" s="11"/>
      <c r="M354" s="20"/>
    </row>
    <row r="355" spans="2:13">
      <c r="B355" s="2"/>
      <c r="E355" s="1"/>
      <c r="F355" s="3"/>
      <c r="G355" s="3"/>
      <c r="H355" s="3"/>
      <c r="I355" s="3"/>
      <c r="J355" s="3"/>
      <c r="L355" s="11"/>
      <c r="M355" s="20"/>
    </row>
    <row r="356" spans="2:13">
      <c r="B356" s="2"/>
      <c r="E356" s="1"/>
      <c r="F356" s="3"/>
      <c r="G356" s="3"/>
      <c r="H356" s="3"/>
      <c r="I356" s="3"/>
      <c r="J356" s="3"/>
      <c r="L356" s="11"/>
      <c r="M356" s="20"/>
    </row>
    <row r="357" spans="2:13">
      <c r="B357" s="2"/>
      <c r="E357" s="1"/>
      <c r="F357" s="3"/>
      <c r="G357" s="3"/>
      <c r="H357" s="3"/>
      <c r="I357" s="3"/>
      <c r="J357" s="3"/>
      <c r="L357" s="11"/>
      <c r="M357" s="20"/>
    </row>
    <row r="358" spans="2:13">
      <c r="B358" s="2"/>
      <c r="E358" s="1"/>
      <c r="F358" s="3"/>
      <c r="G358" s="3"/>
      <c r="H358" s="3"/>
      <c r="I358" s="3"/>
      <c r="J358" s="3"/>
      <c r="L358" s="11"/>
      <c r="M358" s="20"/>
    </row>
    <row r="359" spans="2:13">
      <c r="B359" s="2"/>
      <c r="E359" s="1"/>
      <c r="F359" s="3"/>
      <c r="G359" s="3"/>
      <c r="H359" s="3"/>
      <c r="I359" s="3"/>
      <c r="J359" s="3"/>
      <c r="L359" s="11"/>
      <c r="M359" s="20"/>
    </row>
    <row r="360" spans="2:13">
      <c r="B360" s="2"/>
      <c r="E360" s="1"/>
      <c r="F360" s="3"/>
      <c r="G360" s="3"/>
      <c r="H360" s="3"/>
      <c r="I360" s="3"/>
      <c r="J360" s="3"/>
      <c r="L360" s="11"/>
      <c r="M360" s="20"/>
    </row>
    <row r="361" spans="2:13">
      <c r="B361" s="2"/>
      <c r="E361" s="1"/>
      <c r="F361" s="3"/>
      <c r="G361" s="3"/>
      <c r="H361" s="3"/>
      <c r="I361" s="3"/>
      <c r="J361" s="3"/>
      <c r="L361" s="11"/>
      <c r="M361" s="20"/>
    </row>
    <row r="362" spans="2:13">
      <c r="B362" s="2"/>
      <c r="E362" s="1"/>
      <c r="F362" s="3"/>
      <c r="G362" s="3"/>
      <c r="H362" s="3"/>
      <c r="I362" s="3"/>
      <c r="J362" s="3"/>
      <c r="L362" s="11"/>
      <c r="M362" s="20"/>
    </row>
    <row r="363" spans="2:13">
      <c r="B363" s="2"/>
      <c r="E363" s="1"/>
      <c r="F363" s="3"/>
      <c r="G363" s="3"/>
      <c r="H363" s="3"/>
      <c r="I363" s="3"/>
      <c r="J363" s="3"/>
      <c r="L363" s="11"/>
      <c r="M363" s="20"/>
    </row>
    <row r="364" spans="2:13">
      <c r="B364" s="2"/>
      <c r="E364" s="1"/>
      <c r="F364" s="3"/>
      <c r="G364" s="3"/>
      <c r="H364" s="3"/>
      <c r="I364" s="3"/>
      <c r="J364" s="3"/>
      <c r="L364" s="11"/>
      <c r="M364" s="20"/>
    </row>
    <row r="365" spans="2:13">
      <c r="B365" s="2"/>
      <c r="E365" s="1"/>
      <c r="F365" s="3"/>
      <c r="G365" s="3"/>
      <c r="H365" s="3"/>
      <c r="I365" s="3"/>
      <c r="J365" s="3"/>
      <c r="L365" s="11"/>
      <c r="M365" s="20"/>
    </row>
    <row r="366" spans="2:13">
      <c r="B366" s="2"/>
      <c r="E366" s="1"/>
      <c r="F366" s="3"/>
      <c r="G366" s="3"/>
      <c r="H366" s="3"/>
      <c r="I366" s="3"/>
      <c r="J366" s="3"/>
      <c r="L366" s="11"/>
      <c r="M366" s="20"/>
    </row>
    <row r="367" spans="2:13">
      <c r="B367" s="2"/>
      <c r="E367" s="1"/>
      <c r="F367" s="3"/>
      <c r="G367" s="3"/>
      <c r="H367" s="3"/>
      <c r="I367" s="3"/>
      <c r="J367" s="3"/>
      <c r="L367" s="11"/>
      <c r="M367" s="20"/>
    </row>
    <row r="368" spans="2:13">
      <c r="B368" s="2"/>
      <c r="E368" s="1"/>
      <c r="F368" s="3"/>
      <c r="G368" s="3"/>
      <c r="H368" s="3"/>
      <c r="I368" s="3"/>
      <c r="J368" s="3"/>
      <c r="L368" s="11"/>
      <c r="M368" s="20"/>
    </row>
    <row r="369" spans="2:13">
      <c r="B369" s="2"/>
      <c r="E369" s="1"/>
      <c r="F369" s="3"/>
      <c r="G369" s="3"/>
      <c r="H369" s="3"/>
      <c r="I369" s="3"/>
      <c r="J369" s="3"/>
      <c r="L369" s="11"/>
      <c r="M369" s="20"/>
    </row>
    <row r="370" spans="2:13">
      <c r="B370" s="2"/>
      <c r="E370" s="1"/>
      <c r="F370" s="3"/>
      <c r="G370" s="3"/>
      <c r="H370" s="3"/>
      <c r="I370" s="3"/>
      <c r="J370" s="3"/>
      <c r="L370" s="11"/>
      <c r="M370" s="20"/>
    </row>
    <row r="371" spans="2:13">
      <c r="B371" s="2"/>
      <c r="E371" s="1"/>
      <c r="F371" s="3"/>
      <c r="G371" s="3"/>
      <c r="H371" s="3"/>
      <c r="I371" s="3"/>
      <c r="J371" s="3"/>
      <c r="L371" s="11"/>
      <c r="M371" s="20"/>
    </row>
    <row r="372" spans="2:13">
      <c r="B372" s="2"/>
      <c r="E372" s="1"/>
      <c r="F372" s="3"/>
      <c r="G372" s="3"/>
      <c r="H372" s="3"/>
      <c r="I372" s="3"/>
      <c r="J372" s="3"/>
      <c r="L372" s="11"/>
      <c r="M372" s="20"/>
    </row>
    <row r="373" spans="2:13">
      <c r="B373" s="2"/>
      <c r="E373" s="1"/>
      <c r="F373" s="3"/>
      <c r="G373" s="3"/>
      <c r="H373" s="3"/>
      <c r="I373" s="3"/>
      <c r="J373" s="3"/>
      <c r="L373" s="11"/>
      <c r="M373" s="20"/>
    </row>
    <row r="374" spans="2:13">
      <c r="B374" s="2"/>
      <c r="E374" s="1"/>
      <c r="F374" s="3"/>
      <c r="G374" s="3"/>
      <c r="H374" s="3"/>
      <c r="I374" s="3"/>
      <c r="J374" s="3"/>
      <c r="L374" s="11"/>
      <c r="M374" s="20"/>
    </row>
    <row r="375" spans="2:13">
      <c r="B375" s="2"/>
      <c r="E375" s="1"/>
      <c r="F375" s="3"/>
      <c r="G375" s="3"/>
      <c r="H375" s="3"/>
      <c r="I375" s="3"/>
      <c r="J375" s="3"/>
      <c r="L375" s="11"/>
      <c r="M375" s="20"/>
    </row>
    <row r="376" spans="2:13">
      <c r="B376" s="2"/>
      <c r="E376" s="1"/>
      <c r="F376" s="3"/>
      <c r="G376" s="3"/>
      <c r="H376" s="3"/>
      <c r="I376" s="3"/>
      <c r="J376" s="3"/>
      <c r="L376" s="11"/>
      <c r="M376" s="20"/>
    </row>
    <row r="377" spans="2:13">
      <c r="B377" s="2"/>
      <c r="E377" s="1"/>
      <c r="F377" s="3"/>
      <c r="G377" s="3"/>
      <c r="H377" s="3"/>
      <c r="I377" s="3"/>
      <c r="J377" s="3"/>
      <c r="L377" s="11"/>
      <c r="M377" s="20"/>
    </row>
    <row r="378" spans="2:13">
      <c r="B378" s="2"/>
      <c r="E378" s="1"/>
      <c r="F378" s="3"/>
      <c r="G378" s="3"/>
      <c r="H378" s="3"/>
      <c r="I378" s="3"/>
      <c r="J378" s="3"/>
      <c r="L378" s="11"/>
      <c r="M378" s="20"/>
    </row>
    <row r="379" spans="2:13">
      <c r="B379" s="2"/>
      <c r="E379" s="1"/>
      <c r="F379" s="3"/>
      <c r="G379" s="3"/>
      <c r="H379" s="3"/>
      <c r="I379" s="3"/>
      <c r="J379" s="3"/>
      <c r="L379" s="11"/>
      <c r="M379" s="20"/>
    </row>
    <row r="380" spans="2:13">
      <c r="B380" s="2"/>
      <c r="E380" s="1"/>
      <c r="F380" s="3"/>
      <c r="G380" s="3"/>
      <c r="H380" s="3"/>
      <c r="I380" s="3"/>
      <c r="J380" s="3"/>
      <c r="L380" s="11"/>
      <c r="M380" s="20"/>
    </row>
    <row r="381" spans="2:13">
      <c r="B381" s="2"/>
      <c r="E381" s="1"/>
      <c r="F381" s="3"/>
      <c r="G381" s="3"/>
      <c r="H381" s="3"/>
      <c r="I381" s="3"/>
      <c r="J381" s="3"/>
      <c r="L381" s="11"/>
      <c r="M381" s="20"/>
    </row>
    <row r="382" spans="2:13">
      <c r="B382" s="2"/>
      <c r="E382" s="1"/>
      <c r="F382" s="3"/>
      <c r="G382" s="3"/>
      <c r="H382" s="3"/>
      <c r="I382" s="3"/>
      <c r="J382" s="3"/>
      <c r="L382" s="11"/>
      <c r="M382" s="20"/>
    </row>
    <row r="383" spans="2:13">
      <c r="B383" s="2"/>
      <c r="E383" s="1"/>
      <c r="F383" s="3"/>
      <c r="G383" s="3"/>
      <c r="H383" s="3"/>
      <c r="I383" s="3"/>
      <c r="J383" s="3"/>
      <c r="L383" s="11"/>
      <c r="M383" s="20"/>
    </row>
    <row r="384" spans="2:13">
      <c r="B384" s="2"/>
      <c r="E384" s="1"/>
      <c r="F384" s="3"/>
      <c r="G384" s="3"/>
      <c r="H384" s="3"/>
      <c r="I384" s="3"/>
      <c r="J384" s="3"/>
      <c r="L384" s="11"/>
      <c r="M384" s="20"/>
    </row>
    <row r="385" spans="2:13">
      <c r="B385" s="2"/>
      <c r="E385" s="1"/>
      <c r="F385" s="3"/>
      <c r="G385" s="3"/>
      <c r="H385" s="3"/>
      <c r="I385" s="3"/>
      <c r="J385" s="3"/>
      <c r="L385" s="11"/>
      <c r="M385" s="20"/>
    </row>
    <row r="386" spans="2:13">
      <c r="B386" s="2"/>
      <c r="E386" s="1"/>
      <c r="F386" s="3"/>
      <c r="G386" s="3"/>
      <c r="H386" s="3"/>
      <c r="I386" s="3"/>
      <c r="J386" s="3"/>
      <c r="L386" s="11"/>
      <c r="M386" s="20"/>
    </row>
    <row r="387" spans="2:13">
      <c r="B387" s="2"/>
      <c r="E387" s="1"/>
      <c r="F387" s="3"/>
      <c r="G387" s="3"/>
      <c r="H387" s="3"/>
      <c r="I387" s="3"/>
      <c r="J387" s="3"/>
      <c r="L387" s="11"/>
      <c r="M387" s="20"/>
    </row>
    <row r="388" spans="2:13">
      <c r="B388" s="2"/>
      <c r="E388" s="1"/>
      <c r="F388" s="3"/>
      <c r="G388" s="3"/>
      <c r="H388" s="3"/>
      <c r="I388" s="3"/>
      <c r="J388" s="3"/>
      <c r="L388" s="11"/>
      <c r="M388" s="20"/>
    </row>
    <row r="389" spans="2:13">
      <c r="B389" s="2"/>
      <c r="E389" s="1"/>
      <c r="F389" s="3"/>
      <c r="G389" s="3"/>
      <c r="H389" s="3"/>
      <c r="I389" s="3"/>
      <c r="J389" s="3"/>
      <c r="L389" s="11"/>
      <c r="M389" s="20"/>
    </row>
    <row r="390" spans="2:13">
      <c r="B390" s="2"/>
      <c r="E390" s="1"/>
      <c r="F390" s="3"/>
      <c r="G390" s="3"/>
      <c r="H390" s="3"/>
      <c r="I390" s="3"/>
      <c r="J390" s="3"/>
      <c r="L390" s="11"/>
      <c r="M390" s="20"/>
    </row>
    <row r="391" spans="2:13">
      <c r="B391" s="2"/>
      <c r="E391" s="1"/>
      <c r="F391" s="3"/>
      <c r="G391" s="3"/>
      <c r="H391" s="3"/>
      <c r="I391" s="3"/>
      <c r="J391" s="3"/>
      <c r="L391" s="11"/>
      <c r="M391" s="20"/>
    </row>
    <row r="392" spans="2:13">
      <c r="B392" s="2"/>
      <c r="E392" s="1"/>
      <c r="F392" s="3"/>
      <c r="G392" s="3"/>
      <c r="H392" s="3"/>
      <c r="I392" s="3"/>
      <c r="J392" s="3"/>
      <c r="L392" s="11"/>
      <c r="M392" s="20"/>
    </row>
    <row r="393" spans="2:13">
      <c r="B393" s="2"/>
      <c r="E393" s="1"/>
      <c r="F393" s="3"/>
      <c r="G393" s="3"/>
      <c r="H393" s="3"/>
      <c r="I393" s="3"/>
      <c r="J393" s="3"/>
      <c r="L393" s="11"/>
      <c r="M393" s="20"/>
    </row>
    <row r="394" spans="2:13">
      <c r="B394" s="2"/>
      <c r="E394" s="1"/>
      <c r="F394" s="3"/>
      <c r="G394" s="3"/>
      <c r="H394" s="3"/>
      <c r="I394" s="3"/>
      <c r="J394" s="3"/>
      <c r="L394" s="11"/>
      <c r="M394" s="20"/>
    </row>
    <row r="395" spans="2:13">
      <c r="B395" s="2"/>
      <c r="E395" s="1"/>
      <c r="F395" s="3"/>
      <c r="G395" s="3"/>
      <c r="H395" s="3"/>
      <c r="I395" s="3"/>
      <c r="J395" s="3"/>
      <c r="L395" s="11"/>
      <c r="M395" s="20"/>
    </row>
    <row r="396" spans="2:13">
      <c r="B396" s="2"/>
      <c r="E396" s="1"/>
      <c r="F396" s="3"/>
      <c r="G396" s="3"/>
      <c r="H396" s="3"/>
      <c r="I396" s="3"/>
      <c r="J396" s="3"/>
      <c r="L396" s="11"/>
      <c r="M396" s="20"/>
    </row>
    <row r="397" spans="2:13">
      <c r="B397" s="2"/>
      <c r="E397" s="1"/>
      <c r="F397" s="3"/>
      <c r="G397" s="3"/>
      <c r="H397" s="3"/>
      <c r="I397" s="3"/>
      <c r="J397" s="3"/>
      <c r="L397" s="11"/>
      <c r="M397" s="20"/>
    </row>
    <row r="398" spans="2:13">
      <c r="B398" s="2"/>
      <c r="E398" s="1"/>
      <c r="F398" s="3"/>
      <c r="G398" s="3"/>
      <c r="H398" s="3"/>
      <c r="I398" s="3"/>
      <c r="J398" s="3"/>
      <c r="L398" s="11"/>
      <c r="M398" s="20"/>
    </row>
    <row r="399" spans="2:13">
      <c r="B399" s="2"/>
      <c r="E399" s="1"/>
      <c r="F399" s="3"/>
      <c r="G399" s="3"/>
      <c r="H399" s="3"/>
      <c r="I399" s="3"/>
      <c r="J399" s="3"/>
      <c r="L399" s="11"/>
      <c r="M399" s="20"/>
    </row>
    <row r="400" spans="2:13">
      <c r="B400" s="2"/>
      <c r="E400" s="1"/>
      <c r="F400" s="3"/>
      <c r="G400" s="3"/>
      <c r="H400" s="3"/>
      <c r="I400" s="3"/>
      <c r="J400" s="3"/>
      <c r="L400" s="11"/>
      <c r="M400" s="20"/>
    </row>
    <row r="401" spans="2:13">
      <c r="B401" s="2"/>
      <c r="E401" s="1"/>
      <c r="F401" s="3"/>
      <c r="G401" s="3"/>
      <c r="H401" s="3"/>
      <c r="I401" s="3"/>
      <c r="J401" s="3"/>
      <c r="L401" s="11"/>
      <c r="M401" s="20"/>
    </row>
    <row r="402" spans="2:13">
      <c r="B402" s="2"/>
      <c r="E402" s="1"/>
      <c r="F402" s="3"/>
      <c r="G402" s="3"/>
      <c r="H402" s="3"/>
      <c r="I402" s="3"/>
      <c r="J402" s="3"/>
      <c r="L402" s="11"/>
      <c r="M402" s="20"/>
    </row>
    <row r="403" spans="2:13">
      <c r="B403" s="2"/>
      <c r="E403" s="1"/>
      <c r="F403" s="3"/>
      <c r="G403" s="3"/>
      <c r="H403" s="3"/>
      <c r="I403" s="3"/>
      <c r="J403" s="3"/>
      <c r="L403" s="11"/>
      <c r="M403" s="20"/>
    </row>
    <row r="404" spans="2:13">
      <c r="B404" s="2"/>
      <c r="E404" s="1"/>
      <c r="F404" s="3"/>
      <c r="G404" s="3"/>
      <c r="H404" s="3"/>
      <c r="I404" s="3"/>
      <c r="J404" s="3"/>
      <c r="L404" s="11"/>
      <c r="M404" s="20"/>
    </row>
    <row r="405" spans="2:13">
      <c r="B405" s="2"/>
      <c r="E405" s="1"/>
      <c r="F405" s="3"/>
      <c r="G405" s="3"/>
      <c r="H405" s="3"/>
      <c r="I405" s="3"/>
      <c r="J405" s="3"/>
      <c r="L405" s="11"/>
      <c r="M405" s="20"/>
    </row>
    <row r="406" spans="2:13">
      <c r="B406" s="2"/>
      <c r="E406" s="1"/>
      <c r="F406" s="3"/>
      <c r="G406" s="3"/>
      <c r="H406" s="3"/>
      <c r="I406" s="3"/>
      <c r="J406" s="3"/>
      <c r="L406" s="11"/>
      <c r="M406" s="20"/>
    </row>
    <row r="407" spans="2:13">
      <c r="B407" s="2"/>
      <c r="E407" s="1"/>
      <c r="F407" s="3"/>
      <c r="G407" s="3"/>
      <c r="H407" s="3"/>
      <c r="I407" s="3"/>
      <c r="J407" s="3"/>
      <c r="L407" s="11"/>
      <c r="M407" s="20"/>
    </row>
    <row r="408" spans="2:13">
      <c r="B408" s="2"/>
      <c r="E408" s="1"/>
      <c r="F408" s="3"/>
      <c r="G408" s="3"/>
      <c r="H408" s="3"/>
      <c r="I408" s="3"/>
      <c r="J408" s="3"/>
      <c r="L408" s="11"/>
      <c r="M408" s="20"/>
    </row>
    <row r="409" spans="2:13">
      <c r="B409" s="2"/>
      <c r="E409" s="1"/>
      <c r="F409" s="3"/>
      <c r="G409" s="3"/>
      <c r="H409" s="3"/>
      <c r="I409" s="3"/>
      <c r="J409" s="3"/>
      <c r="L409" s="11"/>
      <c r="M409" s="20"/>
    </row>
    <row r="410" spans="2:13">
      <c r="B410" s="2"/>
      <c r="E410" s="1"/>
      <c r="F410" s="3"/>
      <c r="G410" s="3"/>
      <c r="H410" s="3"/>
      <c r="I410" s="3"/>
      <c r="J410" s="3"/>
      <c r="L410" s="11"/>
      <c r="M410" s="20"/>
    </row>
    <row r="411" spans="2:13">
      <c r="B411" s="2"/>
      <c r="E411" s="1"/>
      <c r="F411" s="3"/>
      <c r="G411" s="3"/>
      <c r="H411" s="3"/>
      <c r="I411" s="3"/>
      <c r="J411" s="3"/>
      <c r="L411" s="11"/>
      <c r="M411" s="20"/>
    </row>
    <row r="412" spans="2:13">
      <c r="B412" s="2"/>
      <c r="E412" s="1"/>
      <c r="F412" s="3"/>
      <c r="G412" s="3"/>
      <c r="H412" s="3"/>
      <c r="I412" s="3"/>
      <c r="J412" s="3"/>
      <c r="L412" s="11"/>
      <c r="M412" s="20"/>
    </row>
    <row r="413" spans="2:13">
      <c r="B413" s="2"/>
      <c r="E413" s="1"/>
      <c r="F413" s="3"/>
      <c r="G413" s="3"/>
      <c r="H413" s="3"/>
      <c r="I413" s="3"/>
      <c r="J413" s="3"/>
      <c r="L413" s="11"/>
      <c r="M413" s="20"/>
    </row>
    <row r="414" spans="2:13">
      <c r="B414" s="2"/>
      <c r="E414" s="1"/>
      <c r="F414" s="3"/>
      <c r="G414" s="3"/>
      <c r="H414" s="3"/>
      <c r="I414" s="3"/>
      <c r="J414" s="3"/>
      <c r="L414" s="11"/>
      <c r="M414" s="20"/>
    </row>
    <row r="415" spans="2:13">
      <c r="B415" s="2"/>
      <c r="E415" s="1"/>
      <c r="F415" s="3"/>
      <c r="G415" s="3"/>
      <c r="H415" s="3"/>
      <c r="I415" s="3"/>
      <c r="J415" s="3"/>
      <c r="L415" s="11"/>
      <c r="M415" s="20"/>
    </row>
    <row r="416" spans="2:13">
      <c r="B416" s="2"/>
      <c r="E416" s="1"/>
      <c r="F416" s="3"/>
      <c r="G416" s="3"/>
      <c r="H416" s="3"/>
      <c r="I416" s="3"/>
      <c r="J416" s="3"/>
      <c r="L416" s="11"/>
      <c r="M416" s="20"/>
    </row>
    <row r="417" spans="2:13">
      <c r="B417" s="2"/>
      <c r="E417" s="1"/>
      <c r="F417" s="3"/>
      <c r="G417" s="3"/>
      <c r="H417" s="3"/>
      <c r="I417" s="3"/>
      <c r="J417" s="3"/>
      <c r="L417" s="11"/>
      <c r="M417" s="20"/>
    </row>
    <row r="418" spans="2:13">
      <c r="B418" s="2"/>
      <c r="E418" s="1"/>
      <c r="F418" s="3"/>
      <c r="G418" s="3"/>
      <c r="H418" s="3"/>
      <c r="I418" s="3"/>
      <c r="J418" s="3"/>
      <c r="L418" s="11"/>
      <c r="M418" s="20"/>
    </row>
    <row r="419" spans="2:13">
      <c r="B419" s="2"/>
      <c r="E419" s="1"/>
      <c r="F419" s="3"/>
      <c r="G419" s="3"/>
      <c r="H419" s="3"/>
      <c r="I419" s="3"/>
      <c r="J419" s="3"/>
      <c r="L419" s="11"/>
      <c r="M419" s="20"/>
    </row>
    <row r="420" spans="2:13">
      <c r="B420" s="2"/>
      <c r="E420" s="1"/>
      <c r="F420" s="3"/>
      <c r="G420" s="3"/>
      <c r="H420" s="3"/>
      <c r="I420" s="3"/>
      <c r="J420" s="3"/>
      <c r="L420" s="11"/>
      <c r="M420" s="20"/>
    </row>
    <row r="421" spans="2:13">
      <c r="B421" s="2"/>
      <c r="E421" s="1"/>
      <c r="F421" s="3"/>
      <c r="G421" s="3"/>
      <c r="H421" s="3"/>
      <c r="I421" s="3"/>
      <c r="J421" s="3"/>
      <c r="L421" s="11"/>
      <c r="M421" s="20"/>
    </row>
    <row r="422" spans="2:13">
      <c r="B422" s="2"/>
      <c r="E422" s="1"/>
      <c r="F422" s="3"/>
      <c r="G422" s="3"/>
      <c r="H422" s="3"/>
      <c r="I422" s="3"/>
      <c r="J422" s="3"/>
      <c r="L422" s="11"/>
      <c r="M422" s="20"/>
    </row>
    <row r="423" spans="2:13">
      <c r="B423" s="2"/>
      <c r="E423" s="1"/>
      <c r="F423" s="3"/>
      <c r="G423" s="3"/>
      <c r="H423" s="3"/>
      <c r="I423" s="3"/>
      <c r="J423" s="3"/>
      <c r="L423" s="11"/>
      <c r="M423" s="20"/>
    </row>
    <row r="424" spans="2:13">
      <c r="B424" s="2"/>
      <c r="E424" s="1"/>
      <c r="F424" s="3"/>
      <c r="G424" s="3"/>
      <c r="H424" s="3"/>
      <c r="I424" s="3"/>
      <c r="J424" s="3"/>
      <c r="L424" s="11"/>
      <c r="M424" s="20"/>
    </row>
    <row r="425" spans="2:13">
      <c r="B425" s="2"/>
      <c r="E425" s="1"/>
      <c r="F425" s="3"/>
      <c r="G425" s="3"/>
      <c r="H425" s="3"/>
      <c r="I425" s="3"/>
      <c r="J425" s="3"/>
      <c r="L425" s="11"/>
      <c r="M425" s="20"/>
    </row>
    <row r="426" spans="2:13">
      <c r="B426" s="2"/>
      <c r="E426" s="1"/>
      <c r="F426" s="3"/>
      <c r="G426" s="3"/>
      <c r="H426" s="3"/>
      <c r="I426" s="3"/>
      <c r="J426" s="3"/>
      <c r="L426" s="11"/>
      <c r="M426" s="20"/>
    </row>
    <row r="427" spans="2:13">
      <c r="B427" s="2"/>
      <c r="E427" s="1"/>
      <c r="F427" s="3"/>
      <c r="G427" s="3"/>
      <c r="H427" s="3"/>
      <c r="I427" s="3"/>
      <c r="J427" s="3"/>
      <c r="L427" s="11"/>
      <c r="M427" s="20"/>
    </row>
    <row r="428" spans="2:13">
      <c r="B428" s="2"/>
      <c r="E428" s="1"/>
      <c r="F428" s="3"/>
      <c r="G428" s="3"/>
      <c r="H428" s="3"/>
      <c r="I428" s="3"/>
      <c r="J428" s="3"/>
      <c r="L428" s="11"/>
      <c r="M428" s="20"/>
    </row>
    <row r="429" spans="2:13">
      <c r="B429" s="2"/>
      <c r="E429" s="1"/>
      <c r="F429" s="3"/>
      <c r="G429" s="3"/>
      <c r="H429" s="3"/>
      <c r="I429" s="3"/>
      <c r="J429" s="3"/>
      <c r="L429" s="11"/>
      <c r="M429" s="20"/>
    </row>
    <row r="430" spans="2:13">
      <c r="B430" s="2"/>
      <c r="E430" s="1"/>
      <c r="F430" s="3"/>
      <c r="G430" s="3"/>
      <c r="H430" s="3"/>
      <c r="I430" s="3"/>
      <c r="J430" s="3"/>
      <c r="L430" s="11"/>
      <c r="M430" s="20"/>
    </row>
    <row r="431" spans="2:13">
      <c r="B431" s="2"/>
      <c r="E431" s="1"/>
      <c r="F431" s="3"/>
      <c r="G431" s="3"/>
      <c r="H431" s="3"/>
      <c r="I431" s="3"/>
      <c r="J431" s="3"/>
      <c r="L431" s="11"/>
      <c r="M431" s="20"/>
    </row>
    <row r="432" spans="2:13">
      <c r="B432" s="2"/>
      <c r="E432" s="1"/>
      <c r="F432" s="3"/>
      <c r="G432" s="3"/>
      <c r="H432" s="3"/>
      <c r="I432" s="3"/>
      <c r="J432" s="3"/>
      <c r="L432" s="11"/>
      <c r="M432" s="20"/>
    </row>
    <row r="433" spans="1:14">
      <c r="B433" s="2"/>
      <c r="E433" s="1"/>
      <c r="F433" s="3"/>
      <c r="G433" s="3"/>
      <c r="H433" s="3"/>
      <c r="I433" s="3"/>
      <c r="J433" s="3"/>
      <c r="L433" s="11"/>
      <c r="M433" s="20"/>
    </row>
    <row r="434" spans="1:14">
      <c r="B434" s="2"/>
      <c r="E434" s="1"/>
      <c r="F434" s="3"/>
      <c r="G434" s="3"/>
      <c r="H434" s="3"/>
      <c r="I434" s="3"/>
      <c r="J434" s="3"/>
      <c r="L434" s="11"/>
      <c r="M434" s="20"/>
    </row>
    <row r="435" spans="1:14">
      <c r="B435" s="2"/>
      <c r="E435" s="1"/>
      <c r="F435" s="3"/>
      <c r="G435" s="3"/>
      <c r="H435" s="3"/>
      <c r="I435" s="3"/>
      <c r="J435" s="3"/>
      <c r="L435" s="11"/>
      <c r="M435" s="20"/>
    </row>
    <row r="436" spans="1:14">
      <c r="B436" s="2"/>
      <c r="E436" s="1"/>
      <c r="F436" s="3"/>
      <c r="G436" s="3"/>
      <c r="H436" s="3"/>
      <c r="I436" s="3"/>
      <c r="J436" s="3"/>
      <c r="L436" s="11"/>
      <c r="M436" s="20"/>
    </row>
    <row r="437" spans="1:14">
      <c r="B437" s="2"/>
      <c r="E437" s="1"/>
      <c r="F437" s="3"/>
      <c r="G437" s="3"/>
      <c r="H437" s="3"/>
      <c r="I437" s="3"/>
      <c r="J437" s="3"/>
      <c r="L437" s="11"/>
      <c r="M437" s="20"/>
    </row>
    <row r="438" spans="1:14">
      <c r="B438" s="2"/>
      <c r="E438" s="1"/>
      <c r="F438" s="3"/>
      <c r="G438" s="3"/>
      <c r="H438" s="3"/>
      <c r="I438" s="3"/>
      <c r="J438" s="3"/>
      <c r="L438" s="11"/>
      <c r="M438" s="20"/>
    </row>
    <row r="439" spans="1:14">
      <c r="B439" s="2"/>
      <c r="E439" s="1"/>
      <c r="F439" s="3"/>
      <c r="G439" s="3"/>
      <c r="H439" s="3"/>
      <c r="I439" s="3"/>
      <c r="J439" s="3"/>
      <c r="L439" s="11"/>
      <c r="M439" s="20"/>
    </row>
    <row r="440" spans="1:14">
      <c r="B440" s="2"/>
      <c r="E440" s="1"/>
      <c r="F440" s="3"/>
      <c r="G440" s="3"/>
      <c r="H440" s="3"/>
      <c r="I440" s="3"/>
      <c r="J440" s="3"/>
      <c r="L440" s="11"/>
      <c r="M440" s="20"/>
    </row>
    <row r="441" spans="1:14">
      <c r="B441" s="2"/>
      <c r="E441" s="1"/>
      <c r="F441" s="3"/>
      <c r="G441" s="3"/>
      <c r="H441" s="3"/>
      <c r="I441" s="3"/>
      <c r="J441" s="3"/>
      <c r="L441" s="11"/>
      <c r="M441" s="20"/>
    </row>
    <row r="442" spans="1:14">
      <c r="B442" s="2"/>
      <c r="E442" s="1"/>
      <c r="F442" s="3"/>
      <c r="G442" s="3"/>
      <c r="H442" s="3"/>
      <c r="I442" s="3"/>
      <c r="J442" s="3"/>
      <c r="L442" s="11"/>
      <c r="M442" s="20"/>
    </row>
    <row r="443" spans="1:14">
      <c r="B443" s="2"/>
      <c r="E443" s="1"/>
      <c r="F443" s="3"/>
      <c r="G443" s="3"/>
      <c r="H443" s="3"/>
      <c r="I443" s="3"/>
      <c r="J443" s="3"/>
      <c r="L443" s="11"/>
      <c r="M443" s="20"/>
    </row>
    <row r="444" spans="1:14">
      <c r="B444" s="2"/>
      <c r="E444" s="1"/>
      <c r="F444" s="3"/>
      <c r="G444" s="3"/>
      <c r="H444" s="3"/>
      <c r="I444" s="3"/>
      <c r="J444" s="3"/>
      <c r="L444" s="11"/>
      <c r="M444" s="20"/>
    </row>
    <row r="445" spans="1:14">
      <c r="B445" s="2"/>
      <c r="E445" s="1"/>
      <c r="F445" s="3"/>
      <c r="G445" s="3"/>
      <c r="H445" s="3"/>
      <c r="I445" s="3"/>
      <c r="J445" s="3"/>
      <c r="L445" s="11"/>
      <c r="M445" s="20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9"/>
      <c r="K630" s="16"/>
      <c r="L630" s="27"/>
      <c r="M630" s="22"/>
      <c r="N630" s="27"/>
    </row>
    <row r="631" spans="1:14">
      <c r="A631" s="16"/>
      <c r="B631" s="28"/>
      <c r="C631" s="16"/>
      <c r="D631" s="16"/>
      <c r="E631" s="17"/>
      <c r="F631" s="9"/>
      <c r="G631" s="9"/>
      <c r="H631" s="9"/>
      <c r="I631" s="9"/>
      <c r="J631" s="9"/>
      <c r="K631" s="16"/>
      <c r="L631" s="27"/>
      <c r="M631" s="22"/>
      <c r="N631" s="27"/>
    </row>
    <row r="632" spans="1:14">
      <c r="A632" s="16"/>
      <c r="B632" s="28"/>
      <c r="C632" s="16"/>
      <c r="D632" s="16"/>
      <c r="E632" s="17"/>
      <c r="F632" s="9"/>
      <c r="G632" s="9"/>
      <c r="H632" s="9"/>
      <c r="I632" s="9"/>
      <c r="J632" s="9"/>
      <c r="K632" s="16"/>
      <c r="L632" s="27"/>
      <c r="M632" s="22"/>
      <c r="N632" s="27"/>
    </row>
    <row r="633" spans="1:14">
      <c r="A633" s="16"/>
      <c r="B633" s="28"/>
      <c r="C633" s="16"/>
      <c r="D633" s="16"/>
      <c r="E633" s="17"/>
      <c r="F633" s="9"/>
      <c r="G633" s="9"/>
      <c r="H633" s="9"/>
      <c r="I633" s="9"/>
      <c r="J633" s="9"/>
      <c r="K633" s="16"/>
      <c r="L633" s="27"/>
      <c r="M633" s="22"/>
      <c r="N633" s="27"/>
    </row>
    <row r="634" spans="1:14">
      <c r="A634" s="16"/>
      <c r="B634" s="28"/>
      <c r="C634" s="16"/>
      <c r="D634" s="16"/>
      <c r="E634" s="17"/>
      <c r="F634" s="9"/>
      <c r="G634" s="9"/>
      <c r="H634" s="9"/>
      <c r="I634" s="9"/>
      <c r="J634" s="9"/>
      <c r="K634" s="16"/>
      <c r="L634" s="27"/>
      <c r="M634" s="22"/>
      <c r="N634" s="27"/>
    </row>
    <row r="635" spans="1:14">
      <c r="A635" s="16"/>
      <c r="B635" s="28"/>
      <c r="C635" s="16"/>
      <c r="D635" s="16"/>
      <c r="E635" s="17"/>
      <c r="F635" s="9"/>
      <c r="G635" s="9"/>
      <c r="H635" s="9"/>
      <c r="I635" s="9"/>
      <c r="J635" s="9"/>
      <c r="K635" s="16"/>
      <c r="L635" s="27"/>
      <c r="M635" s="22"/>
      <c r="N635" s="27"/>
    </row>
    <row r="636" spans="1:14">
      <c r="A636" s="16"/>
      <c r="B636" s="28"/>
      <c r="C636" s="16"/>
      <c r="D636" s="16"/>
      <c r="E636" s="17"/>
      <c r="F636" s="9"/>
      <c r="G636" s="9"/>
      <c r="H636" s="9"/>
      <c r="I636" s="9"/>
      <c r="J636" s="9"/>
      <c r="K636" s="16"/>
      <c r="L636" s="27"/>
      <c r="M636" s="22"/>
      <c r="N636" s="27"/>
    </row>
    <row r="637" spans="1:14">
      <c r="A637" s="16"/>
      <c r="B637" s="28"/>
      <c r="C637" s="16"/>
      <c r="D637" s="16"/>
      <c r="E637" s="17"/>
      <c r="F637" s="9"/>
      <c r="G637" s="9"/>
      <c r="H637" s="9"/>
      <c r="I637" s="9"/>
      <c r="J637" s="9"/>
      <c r="K637" s="16"/>
      <c r="L637" s="27"/>
      <c r="M637" s="22"/>
      <c r="N637" s="27"/>
    </row>
    <row r="638" spans="1:14">
      <c r="A638" s="16"/>
      <c r="B638" s="28"/>
      <c r="C638" s="16"/>
      <c r="D638" s="16"/>
      <c r="E638" s="17"/>
      <c r="F638" s="9"/>
      <c r="G638" s="9"/>
      <c r="H638" s="9"/>
      <c r="I638" s="9"/>
      <c r="J638" s="9"/>
      <c r="K638" s="16"/>
      <c r="L638" s="27"/>
      <c r="M638" s="22"/>
      <c r="N638" s="27"/>
    </row>
    <row r="639" spans="1:14">
      <c r="A639" s="16"/>
      <c r="B639" s="28"/>
      <c r="C639" s="16"/>
      <c r="D639" s="16"/>
      <c r="E639" s="17"/>
      <c r="F639" s="9"/>
      <c r="G639" s="9"/>
      <c r="H639" s="9"/>
      <c r="I639" s="9"/>
      <c r="J639" s="9"/>
      <c r="K639" s="16"/>
      <c r="L639" s="27"/>
      <c r="M639" s="22"/>
      <c r="N639" s="27"/>
    </row>
    <row r="640" spans="1:14">
      <c r="A640" s="16"/>
      <c r="B640" s="28"/>
      <c r="C640" s="16"/>
      <c r="D640" s="16"/>
      <c r="E640" s="17"/>
      <c r="F640" s="9"/>
      <c r="G640" s="9"/>
      <c r="H640" s="9"/>
      <c r="I640" s="9"/>
      <c r="J640" s="9"/>
      <c r="K640" s="16"/>
      <c r="L640" s="27"/>
      <c r="M640" s="22"/>
      <c r="N640" s="27"/>
    </row>
    <row r="641" spans="1:14">
      <c r="A641" s="16"/>
      <c r="B641" s="28"/>
      <c r="C641" s="16"/>
      <c r="D641" s="16"/>
      <c r="E641" s="17"/>
      <c r="F641" s="9"/>
      <c r="G641" s="9"/>
      <c r="H641" s="9"/>
      <c r="I641" s="9"/>
      <c r="J641" s="9"/>
      <c r="K641" s="16"/>
      <c r="L641" s="27"/>
      <c r="M641" s="22"/>
      <c r="N641" s="27"/>
    </row>
    <row r="642" spans="1:14">
      <c r="A642" s="16"/>
      <c r="B642" s="28"/>
      <c r="C642" s="16"/>
      <c r="D642" s="16"/>
      <c r="E642" s="17"/>
      <c r="F642" s="9"/>
      <c r="G642" s="9"/>
      <c r="H642" s="9"/>
      <c r="I642" s="9"/>
      <c r="J642" s="9"/>
      <c r="K642" s="16"/>
      <c r="L642" s="27"/>
      <c r="M642" s="22"/>
      <c r="N642" s="27"/>
    </row>
    <row r="643" spans="1:14">
      <c r="A643" s="16"/>
      <c r="B643" s="28"/>
      <c r="C643" s="16"/>
      <c r="D643" s="16"/>
      <c r="E643" s="17"/>
      <c r="F643" s="9"/>
      <c r="G643" s="9"/>
      <c r="H643" s="9"/>
      <c r="I643" s="9"/>
      <c r="J643" s="9"/>
      <c r="K643" s="16"/>
      <c r="L643" s="27"/>
      <c r="M643" s="22"/>
      <c r="N643" s="27"/>
    </row>
    <row r="644" spans="1:14">
      <c r="A644" s="16"/>
      <c r="B644" s="28"/>
      <c r="C644" s="16"/>
      <c r="D644" s="16"/>
      <c r="E644" s="17"/>
      <c r="F644" s="9"/>
      <c r="G644" s="9"/>
      <c r="H644" s="9"/>
      <c r="I644" s="9"/>
      <c r="J644" s="9"/>
      <c r="K644" s="16"/>
      <c r="L644" s="27"/>
      <c r="M644" s="22"/>
      <c r="N644" s="27"/>
    </row>
    <row r="645" spans="1:14">
      <c r="A645" s="16"/>
      <c r="B645" s="28"/>
      <c r="C645" s="16"/>
      <c r="D645" s="16"/>
      <c r="E645" s="17"/>
      <c r="F645" s="9"/>
      <c r="G645" s="9"/>
      <c r="H645" s="9"/>
      <c r="I645" s="9"/>
      <c r="J645" s="9"/>
      <c r="K645" s="16"/>
      <c r="L645" s="27"/>
      <c r="M645" s="22"/>
      <c r="N645" s="27"/>
    </row>
    <row r="646" spans="1:14">
      <c r="A646" s="16"/>
      <c r="B646" s="28"/>
      <c r="C646" s="16"/>
      <c r="D646" s="16"/>
      <c r="E646" s="17"/>
      <c r="F646" s="9"/>
      <c r="G646" s="9"/>
      <c r="H646" s="9"/>
      <c r="I646" s="9"/>
      <c r="J646" s="9"/>
      <c r="K646" s="16"/>
      <c r="L646" s="27"/>
      <c r="M646" s="22"/>
      <c r="N646" s="27"/>
    </row>
    <row r="647" spans="1:14">
      <c r="A647" s="16"/>
      <c r="B647" s="28"/>
      <c r="C647" s="16"/>
      <c r="D647" s="16"/>
      <c r="E647" s="17"/>
      <c r="F647" s="9"/>
      <c r="G647" s="9"/>
      <c r="H647" s="9"/>
      <c r="I647" s="9"/>
      <c r="J647" s="9"/>
      <c r="K647" s="16"/>
      <c r="L647" s="27"/>
      <c r="M647" s="22"/>
      <c r="N647" s="27"/>
    </row>
    <row r="648" spans="1:14">
      <c r="A648" s="16"/>
      <c r="B648" s="28"/>
      <c r="C648" s="16"/>
      <c r="D648" s="16"/>
      <c r="E648" s="17"/>
      <c r="F648" s="9"/>
      <c r="G648" s="9"/>
      <c r="H648" s="9"/>
      <c r="I648" s="9"/>
      <c r="J648" s="9"/>
      <c r="K648" s="16"/>
      <c r="L648" s="27"/>
      <c r="M648" s="22"/>
      <c r="N648" s="27"/>
    </row>
    <row r="649" spans="1:14">
      <c r="A649" s="16"/>
      <c r="B649" s="28"/>
      <c r="C649" s="16"/>
      <c r="D649" s="16"/>
      <c r="E649" s="17"/>
      <c r="F649" s="9"/>
      <c r="G649" s="9"/>
      <c r="H649" s="9"/>
      <c r="I649" s="9"/>
      <c r="J649" s="9"/>
      <c r="K649" s="16"/>
      <c r="L649" s="27"/>
      <c r="M649" s="22"/>
      <c r="N649" s="27"/>
    </row>
    <row r="650" spans="1:14">
      <c r="A650" s="16"/>
      <c r="B650" s="28"/>
      <c r="C650" s="16"/>
      <c r="D650" s="16"/>
      <c r="E650" s="17"/>
      <c r="F650" s="9"/>
      <c r="G650" s="9"/>
      <c r="H650" s="9"/>
      <c r="I650" s="9"/>
      <c r="J650" s="9"/>
      <c r="K650" s="16"/>
      <c r="L650" s="27"/>
      <c r="M650" s="22"/>
      <c r="N650" s="27"/>
    </row>
    <row r="651" spans="1:14">
      <c r="A651" s="16"/>
      <c r="B651" s="28"/>
      <c r="C651" s="16"/>
      <c r="D651" s="16"/>
      <c r="E651" s="17"/>
      <c r="F651" s="9"/>
      <c r="G651" s="9"/>
      <c r="H651" s="9"/>
      <c r="I651" s="9"/>
      <c r="J651" s="9"/>
      <c r="K651" s="16"/>
      <c r="L651" s="27"/>
      <c r="M651" s="22"/>
      <c r="N651" s="27"/>
    </row>
    <row r="652" spans="1:14">
      <c r="A652" s="16"/>
      <c r="B652" s="28"/>
      <c r="C652" s="16"/>
      <c r="D652" s="16"/>
      <c r="E652" s="17"/>
      <c r="F652" s="9"/>
      <c r="G652" s="9"/>
      <c r="H652" s="9"/>
      <c r="I652" s="9"/>
      <c r="J652" s="9"/>
      <c r="K652" s="16"/>
      <c r="L652" s="27"/>
      <c r="M652" s="22"/>
      <c r="N652" s="27"/>
    </row>
    <row r="653" spans="1:14">
      <c r="A653" s="16"/>
      <c r="B653" s="28"/>
      <c r="C653" s="16"/>
      <c r="D653" s="16"/>
      <c r="E653" s="17"/>
      <c r="F653" s="9"/>
      <c r="G653" s="9"/>
      <c r="H653" s="9"/>
      <c r="I653" s="9"/>
      <c r="J653" s="9"/>
      <c r="K653" s="16"/>
      <c r="L653" s="27"/>
      <c r="M653" s="22"/>
      <c r="N653" s="27"/>
    </row>
    <row r="654" spans="1:14">
      <c r="A654" s="16"/>
      <c r="B654" s="28"/>
      <c r="C654" s="16"/>
      <c r="D654" s="16"/>
      <c r="E654" s="17"/>
      <c r="F654" s="9"/>
      <c r="G654" s="9"/>
      <c r="H654" s="9"/>
      <c r="I654" s="9"/>
      <c r="J654" s="9"/>
      <c r="K654" s="16"/>
      <c r="L654" s="27"/>
      <c r="M654" s="22"/>
      <c r="N654" s="27"/>
    </row>
    <row r="655" spans="1:14">
      <c r="A655" s="16"/>
      <c r="B655" s="28"/>
      <c r="C655" s="16"/>
      <c r="D655" s="16"/>
      <c r="E655" s="17"/>
      <c r="F655" s="9"/>
      <c r="G655" s="9"/>
      <c r="H655" s="9"/>
      <c r="I655" s="9"/>
      <c r="J655" s="9"/>
      <c r="K655" s="16"/>
      <c r="L655" s="27"/>
      <c r="M655" s="22"/>
      <c r="N655" s="27"/>
    </row>
    <row r="656" spans="1:14">
      <c r="A656" s="16"/>
      <c r="B656" s="28"/>
      <c r="C656" s="16"/>
      <c r="D656" s="16"/>
      <c r="E656" s="17"/>
      <c r="F656" s="9"/>
      <c r="G656" s="9"/>
      <c r="H656" s="9"/>
      <c r="I656" s="9"/>
      <c r="J656" s="9"/>
      <c r="K656" s="16"/>
      <c r="L656" s="27"/>
      <c r="M656" s="22"/>
      <c r="N656" s="27"/>
    </row>
    <row r="657" spans="1:14">
      <c r="A657" s="16"/>
      <c r="B657" s="28"/>
      <c r="C657" s="16"/>
      <c r="D657" s="16"/>
      <c r="E657" s="17"/>
      <c r="F657" s="9"/>
      <c r="G657" s="9"/>
      <c r="H657" s="9"/>
      <c r="I657" s="9"/>
      <c r="J657" s="9"/>
      <c r="K657" s="16"/>
      <c r="L657" s="27"/>
      <c r="M657" s="22"/>
      <c r="N657" s="27"/>
    </row>
    <row r="658" spans="1:14">
      <c r="A658" s="16"/>
      <c r="B658" s="28"/>
      <c r="C658" s="16"/>
      <c r="D658" s="16"/>
      <c r="E658" s="17"/>
      <c r="F658" s="9"/>
      <c r="G658" s="9"/>
      <c r="H658" s="9"/>
      <c r="I658" s="9"/>
      <c r="J658" s="9"/>
      <c r="K658" s="16"/>
      <c r="L658" s="27"/>
      <c r="M658" s="22"/>
      <c r="N658" s="27"/>
    </row>
    <row r="659" spans="1:14">
      <c r="A659" s="16"/>
      <c r="B659" s="28"/>
      <c r="C659" s="16"/>
      <c r="D659" s="16"/>
      <c r="E659" s="17"/>
      <c r="F659" s="9"/>
      <c r="G659" s="9"/>
      <c r="H659" s="9"/>
      <c r="I659" s="9"/>
      <c r="J659" s="9"/>
      <c r="K659" s="16"/>
      <c r="L659" s="27"/>
      <c r="M659" s="22"/>
      <c r="N659" s="27"/>
    </row>
    <row r="660" spans="1:14">
      <c r="A660" s="16"/>
      <c r="B660" s="28"/>
      <c r="C660" s="16"/>
      <c r="D660" s="16"/>
      <c r="E660" s="17"/>
      <c r="F660" s="9"/>
      <c r="G660" s="9"/>
      <c r="H660" s="9"/>
      <c r="I660" s="9"/>
      <c r="J660" s="9"/>
      <c r="K660" s="16"/>
      <c r="L660" s="27"/>
      <c r="M660" s="22"/>
      <c r="N660" s="27"/>
    </row>
    <row r="661" spans="1:14">
      <c r="A661" s="16"/>
      <c r="B661" s="28"/>
      <c r="C661" s="16"/>
      <c r="D661" s="16"/>
      <c r="E661" s="17"/>
      <c r="F661" s="9"/>
      <c r="G661" s="9"/>
      <c r="H661" s="9"/>
      <c r="I661" s="9"/>
      <c r="J661" s="9"/>
      <c r="K661" s="16"/>
      <c r="L661" s="27"/>
      <c r="M661" s="22"/>
      <c r="N661" s="27"/>
    </row>
    <row r="662" spans="1:14">
      <c r="A662" s="16"/>
      <c r="B662" s="28"/>
      <c r="C662" s="16"/>
      <c r="D662" s="16"/>
      <c r="E662" s="17"/>
      <c r="F662" s="9"/>
      <c r="G662" s="9"/>
      <c r="H662" s="9"/>
      <c r="I662" s="9"/>
      <c r="J662" s="9"/>
      <c r="K662" s="16"/>
      <c r="L662" s="27"/>
      <c r="M662" s="22"/>
      <c r="N662" s="27"/>
    </row>
    <row r="663" spans="1:14">
      <c r="A663" s="16"/>
      <c r="B663" s="28"/>
      <c r="C663" s="16"/>
      <c r="D663" s="16"/>
      <c r="E663" s="17"/>
      <c r="F663" s="9"/>
      <c r="G663" s="9"/>
      <c r="H663" s="9"/>
      <c r="I663" s="9"/>
      <c r="J663" s="9"/>
      <c r="K663" s="16"/>
      <c r="L663" s="27"/>
      <c r="M663" s="22"/>
      <c r="N663" s="27"/>
    </row>
    <row r="664" spans="1:14">
      <c r="A664" s="16"/>
      <c r="B664" s="28"/>
      <c r="C664" s="16"/>
      <c r="D664" s="16"/>
      <c r="E664" s="17"/>
      <c r="F664" s="9"/>
      <c r="G664" s="9"/>
      <c r="H664" s="9"/>
      <c r="I664" s="9"/>
      <c r="J664" s="9"/>
      <c r="K664" s="16"/>
      <c r="L664" s="27"/>
      <c r="M664" s="22"/>
      <c r="N664" s="27"/>
    </row>
    <row r="665" spans="1:14">
      <c r="A665" s="16"/>
      <c r="B665" s="28"/>
      <c r="C665" s="16"/>
      <c r="D665" s="16"/>
      <c r="E665" s="17"/>
      <c r="F665" s="9"/>
      <c r="G665" s="9"/>
      <c r="H665" s="9"/>
      <c r="I665" s="9"/>
      <c r="J665" s="9"/>
      <c r="K665" s="16"/>
      <c r="L665" s="27"/>
      <c r="M665" s="22"/>
      <c r="N665" s="27"/>
    </row>
    <row r="666" spans="1:14">
      <c r="A666" s="16"/>
      <c r="B666" s="28"/>
      <c r="C666" s="16"/>
      <c r="D666" s="16"/>
      <c r="E666" s="17"/>
      <c r="F666" s="9"/>
      <c r="G666" s="9"/>
      <c r="H666" s="9"/>
      <c r="I666" s="9"/>
      <c r="J666" s="9"/>
      <c r="K666" s="16"/>
      <c r="L666" s="27"/>
      <c r="M666" s="22"/>
      <c r="N666" s="27"/>
    </row>
    <row r="667" spans="1:14">
      <c r="A667" s="16"/>
      <c r="B667" s="28"/>
      <c r="C667" s="16"/>
      <c r="D667" s="16"/>
      <c r="E667" s="17"/>
      <c r="F667" s="9"/>
      <c r="G667" s="9"/>
      <c r="H667" s="9"/>
      <c r="I667" s="9"/>
      <c r="J667" s="9"/>
      <c r="K667" s="16"/>
      <c r="L667" s="27"/>
      <c r="M667" s="22"/>
      <c r="N667" s="27"/>
    </row>
    <row r="668" spans="1:14">
      <c r="A668" s="16"/>
      <c r="B668" s="28"/>
      <c r="C668" s="16"/>
      <c r="D668" s="16"/>
      <c r="E668" s="17"/>
      <c r="F668" s="9"/>
      <c r="G668" s="9"/>
      <c r="H668" s="9"/>
      <c r="I668" s="9"/>
      <c r="J668" s="9"/>
      <c r="K668" s="16"/>
      <c r="L668" s="27"/>
      <c r="M668" s="22"/>
      <c r="N668" s="27"/>
    </row>
    <row r="669" spans="1:14">
      <c r="A669" s="16"/>
      <c r="B669" s="28"/>
      <c r="C669" s="16"/>
      <c r="D669" s="16"/>
      <c r="E669" s="17"/>
      <c r="F669" s="9"/>
      <c r="G669" s="9"/>
      <c r="H669" s="9"/>
      <c r="I669" s="9"/>
      <c r="J669" s="9"/>
      <c r="K669" s="16"/>
      <c r="L669" s="27"/>
      <c r="M669" s="22"/>
      <c r="N669" s="27"/>
    </row>
    <row r="670" spans="1:14">
      <c r="A670" s="16"/>
      <c r="B670" s="28"/>
      <c r="C670" s="16"/>
      <c r="D670" s="16"/>
      <c r="E670" s="17"/>
      <c r="F670" s="9"/>
      <c r="G670" s="9"/>
      <c r="H670" s="9"/>
      <c r="I670" s="9"/>
      <c r="J670" s="9"/>
      <c r="K670" s="16"/>
      <c r="L670" s="27"/>
      <c r="M670" s="22"/>
      <c r="N670" s="27"/>
    </row>
    <row r="671" spans="1:14">
      <c r="A671" s="16"/>
      <c r="B671" s="28"/>
      <c r="C671" s="16"/>
      <c r="D671" s="16"/>
      <c r="E671" s="17"/>
      <c r="F671" s="9"/>
      <c r="G671" s="9"/>
      <c r="H671" s="9"/>
      <c r="I671" s="9"/>
      <c r="J671" s="9"/>
      <c r="K671" s="16"/>
      <c r="L671" s="27"/>
      <c r="M671" s="22"/>
      <c r="N671" s="27"/>
    </row>
    <row r="672" spans="1:14">
      <c r="A672" s="16"/>
      <c r="B672" s="28"/>
      <c r="C672" s="16"/>
      <c r="D672" s="16"/>
      <c r="E672" s="17"/>
      <c r="F672" s="9"/>
      <c r="G672" s="9"/>
      <c r="H672" s="9"/>
      <c r="I672" s="9"/>
      <c r="J672" s="9"/>
      <c r="K672" s="16"/>
      <c r="L672" s="27"/>
      <c r="M672" s="22"/>
      <c r="N672" s="27"/>
    </row>
    <row r="673" spans="1:14">
      <c r="A673" s="16"/>
      <c r="B673" s="28"/>
      <c r="C673" s="16"/>
      <c r="D673" s="16"/>
      <c r="E673" s="17"/>
      <c r="F673" s="9"/>
      <c r="G673" s="9"/>
      <c r="H673" s="9"/>
      <c r="I673" s="9"/>
      <c r="J673" s="9"/>
      <c r="K673" s="16"/>
      <c r="L673" s="27"/>
      <c r="M673" s="22"/>
      <c r="N673" s="27"/>
    </row>
    <row r="674" spans="1:14">
      <c r="A674" s="16"/>
      <c r="B674" s="28"/>
      <c r="C674" s="16"/>
      <c r="D674" s="16"/>
      <c r="E674" s="17"/>
      <c r="F674" s="9"/>
      <c r="G674" s="9"/>
      <c r="H674" s="9"/>
      <c r="I674" s="9"/>
      <c r="J674" s="9"/>
      <c r="K674" s="16"/>
      <c r="L674" s="27"/>
      <c r="M674" s="22"/>
      <c r="N674" s="27"/>
    </row>
    <row r="675" spans="1:14">
      <c r="A675" s="16"/>
      <c r="B675" s="28"/>
      <c r="C675" s="16"/>
      <c r="D675" s="16"/>
      <c r="E675" s="17"/>
      <c r="F675" s="9"/>
      <c r="G675" s="9"/>
      <c r="H675" s="9"/>
      <c r="I675" s="9"/>
      <c r="J675" s="9"/>
      <c r="K675" s="16"/>
      <c r="L675" s="27"/>
      <c r="M675" s="22"/>
      <c r="N675" s="27"/>
    </row>
    <row r="676" spans="1:14">
      <c r="A676" s="16"/>
      <c r="B676" s="28"/>
      <c r="C676" s="16"/>
      <c r="D676" s="16"/>
      <c r="E676" s="17"/>
      <c r="F676" s="9"/>
      <c r="G676" s="9"/>
      <c r="H676" s="9"/>
      <c r="I676" s="9"/>
      <c r="J676" s="9"/>
      <c r="K676" s="16"/>
      <c r="L676" s="27"/>
      <c r="M676" s="22"/>
      <c r="N676" s="27"/>
    </row>
    <row r="677" spans="1:14">
      <c r="A677" s="16"/>
      <c r="B677" s="28"/>
      <c r="C677" s="16"/>
      <c r="D677" s="16"/>
      <c r="E677" s="17"/>
      <c r="F677" s="9"/>
      <c r="G677" s="9"/>
      <c r="H677" s="9"/>
      <c r="I677" s="9"/>
      <c r="J677" s="9"/>
      <c r="K677" s="16"/>
      <c r="L677" s="27"/>
      <c r="M677" s="22"/>
      <c r="N677" s="27"/>
    </row>
    <row r="678" spans="1:14">
      <c r="A678" s="16"/>
      <c r="B678" s="28"/>
      <c r="C678" s="16"/>
      <c r="D678" s="16"/>
      <c r="E678" s="17"/>
      <c r="F678" s="9"/>
      <c r="G678" s="9"/>
      <c r="H678" s="9"/>
      <c r="I678" s="9"/>
      <c r="J678" s="9"/>
      <c r="K678" s="16"/>
      <c r="L678" s="27"/>
      <c r="M678" s="22"/>
      <c r="N678" s="27"/>
    </row>
    <row r="679" spans="1:14">
      <c r="A679" s="16"/>
      <c r="B679" s="28"/>
      <c r="C679" s="16"/>
      <c r="D679" s="16"/>
      <c r="E679" s="17"/>
      <c r="F679" s="9"/>
      <c r="G679" s="9"/>
      <c r="H679" s="9"/>
      <c r="I679" s="9"/>
      <c r="J679" s="9"/>
      <c r="K679" s="16"/>
      <c r="L679" s="27"/>
      <c r="M679" s="22"/>
      <c r="N679" s="27"/>
    </row>
    <row r="680" spans="1:14">
      <c r="A680" s="16"/>
      <c r="B680" s="28"/>
      <c r="C680" s="16"/>
      <c r="D680" s="16"/>
      <c r="E680" s="17"/>
      <c r="F680" s="9"/>
      <c r="G680" s="9"/>
      <c r="H680" s="9"/>
      <c r="I680" s="9"/>
      <c r="J680" s="9"/>
      <c r="K680" s="16"/>
      <c r="L680" s="27"/>
      <c r="M680" s="22"/>
      <c r="N680" s="27"/>
    </row>
    <row r="681" spans="1:14">
      <c r="A681" s="16"/>
      <c r="B681" s="28"/>
      <c r="C681" s="16"/>
      <c r="D681" s="16"/>
      <c r="E681" s="17"/>
      <c r="F681" s="9"/>
      <c r="G681" s="9"/>
      <c r="H681" s="9"/>
      <c r="I681" s="9"/>
      <c r="J681" s="9"/>
      <c r="K681" s="16"/>
      <c r="L681" s="27"/>
      <c r="M681" s="22"/>
      <c r="N681" s="27"/>
    </row>
    <row r="682" spans="1:14">
      <c r="A682" s="16"/>
      <c r="B682" s="28"/>
      <c r="C682" s="16"/>
      <c r="D682" s="16"/>
      <c r="E682" s="17"/>
      <c r="F682" s="9"/>
      <c r="G682" s="9"/>
      <c r="H682" s="9"/>
      <c r="I682" s="9"/>
      <c r="J682" s="9"/>
      <c r="K682" s="16"/>
      <c r="L682" s="27"/>
      <c r="M682" s="22"/>
      <c r="N682" s="27"/>
    </row>
    <row r="683" spans="1:14">
      <c r="A683" s="16"/>
      <c r="B683" s="28"/>
      <c r="C683" s="16"/>
      <c r="D683" s="16"/>
      <c r="E683" s="17"/>
      <c r="F683" s="9"/>
      <c r="G683" s="9"/>
      <c r="H683" s="9"/>
      <c r="I683" s="9"/>
      <c r="J683" s="9"/>
      <c r="K683" s="16"/>
      <c r="L683" s="27"/>
      <c r="M683" s="22"/>
      <c r="N683" s="27"/>
    </row>
    <row r="684" spans="1:14">
      <c r="A684" s="16"/>
      <c r="B684" s="28"/>
      <c r="C684" s="16"/>
      <c r="D684" s="16"/>
      <c r="E684" s="17"/>
      <c r="F684" s="9"/>
      <c r="G684" s="9"/>
      <c r="H684" s="9"/>
      <c r="I684" s="9"/>
      <c r="J684" s="9"/>
      <c r="K684" s="16"/>
      <c r="L684" s="27"/>
      <c r="M684" s="22"/>
      <c r="N684" s="27"/>
    </row>
    <row r="685" spans="1:14">
      <c r="A685" s="16"/>
      <c r="B685" s="28"/>
      <c r="C685" s="16"/>
      <c r="D685" s="16"/>
      <c r="E685" s="17"/>
      <c r="F685" s="9"/>
      <c r="G685" s="9"/>
      <c r="H685" s="9"/>
      <c r="I685" s="9"/>
      <c r="J685" s="9"/>
      <c r="K685" s="16"/>
      <c r="L685" s="27"/>
      <c r="M685" s="22"/>
      <c r="N685" s="27"/>
    </row>
    <row r="686" spans="1:14">
      <c r="A686" s="16"/>
      <c r="B686" s="28"/>
      <c r="C686" s="16"/>
      <c r="D686" s="16"/>
      <c r="E686" s="17"/>
      <c r="F686" s="9"/>
      <c r="G686" s="9"/>
      <c r="H686" s="9"/>
      <c r="I686" s="9"/>
      <c r="J686" s="9"/>
      <c r="K686" s="16"/>
      <c r="L686" s="27"/>
      <c r="M686" s="22"/>
      <c r="N686" s="27"/>
    </row>
    <row r="687" spans="1:14">
      <c r="A687" s="16"/>
      <c r="B687" s="28"/>
      <c r="C687" s="16"/>
      <c r="D687" s="16"/>
      <c r="E687" s="17"/>
      <c r="F687" s="9"/>
      <c r="G687" s="9"/>
      <c r="H687" s="9"/>
      <c r="I687" s="9"/>
      <c r="J687" s="9"/>
      <c r="K687" s="16"/>
      <c r="L687" s="27"/>
      <c r="M687" s="22"/>
      <c r="N687" s="27"/>
    </row>
    <row r="688" spans="1:14">
      <c r="A688" s="16"/>
      <c r="B688" s="28"/>
      <c r="C688" s="16"/>
      <c r="D688" s="16"/>
      <c r="E688" s="17"/>
      <c r="F688" s="9"/>
      <c r="G688" s="9"/>
      <c r="H688" s="9"/>
      <c r="I688" s="9"/>
      <c r="J688" s="9"/>
      <c r="K688" s="16"/>
      <c r="L688" s="27"/>
      <c r="M688" s="22"/>
      <c r="N688" s="27"/>
    </row>
    <row r="689" spans="1:14">
      <c r="A689" s="16"/>
      <c r="B689" s="28"/>
      <c r="C689" s="16"/>
      <c r="D689" s="16"/>
      <c r="E689" s="17"/>
      <c r="F689" s="9"/>
      <c r="G689" s="9"/>
      <c r="H689" s="9"/>
      <c r="I689" s="9"/>
      <c r="J689" s="9"/>
      <c r="K689" s="16"/>
      <c r="L689" s="27"/>
      <c r="M689" s="22"/>
      <c r="N689" s="27"/>
    </row>
    <row r="690" spans="1:14">
      <c r="A690" s="16"/>
      <c r="B690" s="28"/>
      <c r="C690" s="16"/>
      <c r="D690" s="16"/>
      <c r="E690" s="17"/>
      <c r="F690" s="9"/>
      <c r="G690" s="9"/>
      <c r="H690" s="9"/>
      <c r="I690" s="9"/>
      <c r="J690" s="9"/>
      <c r="K690" s="16"/>
      <c r="L690" s="27"/>
      <c r="M690" s="22"/>
      <c r="N690" s="27"/>
    </row>
    <row r="691" spans="1:14">
      <c r="A691" s="16"/>
      <c r="B691" s="28"/>
      <c r="C691" s="16"/>
      <c r="D691" s="16"/>
      <c r="E691" s="17"/>
      <c r="F691" s="9"/>
      <c r="G691" s="9"/>
      <c r="H691" s="9"/>
      <c r="I691" s="9"/>
      <c r="J691" s="9"/>
      <c r="K691" s="16"/>
      <c r="L691" s="27"/>
      <c r="M691" s="22"/>
      <c r="N691" s="27"/>
    </row>
    <row r="692" spans="1:14">
      <c r="A692" s="16"/>
      <c r="B692" s="28"/>
      <c r="C692" s="16"/>
      <c r="D692" s="16"/>
      <c r="E692" s="17"/>
      <c r="F692" s="9"/>
      <c r="G692" s="9"/>
      <c r="H692" s="9"/>
      <c r="I692" s="9"/>
      <c r="J692" s="9"/>
      <c r="K692" s="16"/>
      <c r="L692" s="27"/>
      <c r="M692" s="22"/>
      <c r="N692" s="27"/>
    </row>
    <row r="693" spans="1:14">
      <c r="A693" s="16"/>
      <c r="B693" s="28"/>
      <c r="C693" s="16"/>
      <c r="D693" s="16"/>
      <c r="E693" s="17"/>
      <c r="F693" s="9"/>
      <c r="G693" s="9"/>
      <c r="H693" s="9"/>
      <c r="I693" s="9"/>
      <c r="J693" s="9"/>
      <c r="K693" s="16"/>
      <c r="L693" s="27"/>
      <c r="M693" s="22"/>
      <c r="N693" s="27"/>
    </row>
    <row r="694" spans="1:14">
      <c r="A694" s="16"/>
      <c r="B694" s="28"/>
      <c r="C694" s="16"/>
      <c r="D694" s="16"/>
      <c r="E694" s="17"/>
      <c r="F694" s="9"/>
      <c r="G694" s="9"/>
      <c r="H694" s="9"/>
      <c r="I694" s="9"/>
      <c r="J694" s="9"/>
      <c r="K694" s="16"/>
      <c r="L694" s="27"/>
      <c r="M694" s="22"/>
      <c r="N694" s="27"/>
    </row>
    <row r="695" spans="1:14">
      <c r="A695" s="16"/>
      <c r="B695" s="28"/>
      <c r="C695" s="16"/>
      <c r="D695" s="16"/>
      <c r="E695" s="17"/>
      <c r="F695" s="9"/>
      <c r="G695" s="9"/>
      <c r="H695" s="9"/>
      <c r="I695" s="9"/>
      <c r="J695" s="9"/>
      <c r="K695" s="16"/>
      <c r="L695" s="27"/>
      <c r="M695" s="22"/>
      <c r="N695" s="27"/>
    </row>
    <row r="696" spans="1:14">
      <c r="A696" s="16"/>
      <c r="B696" s="28"/>
      <c r="C696" s="16"/>
      <c r="D696" s="16"/>
      <c r="E696" s="17"/>
      <c r="F696" s="9"/>
      <c r="G696" s="9"/>
      <c r="H696" s="9"/>
      <c r="I696" s="9"/>
      <c r="J696" s="9"/>
      <c r="K696" s="16"/>
      <c r="L696" s="27"/>
      <c r="M696" s="22"/>
      <c r="N696" s="27"/>
    </row>
    <row r="697" spans="1:14">
      <c r="A697" s="16"/>
      <c r="B697" s="28"/>
      <c r="C697" s="16"/>
      <c r="D697" s="16"/>
      <c r="E697" s="17"/>
      <c r="F697" s="9"/>
      <c r="G697" s="9"/>
      <c r="H697" s="9"/>
      <c r="I697" s="9"/>
      <c r="J697" s="9"/>
      <c r="K697" s="16"/>
      <c r="L697" s="27"/>
      <c r="M697" s="22"/>
      <c r="N697" s="27"/>
    </row>
    <row r="698" spans="1:14">
      <c r="A698" s="16"/>
      <c r="B698" s="28"/>
      <c r="C698" s="16"/>
      <c r="D698" s="16"/>
      <c r="E698" s="17"/>
      <c r="F698" s="9"/>
      <c r="G698" s="9"/>
      <c r="H698" s="9"/>
      <c r="I698" s="9"/>
      <c r="J698" s="9"/>
      <c r="K698" s="16"/>
      <c r="L698" s="27"/>
      <c r="M698" s="22"/>
      <c r="N698" s="27"/>
    </row>
    <row r="699" spans="1:14">
      <c r="A699" s="16"/>
      <c r="B699" s="28"/>
      <c r="C699" s="16"/>
      <c r="D699" s="16"/>
      <c r="E699" s="17"/>
      <c r="F699" s="9"/>
      <c r="G699" s="9"/>
      <c r="H699" s="9"/>
      <c r="I699" s="9"/>
      <c r="J699" s="9"/>
      <c r="K699" s="16"/>
      <c r="L699" s="27"/>
      <c r="M699" s="22"/>
      <c r="N699" s="27"/>
    </row>
    <row r="700" spans="1:14">
      <c r="A700" s="16"/>
      <c r="B700" s="28"/>
      <c r="C700" s="16"/>
      <c r="D700" s="16"/>
      <c r="E700" s="17"/>
      <c r="F700" s="9"/>
      <c r="G700" s="9"/>
      <c r="H700" s="9"/>
      <c r="I700" s="9"/>
      <c r="J700" s="9"/>
      <c r="K700" s="16"/>
      <c r="L700" s="27"/>
      <c r="M700" s="22"/>
      <c r="N700" s="27"/>
    </row>
    <row r="701" spans="1:14">
      <c r="A701" s="16"/>
      <c r="B701" s="28"/>
      <c r="C701" s="16"/>
      <c r="D701" s="16"/>
      <c r="E701" s="17"/>
      <c r="F701" s="9"/>
      <c r="G701" s="9"/>
      <c r="H701" s="9"/>
      <c r="I701" s="9"/>
      <c r="J701" s="9"/>
      <c r="K701" s="16"/>
      <c r="L701" s="27"/>
      <c r="M701" s="22"/>
      <c r="N701" s="27"/>
    </row>
    <row r="702" spans="1:14">
      <c r="A702" s="16"/>
      <c r="B702" s="28"/>
      <c r="C702" s="16"/>
      <c r="D702" s="16"/>
      <c r="E702" s="17"/>
      <c r="F702" s="9"/>
      <c r="G702" s="9"/>
      <c r="H702" s="9"/>
      <c r="I702" s="9"/>
      <c r="J702" s="9"/>
      <c r="K702" s="16"/>
      <c r="L702" s="27"/>
      <c r="M702" s="22"/>
      <c r="N702" s="27"/>
    </row>
    <row r="703" spans="1:14">
      <c r="A703" s="16"/>
      <c r="B703" s="28"/>
      <c r="C703" s="16"/>
      <c r="D703" s="16"/>
      <c r="E703" s="17"/>
      <c r="F703" s="9"/>
      <c r="G703" s="9"/>
      <c r="H703" s="9"/>
      <c r="I703" s="9"/>
      <c r="J703" s="9"/>
      <c r="K703" s="16"/>
      <c r="L703" s="27"/>
      <c r="M703" s="22"/>
      <c r="N703" s="27"/>
    </row>
    <row r="704" spans="1:14">
      <c r="A704" s="16"/>
      <c r="B704" s="28"/>
      <c r="C704" s="16"/>
      <c r="D704" s="16"/>
      <c r="E704" s="17"/>
      <c r="F704" s="9"/>
      <c r="G704" s="9"/>
      <c r="H704" s="9"/>
      <c r="I704" s="9"/>
      <c r="J704" s="9"/>
      <c r="K704" s="16"/>
      <c r="L704" s="27"/>
      <c r="M704" s="22"/>
      <c r="N704" s="27"/>
    </row>
    <row r="705" spans="1:14">
      <c r="A705" s="16"/>
      <c r="B705" s="28"/>
      <c r="C705" s="16"/>
      <c r="D705" s="16"/>
      <c r="E705" s="17"/>
      <c r="F705" s="9"/>
      <c r="G705" s="9"/>
      <c r="H705" s="9"/>
      <c r="I705" s="9"/>
      <c r="J705" s="9"/>
      <c r="K705" s="16"/>
      <c r="L705" s="27"/>
      <c r="M705" s="22"/>
      <c r="N705" s="27"/>
    </row>
    <row r="706" spans="1:14">
      <c r="A706" s="16"/>
      <c r="B706" s="28"/>
      <c r="C706" s="16"/>
      <c r="D706" s="16"/>
      <c r="E706" s="17"/>
      <c r="F706" s="9"/>
      <c r="G706" s="9"/>
      <c r="H706" s="9"/>
      <c r="I706" s="9"/>
      <c r="J706" s="9"/>
      <c r="K706" s="16"/>
      <c r="L706" s="27"/>
      <c r="M706" s="22"/>
      <c r="N706" s="27"/>
    </row>
    <row r="707" spans="1:14">
      <c r="A707" s="16"/>
      <c r="B707" s="28"/>
      <c r="C707" s="16"/>
      <c r="D707" s="16"/>
      <c r="E707" s="17"/>
      <c r="F707" s="9"/>
      <c r="G707" s="9"/>
      <c r="H707" s="9"/>
      <c r="I707" s="9"/>
      <c r="J707" s="9"/>
      <c r="K707" s="16"/>
      <c r="L707" s="27"/>
      <c r="M707" s="22"/>
      <c r="N707" s="27"/>
    </row>
    <row r="708" spans="1:14">
      <c r="A708" s="16"/>
      <c r="B708" s="28"/>
      <c r="C708" s="16"/>
      <c r="D708" s="16"/>
      <c r="E708" s="17"/>
      <c r="F708" s="9"/>
      <c r="G708" s="9"/>
      <c r="H708" s="9"/>
      <c r="I708" s="9"/>
      <c r="J708" s="9"/>
      <c r="K708" s="16"/>
      <c r="L708" s="27"/>
      <c r="M708" s="22"/>
      <c r="N708" s="27"/>
    </row>
    <row r="709" spans="1:14">
      <c r="A709" s="16"/>
      <c r="B709" s="28"/>
      <c r="C709" s="16"/>
      <c r="D709" s="16"/>
      <c r="E709" s="17"/>
      <c r="F709" s="9"/>
      <c r="G709" s="9"/>
      <c r="H709" s="9"/>
      <c r="I709" s="9"/>
      <c r="J709" s="9"/>
      <c r="K709" s="16"/>
      <c r="L709" s="27"/>
      <c r="M709" s="22"/>
      <c r="N709" s="27"/>
    </row>
    <row r="710" spans="1:14">
      <c r="A710" s="16"/>
      <c r="B710" s="28"/>
      <c r="C710" s="16"/>
      <c r="D710" s="16"/>
      <c r="E710" s="17"/>
      <c r="F710" s="9"/>
      <c r="G710" s="9"/>
      <c r="H710" s="9"/>
      <c r="I710" s="9"/>
      <c r="J710" s="9"/>
      <c r="K710" s="16"/>
      <c r="L710" s="27"/>
      <c r="M710" s="22"/>
      <c r="N710" s="27"/>
    </row>
    <row r="711" spans="1:14">
      <c r="A711" s="16"/>
      <c r="B711" s="28"/>
      <c r="C711" s="16"/>
      <c r="D711" s="16"/>
      <c r="E711" s="17"/>
      <c r="F711" s="9"/>
      <c r="G711" s="9"/>
      <c r="H711" s="9"/>
      <c r="I711" s="9"/>
      <c r="J711" s="9"/>
      <c r="K711" s="16"/>
      <c r="L711" s="27"/>
      <c r="M711" s="22"/>
      <c r="N711" s="27"/>
    </row>
    <row r="712" spans="1:14">
      <c r="A712" s="16"/>
      <c r="B712" s="28"/>
      <c r="C712" s="16"/>
      <c r="D712" s="16"/>
      <c r="E712" s="17"/>
      <c r="F712" s="9"/>
      <c r="G712" s="9"/>
      <c r="H712" s="9"/>
      <c r="I712" s="9"/>
      <c r="J712" s="9"/>
      <c r="K712" s="16"/>
      <c r="L712" s="27"/>
      <c r="M712" s="22"/>
      <c r="N712" s="27"/>
    </row>
    <row r="713" spans="1:14">
      <c r="A713" s="16"/>
      <c r="B713" s="28"/>
      <c r="C713" s="16"/>
      <c r="D713" s="16"/>
      <c r="E713" s="17"/>
      <c r="F713" s="9"/>
      <c r="G713" s="9"/>
      <c r="H713" s="9"/>
      <c r="I713" s="9"/>
      <c r="J713" s="9"/>
      <c r="K713" s="16"/>
      <c r="L713" s="27"/>
      <c r="M713" s="22"/>
      <c r="N713" s="27"/>
    </row>
    <row r="714" spans="1:14">
      <c r="A714" s="16"/>
      <c r="B714" s="28"/>
      <c r="C714" s="16"/>
      <c r="D714" s="16"/>
      <c r="E714" s="17"/>
      <c r="F714" s="9"/>
      <c r="G714" s="9"/>
      <c r="H714" s="9"/>
      <c r="I714" s="9"/>
      <c r="J714" s="9"/>
      <c r="K714" s="16"/>
      <c r="L714" s="27"/>
      <c r="M714" s="22"/>
      <c r="N714" s="27"/>
    </row>
    <row r="715" spans="1:14">
      <c r="A715" s="16"/>
      <c r="B715" s="28"/>
      <c r="C715" s="16"/>
      <c r="D715" s="16"/>
      <c r="E715" s="17"/>
      <c r="F715" s="9"/>
      <c r="G715" s="9"/>
      <c r="H715" s="9"/>
      <c r="I715" s="9"/>
      <c r="J715" s="9"/>
      <c r="K715" s="16"/>
      <c r="L715" s="27"/>
      <c r="M715" s="22"/>
      <c r="N715" s="27"/>
    </row>
    <row r="716" spans="1:14">
      <c r="A716" s="16"/>
      <c r="B716" s="28"/>
      <c r="C716" s="16"/>
      <c r="D716" s="16"/>
      <c r="E716" s="17"/>
      <c r="F716" s="9"/>
      <c r="G716" s="9"/>
      <c r="H716" s="9"/>
      <c r="I716" s="9"/>
      <c r="J716" s="9"/>
      <c r="K716" s="16"/>
      <c r="L716" s="27"/>
      <c r="M716" s="22"/>
      <c r="N716" s="27"/>
    </row>
    <row r="717" spans="1:14">
      <c r="A717" s="16"/>
      <c r="B717" s="28"/>
      <c r="C717" s="16"/>
      <c r="D717" s="16"/>
      <c r="E717" s="17"/>
      <c r="F717" s="9"/>
      <c r="G717" s="9"/>
      <c r="H717" s="9"/>
      <c r="I717" s="9"/>
      <c r="J717" s="9"/>
      <c r="K717" s="16"/>
      <c r="L717" s="27"/>
      <c r="M717" s="22"/>
      <c r="N717" s="27"/>
    </row>
    <row r="718" spans="1:14">
      <c r="A718" s="16"/>
      <c r="B718" s="28"/>
      <c r="C718" s="16"/>
      <c r="D718" s="16"/>
      <c r="E718" s="17"/>
      <c r="F718" s="9"/>
      <c r="G718" s="9"/>
      <c r="H718" s="9"/>
      <c r="I718" s="9"/>
      <c r="J718" s="9"/>
      <c r="K718" s="16"/>
      <c r="L718" s="27"/>
      <c r="M718" s="22"/>
      <c r="N718" s="27"/>
    </row>
    <row r="719" spans="1:14">
      <c r="A719" s="16"/>
      <c r="B719" s="28"/>
      <c r="C719" s="16"/>
      <c r="D719" s="16"/>
      <c r="E719" s="17"/>
      <c r="F719" s="9"/>
      <c r="G719" s="9"/>
      <c r="H719" s="9"/>
      <c r="I719" s="9"/>
      <c r="J719" s="9"/>
      <c r="K719" s="16"/>
      <c r="L719" s="27"/>
      <c r="M719" s="22"/>
      <c r="N719" s="27"/>
    </row>
    <row r="720" spans="1:14">
      <c r="A720" s="16"/>
      <c r="B720" s="28"/>
      <c r="C720" s="16"/>
      <c r="D720" s="16"/>
      <c r="E720" s="17"/>
      <c r="F720" s="9"/>
      <c r="G720" s="9"/>
      <c r="H720" s="9"/>
      <c r="I720" s="9"/>
      <c r="J720" s="9"/>
      <c r="K720" s="16"/>
      <c r="L720" s="27"/>
      <c r="M720" s="22"/>
      <c r="N720" s="27"/>
    </row>
    <row r="721" spans="1:14">
      <c r="A721" s="16"/>
      <c r="B721" s="28"/>
      <c r="C721" s="16"/>
      <c r="D721" s="16"/>
      <c r="E721" s="17"/>
      <c r="F721" s="9"/>
      <c r="G721" s="9"/>
      <c r="H721" s="9"/>
      <c r="I721" s="9"/>
      <c r="J721" s="9"/>
      <c r="K721" s="16"/>
      <c r="L721" s="27"/>
      <c r="M721" s="22"/>
      <c r="N721" s="27"/>
    </row>
    <row r="722" spans="1:14">
      <c r="A722" s="16"/>
      <c r="B722" s="28"/>
      <c r="C722" s="16"/>
      <c r="D722" s="16"/>
      <c r="E722" s="17"/>
      <c r="F722" s="9"/>
      <c r="G722" s="9"/>
      <c r="H722" s="9"/>
      <c r="I722" s="9"/>
      <c r="J722" s="9"/>
      <c r="K722" s="16"/>
      <c r="L722" s="27"/>
      <c r="M722" s="22"/>
      <c r="N722" s="27"/>
    </row>
    <row r="723" spans="1:14">
      <c r="A723" s="16"/>
      <c r="B723" s="28"/>
      <c r="C723" s="16"/>
      <c r="D723" s="16"/>
      <c r="E723" s="17"/>
      <c r="F723" s="9"/>
      <c r="G723" s="9"/>
      <c r="H723" s="9"/>
      <c r="I723" s="9"/>
      <c r="J723" s="9"/>
      <c r="K723" s="16"/>
      <c r="L723" s="27"/>
      <c r="M723" s="22"/>
      <c r="N723" s="27"/>
    </row>
    <row r="724" spans="1:14">
      <c r="A724" s="16"/>
      <c r="B724" s="28"/>
      <c r="C724" s="16"/>
      <c r="D724" s="16"/>
      <c r="E724" s="17"/>
      <c r="F724" s="9"/>
      <c r="G724" s="9"/>
      <c r="H724" s="9"/>
      <c r="I724" s="9"/>
      <c r="J724" s="9"/>
      <c r="K724" s="16"/>
      <c r="L724" s="27"/>
      <c r="M724" s="22"/>
      <c r="N724" s="27"/>
    </row>
    <row r="725" spans="1:14">
      <c r="A725" s="16"/>
      <c r="B725" s="28"/>
      <c r="C725" s="16"/>
      <c r="D725" s="16"/>
      <c r="E725" s="17"/>
      <c r="F725" s="9"/>
      <c r="G725" s="9"/>
      <c r="H725" s="9"/>
      <c r="I725" s="9"/>
      <c r="J725" s="9"/>
      <c r="K725" s="16"/>
      <c r="L725" s="27"/>
      <c r="M725" s="22"/>
      <c r="N725" s="27"/>
    </row>
    <row r="726" spans="1:14">
      <c r="A726" s="16"/>
      <c r="B726" s="28"/>
      <c r="C726" s="16"/>
      <c r="D726" s="16"/>
      <c r="E726" s="17"/>
      <c r="F726" s="9"/>
      <c r="G726" s="9"/>
      <c r="H726" s="9"/>
      <c r="I726" s="9"/>
      <c r="J726" s="9"/>
      <c r="K726" s="16"/>
      <c r="L726" s="27"/>
      <c r="M726" s="22"/>
      <c r="N726" s="27"/>
    </row>
    <row r="727" spans="1:14">
      <c r="A727" s="16"/>
      <c r="B727" s="28"/>
      <c r="C727" s="16"/>
      <c r="D727" s="16"/>
      <c r="E727" s="17"/>
      <c r="F727" s="9"/>
      <c r="G727" s="9"/>
      <c r="H727" s="9"/>
      <c r="I727" s="9"/>
      <c r="J727" s="9"/>
      <c r="K727" s="16"/>
      <c r="L727" s="27"/>
      <c r="M727" s="22"/>
      <c r="N727" s="27"/>
    </row>
    <row r="728" spans="1:14">
      <c r="A728" s="16"/>
      <c r="B728" s="28"/>
      <c r="C728" s="16"/>
      <c r="D728" s="16"/>
      <c r="E728" s="17"/>
      <c r="F728" s="9"/>
      <c r="G728" s="9"/>
      <c r="H728" s="9"/>
      <c r="I728" s="9"/>
      <c r="J728" s="9"/>
      <c r="K728" s="16"/>
      <c r="L728" s="27"/>
      <c r="M728" s="22"/>
      <c r="N728" s="27"/>
    </row>
    <row r="729" spans="1:14">
      <c r="A729" s="16"/>
      <c r="B729" s="28"/>
      <c r="C729" s="16"/>
      <c r="D729" s="16"/>
      <c r="E729" s="17"/>
      <c r="F729" s="9"/>
      <c r="G729" s="9"/>
      <c r="H729" s="9"/>
      <c r="I729" s="9"/>
      <c r="J729" s="9"/>
      <c r="K729" s="16"/>
      <c r="L729" s="27"/>
      <c r="M729" s="22"/>
      <c r="N729" s="27"/>
    </row>
    <row r="730" spans="1:14">
      <c r="A730" s="16"/>
      <c r="B730" s="28"/>
      <c r="C730" s="16"/>
      <c r="D730" s="16"/>
      <c r="E730" s="17"/>
      <c r="F730" s="9"/>
      <c r="G730" s="9"/>
      <c r="H730" s="9"/>
      <c r="I730" s="9"/>
      <c r="J730" s="9"/>
      <c r="K730" s="16"/>
      <c r="L730" s="27"/>
      <c r="M730" s="22"/>
      <c r="N730" s="27"/>
    </row>
    <row r="731" spans="1:14">
      <c r="A731" s="16"/>
      <c r="B731" s="28"/>
      <c r="C731" s="16"/>
      <c r="D731" s="16"/>
      <c r="E731" s="17"/>
      <c r="F731" s="9"/>
      <c r="G731" s="9"/>
      <c r="H731" s="9"/>
      <c r="I731" s="9"/>
      <c r="J731" s="9"/>
      <c r="K731" s="16"/>
      <c r="L731" s="27"/>
      <c r="M731" s="22"/>
      <c r="N731" s="27"/>
    </row>
    <row r="732" spans="1:14">
      <c r="A732" s="16"/>
      <c r="B732" s="28"/>
      <c r="C732" s="16"/>
      <c r="D732" s="16"/>
      <c r="E732" s="17"/>
      <c r="F732" s="9"/>
      <c r="G732" s="9"/>
      <c r="H732" s="9"/>
      <c r="I732" s="9"/>
      <c r="J732" s="9"/>
      <c r="K732" s="16"/>
      <c r="L732" s="27"/>
      <c r="M732" s="22"/>
      <c r="N732" s="27"/>
    </row>
    <row r="733" spans="1:14">
      <c r="A733" s="16"/>
      <c r="B733" s="28"/>
      <c r="C733" s="16"/>
      <c r="D733" s="16"/>
      <c r="E733" s="17"/>
      <c r="F733" s="9"/>
      <c r="G733" s="9"/>
      <c r="H733" s="9"/>
      <c r="I733" s="9"/>
      <c r="J733" s="9"/>
      <c r="K733" s="16"/>
      <c r="L733" s="27"/>
      <c r="M733" s="22"/>
      <c r="N733" s="27"/>
    </row>
    <row r="734" spans="1:14">
      <c r="A734" s="16"/>
      <c r="B734" s="28"/>
      <c r="C734" s="16"/>
      <c r="D734" s="16"/>
      <c r="E734" s="17"/>
      <c r="F734" s="9"/>
      <c r="G734" s="9"/>
      <c r="H734" s="9"/>
      <c r="I734" s="9"/>
      <c r="J734" s="9"/>
      <c r="K734" s="16"/>
      <c r="L734" s="27"/>
      <c r="M734" s="22"/>
      <c r="N734" s="27"/>
    </row>
    <row r="735" spans="1:14">
      <c r="A735" s="16"/>
      <c r="B735" s="28"/>
      <c r="C735" s="16"/>
      <c r="D735" s="16"/>
      <c r="E735" s="17"/>
      <c r="F735" s="9"/>
      <c r="G735" s="9"/>
      <c r="H735" s="9"/>
      <c r="I735" s="9"/>
      <c r="J735" s="9"/>
      <c r="K735" s="16"/>
      <c r="L735" s="27"/>
      <c r="M735" s="22"/>
      <c r="N735" s="27"/>
    </row>
    <row r="736" spans="1:14">
      <c r="A736" s="16"/>
      <c r="B736" s="28"/>
      <c r="C736" s="16"/>
      <c r="D736" s="16"/>
      <c r="E736" s="17"/>
      <c r="F736" s="9"/>
      <c r="G736" s="9"/>
      <c r="H736" s="9"/>
      <c r="I736" s="9"/>
      <c r="J736" s="9"/>
      <c r="K736" s="16"/>
      <c r="L736" s="27"/>
      <c r="M736" s="22"/>
      <c r="N736" s="27"/>
    </row>
    <row r="737" spans="1:14">
      <c r="A737" s="16"/>
      <c r="B737" s="28"/>
      <c r="C737" s="16"/>
      <c r="D737" s="16"/>
      <c r="E737" s="17"/>
      <c r="F737" s="9"/>
      <c r="G737" s="9"/>
      <c r="H737" s="9"/>
      <c r="I737" s="9"/>
      <c r="J737" s="9"/>
      <c r="K737" s="16"/>
      <c r="L737" s="27"/>
      <c r="M737" s="22"/>
      <c r="N737" s="27"/>
    </row>
    <row r="738" spans="1:14">
      <c r="A738" s="16"/>
      <c r="B738" s="28"/>
      <c r="C738" s="16"/>
      <c r="D738" s="16"/>
      <c r="E738" s="17"/>
      <c r="F738" s="9"/>
      <c r="G738" s="9"/>
      <c r="H738" s="9"/>
      <c r="I738" s="9"/>
      <c r="J738" s="9"/>
      <c r="K738" s="16"/>
      <c r="L738" s="27"/>
      <c r="M738" s="22"/>
      <c r="N738" s="27"/>
    </row>
    <row r="739" spans="1:14">
      <c r="A739" s="16"/>
      <c r="B739" s="28"/>
      <c r="C739" s="16"/>
      <c r="D739" s="16"/>
      <c r="E739" s="17"/>
      <c r="F739" s="9"/>
      <c r="G739" s="9"/>
      <c r="H739" s="9"/>
      <c r="I739" s="9"/>
      <c r="J739" s="9"/>
      <c r="K739" s="16"/>
      <c r="L739" s="27"/>
      <c r="M739" s="22"/>
      <c r="N739" s="27"/>
    </row>
    <row r="740" spans="1:14">
      <c r="A740" s="16"/>
      <c r="B740" s="28"/>
      <c r="C740" s="16"/>
      <c r="D740" s="16"/>
      <c r="E740" s="17"/>
      <c r="F740" s="9"/>
      <c r="G740" s="9"/>
      <c r="H740" s="9"/>
      <c r="I740" s="9"/>
      <c r="J740" s="9"/>
      <c r="K740" s="16"/>
      <c r="L740" s="27"/>
      <c r="M740" s="22"/>
      <c r="N740" s="27"/>
    </row>
    <row r="741" spans="1:14">
      <c r="A741" s="16"/>
      <c r="B741" s="28"/>
      <c r="C741" s="16"/>
      <c r="D741" s="16"/>
      <c r="E741" s="17"/>
      <c r="F741" s="9"/>
      <c r="G741" s="9"/>
      <c r="H741" s="9"/>
      <c r="I741" s="9"/>
      <c r="J741" s="9"/>
      <c r="K741" s="16"/>
      <c r="L741" s="27"/>
      <c r="M741" s="22"/>
      <c r="N741" s="27"/>
    </row>
    <row r="742" spans="1:14">
      <c r="A742" s="16"/>
      <c r="B742" s="28"/>
      <c r="C742" s="16"/>
      <c r="D742" s="16"/>
      <c r="E742" s="17"/>
      <c r="F742" s="9"/>
      <c r="G742" s="9"/>
      <c r="H742" s="9"/>
      <c r="I742" s="9"/>
      <c r="J742" s="9"/>
      <c r="K742" s="16"/>
      <c r="L742" s="27"/>
      <c r="M742" s="22"/>
      <c r="N742" s="27"/>
    </row>
    <row r="743" spans="1:14">
      <c r="A743" s="16"/>
      <c r="B743" s="28"/>
      <c r="C743" s="16"/>
      <c r="D743" s="16"/>
      <c r="E743" s="17"/>
      <c r="F743" s="9"/>
      <c r="G743" s="9"/>
      <c r="H743" s="9"/>
      <c r="I743" s="9"/>
      <c r="J743" s="9"/>
      <c r="K743" s="16"/>
      <c r="L743" s="27"/>
      <c r="M743" s="22"/>
      <c r="N743" s="27"/>
    </row>
    <row r="744" spans="1:14">
      <c r="A744" s="16"/>
      <c r="B744" s="28"/>
      <c r="C744" s="16"/>
      <c r="D744" s="16"/>
      <c r="E744" s="17"/>
      <c r="F744" s="9"/>
      <c r="G744" s="9"/>
      <c r="H744" s="9"/>
      <c r="I744" s="9"/>
      <c r="J744" s="9"/>
      <c r="K744" s="16"/>
      <c r="L744" s="27"/>
      <c r="M744" s="22"/>
      <c r="N744" s="27"/>
    </row>
    <row r="745" spans="1:14">
      <c r="A745" s="16"/>
      <c r="B745" s="28"/>
      <c r="C745" s="16"/>
      <c r="D745" s="16"/>
      <c r="E745" s="17"/>
      <c r="F745" s="9"/>
      <c r="G745" s="9"/>
      <c r="H745" s="9"/>
      <c r="I745" s="9"/>
      <c r="J745" s="9"/>
      <c r="K745" s="16"/>
      <c r="L745" s="27"/>
      <c r="M745" s="22"/>
      <c r="N745" s="27"/>
    </row>
    <row r="746" spans="1:14">
      <c r="A746" s="16"/>
      <c r="B746" s="28"/>
      <c r="C746" s="16"/>
      <c r="D746" s="16"/>
      <c r="E746" s="17"/>
      <c r="F746" s="9"/>
      <c r="G746" s="9"/>
      <c r="H746" s="9"/>
      <c r="I746" s="9"/>
      <c r="J746" s="9"/>
      <c r="K746" s="16"/>
      <c r="L746" s="27"/>
      <c r="M746" s="22"/>
      <c r="N746" s="27"/>
    </row>
    <row r="747" spans="1:14">
      <c r="A747" s="16"/>
      <c r="B747" s="28"/>
      <c r="C747" s="16"/>
      <c r="D747" s="16"/>
      <c r="E747" s="17"/>
      <c r="F747" s="9"/>
      <c r="G747" s="9"/>
      <c r="H747" s="9"/>
      <c r="I747" s="9"/>
      <c r="J747" s="9"/>
      <c r="K747" s="16"/>
      <c r="L747" s="27"/>
      <c r="M747" s="22"/>
      <c r="N747" s="27"/>
    </row>
    <row r="748" spans="1:14">
      <c r="A748" s="16"/>
      <c r="B748" s="28"/>
      <c r="C748" s="16"/>
      <c r="D748" s="16"/>
      <c r="E748" s="17"/>
      <c r="F748" s="9"/>
      <c r="G748" s="9"/>
      <c r="H748" s="9"/>
      <c r="I748" s="9"/>
      <c r="J748" s="9"/>
      <c r="K748" s="16"/>
      <c r="L748" s="27"/>
      <c r="M748" s="22"/>
      <c r="N748" s="27"/>
    </row>
    <row r="749" spans="1:14">
      <c r="A749" s="16"/>
      <c r="B749" s="28"/>
      <c r="C749" s="16"/>
      <c r="D749" s="16"/>
      <c r="E749" s="17"/>
      <c r="F749" s="9"/>
      <c r="G749" s="9"/>
      <c r="H749" s="9"/>
      <c r="I749" s="9"/>
      <c r="J749" s="9"/>
      <c r="K749" s="16"/>
      <c r="L749" s="27"/>
      <c r="M749" s="22"/>
      <c r="N749" s="27"/>
    </row>
    <row r="750" spans="1:14">
      <c r="A750" s="16"/>
      <c r="B750" s="28"/>
      <c r="C750" s="16"/>
      <c r="D750" s="16"/>
      <c r="E750" s="17"/>
      <c r="F750" s="9"/>
      <c r="G750" s="9"/>
      <c r="H750" s="9"/>
      <c r="I750" s="9"/>
      <c r="J750" s="9"/>
      <c r="K750" s="16"/>
      <c r="L750" s="27"/>
      <c r="M750" s="22"/>
      <c r="N750" s="27"/>
    </row>
    <row r="751" spans="1:14">
      <c r="A751" s="16"/>
      <c r="B751" s="28"/>
      <c r="C751" s="16"/>
      <c r="D751" s="16"/>
      <c r="E751" s="17"/>
      <c r="F751" s="9"/>
      <c r="G751" s="9"/>
      <c r="H751" s="9"/>
      <c r="I751" s="9"/>
      <c r="J751" s="9"/>
      <c r="K751" s="16"/>
      <c r="L751" s="27"/>
      <c r="M751" s="22"/>
      <c r="N751" s="27"/>
    </row>
    <row r="752" spans="1:14">
      <c r="A752" s="16"/>
      <c r="B752" s="28"/>
      <c r="C752" s="16"/>
      <c r="D752" s="16"/>
      <c r="E752" s="17"/>
      <c r="F752" s="9"/>
      <c r="G752" s="9"/>
      <c r="H752" s="9"/>
      <c r="I752" s="9"/>
      <c r="J752" s="9"/>
      <c r="K752" s="16"/>
      <c r="L752" s="27"/>
      <c r="M752" s="22"/>
      <c r="N752" s="27"/>
    </row>
    <row r="753" spans="1:14">
      <c r="A753" s="16"/>
      <c r="B753" s="28"/>
      <c r="C753" s="16"/>
      <c r="D753" s="16"/>
      <c r="E753" s="17"/>
      <c r="F753" s="9"/>
      <c r="G753" s="9"/>
      <c r="H753" s="9"/>
      <c r="I753" s="9"/>
      <c r="J753" s="9"/>
      <c r="K753" s="16"/>
      <c r="L753" s="27"/>
      <c r="M753" s="22"/>
      <c r="N753" s="27"/>
    </row>
    <row r="754" spans="1:14">
      <c r="A754" s="16"/>
      <c r="B754" s="28"/>
      <c r="C754" s="16"/>
      <c r="D754" s="16"/>
      <c r="E754" s="17"/>
      <c r="F754" s="9"/>
      <c r="G754" s="9"/>
      <c r="H754" s="9"/>
      <c r="I754" s="9"/>
      <c r="J754" s="9"/>
      <c r="K754" s="16"/>
      <c r="L754" s="27"/>
      <c r="M754" s="22"/>
      <c r="N754" s="27"/>
    </row>
    <row r="755" spans="1:14">
      <c r="A755" s="16"/>
      <c r="B755" s="28"/>
      <c r="C755" s="16"/>
      <c r="D755" s="16"/>
      <c r="E755" s="17"/>
      <c r="F755" s="9"/>
      <c r="G755" s="9"/>
      <c r="H755" s="9"/>
      <c r="I755" s="9"/>
      <c r="J755" s="9"/>
      <c r="K755" s="16"/>
      <c r="L755" s="27"/>
      <c r="M755" s="22"/>
      <c r="N755" s="27"/>
    </row>
    <row r="756" spans="1:14">
      <c r="A756" s="16"/>
      <c r="B756" s="28"/>
      <c r="C756" s="16"/>
      <c r="D756" s="16"/>
      <c r="E756" s="17"/>
      <c r="F756" s="9"/>
      <c r="G756" s="9"/>
      <c r="H756" s="9"/>
      <c r="I756" s="9"/>
      <c r="J756" s="9"/>
      <c r="K756" s="16"/>
      <c r="L756" s="27"/>
      <c r="M756" s="22"/>
      <c r="N756" s="27"/>
    </row>
    <row r="757" spans="1:14">
      <c r="A757" s="16"/>
      <c r="B757" s="28"/>
      <c r="C757" s="16"/>
      <c r="D757" s="16"/>
      <c r="E757" s="17"/>
      <c r="F757" s="9"/>
      <c r="G757" s="9"/>
      <c r="H757" s="9"/>
      <c r="I757" s="9"/>
      <c r="J757" s="9"/>
      <c r="K757" s="16"/>
      <c r="L757" s="27"/>
      <c r="M757" s="22"/>
      <c r="N757" s="27"/>
    </row>
    <row r="758" spans="1:14">
      <c r="A758" s="16"/>
      <c r="B758" s="28"/>
      <c r="C758" s="16"/>
      <c r="D758" s="16"/>
      <c r="E758" s="17"/>
      <c r="F758" s="9"/>
      <c r="G758" s="9"/>
      <c r="H758" s="9"/>
      <c r="I758" s="9"/>
      <c r="J758" s="9"/>
      <c r="K758" s="16"/>
      <c r="L758" s="27"/>
      <c r="M758" s="22"/>
      <c r="N758" s="27"/>
    </row>
    <row r="759" spans="1:14">
      <c r="A759" s="16"/>
      <c r="B759" s="28"/>
      <c r="C759" s="16"/>
      <c r="D759" s="16"/>
      <c r="E759" s="17"/>
      <c r="F759" s="9"/>
      <c r="G759" s="9"/>
      <c r="H759" s="9"/>
      <c r="I759" s="9"/>
      <c r="J759" s="9"/>
      <c r="K759" s="16"/>
      <c r="L759" s="27"/>
      <c r="M759" s="22"/>
      <c r="N759" s="27"/>
    </row>
    <row r="760" spans="1:14">
      <c r="A760" s="16"/>
      <c r="B760" s="28"/>
      <c r="C760" s="16"/>
      <c r="D760" s="16"/>
      <c r="E760" s="17"/>
      <c r="F760" s="9"/>
      <c r="G760" s="9"/>
      <c r="H760" s="9"/>
      <c r="I760" s="9"/>
      <c r="J760" s="9"/>
      <c r="K760" s="16"/>
      <c r="L760" s="27"/>
      <c r="M760" s="22"/>
      <c r="N760" s="27"/>
    </row>
    <row r="761" spans="1:14">
      <c r="A761" s="16"/>
      <c r="B761" s="28"/>
      <c r="C761" s="16"/>
      <c r="D761" s="16"/>
      <c r="E761" s="17"/>
      <c r="F761" s="9"/>
      <c r="G761" s="9"/>
      <c r="H761" s="9"/>
      <c r="I761" s="9"/>
      <c r="J761" s="9"/>
      <c r="K761" s="16"/>
      <c r="L761" s="27"/>
      <c r="M761" s="22"/>
      <c r="N761" s="27"/>
    </row>
    <row r="762" spans="1:14">
      <c r="A762" s="16"/>
      <c r="B762" s="28"/>
      <c r="C762" s="16"/>
      <c r="D762" s="16"/>
      <c r="E762" s="17"/>
      <c r="F762" s="9"/>
      <c r="G762" s="9"/>
      <c r="H762" s="9"/>
      <c r="I762" s="9"/>
      <c r="J762" s="9"/>
      <c r="K762" s="16"/>
      <c r="L762" s="27"/>
      <c r="M762" s="22"/>
      <c r="N762" s="27"/>
    </row>
    <row r="763" spans="1:14">
      <c r="A763" s="16"/>
      <c r="B763" s="28"/>
      <c r="C763" s="16"/>
      <c r="D763" s="16"/>
      <c r="E763" s="17"/>
      <c r="F763" s="9"/>
      <c r="G763" s="9"/>
      <c r="H763" s="9"/>
      <c r="I763" s="9"/>
      <c r="J763" s="9"/>
      <c r="K763" s="16"/>
      <c r="L763" s="27"/>
      <c r="M763" s="22"/>
      <c r="N763" s="27"/>
    </row>
    <row r="764" spans="1:14">
      <c r="A764" s="16"/>
      <c r="B764" s="28"/>
      <c r="C764" s="16"/>
      <c r="D764" s="16"/>
      <c r="E764" s="17"/>
      <c r="F764" s="9"/>
      <c r="G764" s="9"/>
      <c r="H764" s="9"/>
      <c r="I764" s="9"/>
      <c r="J764" s="9"/>
      <c r="K764" s="16"/>
      <c r="L764" s="27"/>
      <c r="M764" s="22"/>
      <c r="N764" s="27"/>
    </row>
    <row r="765" spans="1:14">
      <c r="A765" s="16"/>
      <c r="B765" s="28"/>
      <c r="C765" s="16"/>
      <c r="D765" s="16"/>
      <c r="E765" s="17"/>
      <c r="F765" s="9"/>
      <c r="G765" s="9"/>
      <c r="H765" s="9"/>
      <c r="I765" s="9"/>
      <c r="J765" s="9"/>
      <c r="K765" s="16"/>
      <c r="L765" s="27"/>
      <c r="M765" s="22"/>
      <c r="N765" s="27"/>
    </row>
    <row r="766" spans="1:14">
      <c r="A766" s="16"/>
      <c r="B766" s="28"/>
      <c r="C766" s="16"/>
      <c r="D766" s="16"/>
      <c r="E766" s="17"/>
      <c r="F766" s="9"/>
      <c r="G766" s="9"/>
      <c r="H766" s="9"/>
      <c r="I766" s="9"/>
      <c r="J766" s="9"/>
      <c r="K766" s="16"/>
      <c r="L766" s="27"/>
      <c r="M766" s="22"/>
      <c r="N766" s="27"/>
    </row>
    <row r="767" spans="1:14">
      <c r="A767" s="16"/>
      <c r="B767" s="28"/>
      <c r="C767" s="16"/>
      <c r="D767" s="16"/>
      <c r="E767" s="17"/>
      <c r="F767" s="9"/>
      <c r="G767" s="9"/>
      <c r="H767" s="9"/>
      <c r="I767" s="9"/>
      <c r="J767" s="9"/>
      <c r="K767" s="16"/>
      <c r="L767" s="27"/>
      <c r="M767" s="22"/>
      <c r="N767" s="27"/>
    </row>
    <row r="768" spans="1:14">
      <c r="A768" s="16"/>
      <c r="B768" s="28"/>
      <c r="C768" s="16"/>
      <c r="D768" s="16"/>
      <c r="E768" s="17"/>
      <c r="F768" s="9"/>
      <c r="G768" s="9"/>
      <c r="H768" s="9"/>
      <c r="I768" s="9"/>
      <c r="J768" s="9"/>
      <c r="K768" s="16"/>
      <c r="L768" s="27"/>
      <c r="M768" s="22"/>
      <c r="N768" s="27"/>
    </row>
    <row r="769" spans="1:14">
      <c r="A769" s="16"/>
      <c r="B769" s="28"/>
      <c r="C769" s="16"/>
      <c r="D769" s="16"/>
      <c r="E769" s="17"/>
      <c r="F769" s="9"/>
      <c r="G769" s="9"/>
      <c r="H769" s="9"/>
      <c r="I769" s="9"/>
      <c r="J769" s="9"/>
      <c r="K769" s="16"/>
      <c r="L769" s="27"/>
      <c r="M769" s="22"/>
      <c r="N769" s="27"/>
    </row>
    <row r="770" spans="1:14">
      <c r="A770" s="16"/>
      <c r="B770" s="28"/>
      <c r="C770" s="16"/>
      <c r="D770" s="16"/>
      <c r="E770" s="17"/>
      <c r="F770" s="9"/>
      <c r="G770" s="9"/>
      <c r="H770" s="9"/>
      <c r="I770" s="9"/>
      <c r="J770" s="9"/>
      <c r="K770" s="16"/>
      <c r="L770" s="27"/>
      <c r="M770" s="22"/>
      <c r="N770" s="27"/>
    </row>
    <row r="771" spans="1:14">
      <c r="A771" s="16"/>
      <c r="B771" s="28"/>
      <c r="C771" s="16"/>
      <c r="D771" s="16"/>
      <c r="E771" s="17"/>
      <c r="F771" s="9"/>
      <c r="G771" s="9"/>
      <c r="H771" s="9"/>
      <c r="I771" s="9"/>
      <c r="J771" s="9"/>
      <c r="K771" s="16"/>
      <c r="L771" s="27"/>
      <c r="M771" s="22"/>
      <c r="N771" s="27"/>
    </row>
    <row r="772" spans="1:14">
      <c r="A772" s="16"/>
      <c r="B772" s="28"/>
      <c r="C772" s="16"/>
      <c r="D772" s="16"/>
      <c r="E772" s="17"/>
      <c r="F772" s="9"/>
      <c r="G772" s="9"/>
      <c r="H772" s="9"/>
      <c r="I772" s="9"/>
      <c r="J772" s="9"/>
      <c r="K772" s="16"/>
      <c r="L772" s="27"/>
      <c r="M772" s="22"/>
      <c r="N772" s="27"/>
    </row>
    <row r="773" spans="1:14">
      <c r="A773" s="16"/>
      <c r="B773" s="28"/>
      <c r="C773" s="16"/>
      <c r="D773" s="16"/>
      <c r="E773" s="17"/>
      <c r="F773" s="9"/>
      <c r="G773" s="9"/>
      <c r="H773" s="9"/>
      <c r="I773" s="9"/>
      <c r="J773" s="9"/>
      <c r="K773" s="16"/>
      <c r="L773" s="27"/>
      <c r="M773" s="22"/>
      <c r="N773" s="27"/>
    </row>
    <row r="774" spans="1:14">
      <c r="A774" s="16"/>
      <c r="B774" s="28"/>
      <c r="C774" s="16"/>
      <c r="D774" s="16"/>
      <c r="E774" s="17"/>
      <c r="F774" s="9"/>
      <c r="G774" s="9"/>
      <c r="H774" s="9"/>
      <c r="I774" s="9"/>
      <c r="J774" s="9"/>
      <c r="K774" s="16"/>
      <c r="L774" s="27"/>
      <c r="M774" s="22"/>
      <c r="N774" s="27"/>
    </row>
    <row r="775" spans="1:14">
      <c r="A775" s="16"/>
      <c r="B775" s="28"/>
      <c r="C775" s="16"/>
      <c r="D775" s="16"/>
      <c r="E775" s="17"/>
      <c r="F775" s="9"/>
      <c r="G775" s="9"/>
      <c r="H775" s="9"/>
      <c r="I775" s="9"/>
      <c r="J775" s="9"/>
      <c r="K775" s="16"/>
      <c r="L775" s="27"/>
      <c r="M775" s="22"/>
      <c r="N775" s="27"/>
    </row>
    <row r="776" spans="1:14">
      <c r="A776" s="16"/>
      <c r="B776" s="28"/>
      <c r="C776" s="16"/>
      <c r="D776" s="16"/>
      <c r="E776" s="17"/>
      <c r="F776" s="9"/>
      <c r="G776" s="9"/>
      <c r="H776" s="9"/>
      <c r="I776" s="9"/>
      <c r="J776" s="9"/>
      <c r="K776" s="16"/>
      <c r="L776" s="27"/>
      <c r="M776" s="22"/>
      <c r="N776" s="27"/>
    </row>
    <row r="777" spans="1:14">
      <c r="A777" s="16"/>
      <c r="B777" s="28"/>
      <c r="C777" s="16"/>
      <c r="D777" s="16"/>
      <c r="E777" s="17"/>
      <c r="F777" s="9"/>
      <c r="G777" s="9"/>
      <c r="H777" s="9"/>
      <c r="I777" s="9"/>
      <c r="J777" s="9"/>
      <c r="K777" s="16"/>
      <c r="L777" s="27"/>
      <c r="M777" s="22"/>
      <c r="N777" s="27"/>
    </row>
    <row r="778" spans="1:14">
      <c r="A778" s="16"/>
      <c r="B778" s="28"/>
      <c r="C778" s="16"/>
      <c r="D778" s="16"/>
      <c r="E778" s="17"/>
      <c r="F778" s="9"/>
      <c r="G778" s="9"/>
      <c r="H778" s="9"/>
      <c r="I778" s="9"/>
      <c r="J778" s="9"/>
      <c r="K778" s="16"/>
      <c r="L778" s="27"/>
      <c r="M778" s="22"/>
      <c r="N778" s="27"/>
    </row>
    <row r="779" spans="1:14">
      <c r="A779" s="16"/>
      <c r="B779" s="28"/>
      <c r="C779" s="16"/>
      <c r="D779" s="16"/>
      <c r="E779" s="17"/>
      <c r="F779" s="9"/>
      <c r="G779" s="9"/>
      <c r="H779" s="9"/>
      <c r="I779" s="9"/>
      <c r="J779" s="9"/>
      <c r="K779" s="16"/>
      <c r="L779" s="27"/>
      <c r="M779" s="22"/>
      <c r="N779" s="27"/>
    </row>
    <row r="780" spans="1:14">
      <c r="A780" s="16"/>
      <c r="B780" s="28"/>
      <c r="C780" s="16"/>
      <c r="D780" s="16"/>
      <c r="E780" s="17"/>
      <c r="F780" s="9"/>
      <c r="G780" s="9"/>
      <c r="H780" s="9"/>
      <c r="I780" s="9"/>
      <c r="J780" s="9"/>
      <c r="K780" s="16"/>
      <c r="L780" s="27"/>
      <c r="M780" s="22"/>
      <c r="N780" s="27"/>
    </row>
    <row r="781" spans="1:14">
      <c r="A781" s="16"/>
      <c r="B781" s="28"/>
      <c r="C781" s="16"/>
      <c r="D781" s="16"/>
      <c r="E781" s="17"/>
      <c r="F781" s="9"/>
      <c r="G781" s="9"/>
      <c r="H781" s="9"/>
      <c r="I781" s="9"/>
      <c r="J781" s="9"/>
      <c r="K781" s="16"/>
      <c r="L781" s="27"/>
      <c r="M781" s="22"/>
      <c r="N781" s="27"/>
    </row>
    <row r="782" spans="1:14">
      <c r="A782" s="16"/>
      <c r="B782" s="28"/>
      <c r="C782" s="16"/>
      <c r="D782" s="16"/>
      <c r="E782" s="17"/>
      <c r="F782" s="9"/>
      <c r="G782" s="9"/>
      <c r="H782" s="9"/>
      <c r="I782" s="9"/>
      <c r="J782" s="9"/>
      <c r="K782" s="16"/>
      <c r="L782" s="27"/>
      <c r="M782" s="22"/>
      <c r="N782" s="27"/>
    </row>
    <row r="783" spans="1:14">
      <c r="A783" s="16"/>
      <c r="B783" s="28"/>
      <c r="C783" s="16"/>
      <c r="D783" s="16"/>
      <c r="E783" s="17"/>
      <c r="F783" s="9"/>
      <c r="G783" s="9"/>
      <c r="H783" s="9"/>
      <c r="I783" s="9"/>
      <c r="J783" s="9"/>
      <c r="K783" s="16"/>
      <c r="L783" s="27"/>
      <c r="M783" s="22"/>
      <c r="N783" s="27"/>
    </row>
    <row r="784" spans="1:14">
      <c r="A784" s="16"/>
      <c r="B784" s="28"/>
      <c r="C784" s="16"/>
      <c r="D784" s="16"/>
      <c r="E784" s="17"/>
      <c r="F784" s="9"/>
      <c r="G784" s="9"/>
      <c r="H784" s="9"/>
      <c r="I784" s="9"/>
      <c r="J784" s="9"/>
      <c r="K784" s="16"/>
      <c r="L784" s="27"/>
      <c r="M784" s="22"/>
      <c r="N784" s="27"/>
    </row>
    <row r="785" spans="1:14">
      <c r="A785" s="16"/>
      <c r="B785" s="28"/>
      <c r="C785" s="16"/>
      <c r="D785" s="16"/>
      <c r="E785" s="17"/>
      <c r="F785" s="9"/>
      <c r="G785" s="9"/>
      <c r="H785" s="9"/>
      <c r="I785" s="9"/>
      <c r="J785" s="9"/>
      <c r="K785" s="16"/>
      <c r="L785" s="27"/>
      <c r="M785" s="22"/>
      <c r="N785" s="27"/>
    </row>
    <row r="786" spans="1:14">
      <c r="A786" s="16"/>
      <c r="B786" s="28"/>
      <c r="C786" s="16"/>
      <c r="D786" s="16"/>
      <c r="E786" s="17"/>
      <c r="F786" s="9"/>
      <c r="G786" s="9"/>
      <c r="H786" s="9"/>
      <c r="I786" s="9"/>
      <c r="J786" s="9"/>
      <c r="K786" s="16"/>
      <c r="L786" s="27"/>
      <c r="M786" s="22"/>
      <c r="N786" s="27"/>
    </row>
    <row r="787" spans="1:14">
      <c r="A787" s="16"/>
      <c r="B787" s="28"/>
      <c r="C787" s="16"/>
      <c r="D787" s="16"/>
      <c r="E787" s="17"/>
      <c r="F787" s="9"/>
      <c r="G787" s="9"/>
      <c r="H787" s="9"/>
      <c r="I787" s="9"/>
      <c r="J787" s="9"/>
      <c r="K787" s="16"/>
      <c r="L787" s="27"/>
      <c r="M787" s="22"/>
      <c r="N787" s="27"/>
    </row>
    <row r="788" spans="1:14">
      <c r="A788" s="16"/>
      <c r="B788" s="28"/>
      <c r="C788" s="16"/>
      <c r="D788" s="16"/>
      <c r="E788" s="17"/>
      <c r="F788" s="9"/>
      <c r="G788" s="9"/>
      <c r="H788" s="9"/>
      <c r="I788" s="9"/>
      <c r="J788" s="9"/>
      <c r="K788" s="16"/>
      <c r="L788" s="27"/>
      <c r="M788" s="22"/>
      <c r="N788" s="27"/>
    </row>
    <row r="789" spans="1:14">
      <c r="A789" s="16"/>
      <c r="B789" s="28"/>
      <c r="C789" s="16"/>
      <c r="D789" s="16"/>
      <c r="E789" s="17"/>
      <c r="F789" s="9"/>
      <c r="G789" s="9"/>
      <c r="H789" s="9"/>
      <c r="I789" s="9"/>
      <c r="J789" s="9"/>
      <c r="K789" s="16"/>
      <c r="L789" s="27"/>
      <c r="M789" s="22"/>
      <c r="N789" s="27"/>
    </row>
    <row r="790" spans="1:14">
      <c r="A790" s="16"/>
      <c r="B790" s="28"/>
      <c r="C790" s="16"/>
      <c r="D790" s="16"/>
      <c r="E790" s="17"/>
      <c r="F790" s="9"/>
      <c r="G790" s="9"/>
      <c r="H790" s="9"/>
      <c r="I790" s="9"/>
      <c r="J790" s="9"/>
      <c r="K790" s="16"/>
      <c r="L790" s="27"/>
      <c r="M790" s="22"/>
      <c r="N790" s="27"/>
    </row>
    <row r="791" spans="1:14">
      <c r="A791" s="16"/>
      <c r="B791" s="28"/>
      <c r="C791" s="16"/>
      <c r="D791" s="16"/>
      <c r="E791" s="17"/>
      <c r="F791" s="9"/>
      <c r="G791" s="9"/>
      <c r="H791" s="9"/>
      <c r="I791" s="9"/>
      <c r="J791" s="9"/>
      <c r="K791" s="16"/>
      <c r="L791" s="27"/>
      <c r="M791" s="22"/>
      <c r="N791" s="27"/>
    </row>
    <row r="792" spans="1:14">
      <c r="A792" s="16"/>
      <c r="B792" s="28"/>
      <c r="C792" s="16"/>
      <c r="D792" s="16"/>
      <c r="E792" s="17"/>
      <c r="F792" s="9"/>
      <c r="G792" s="9"/>
      <c r="H792" s="9"/>
      <c r="I792" s="9"/>
      <c r="J792" s="9"/>
      <c r="K792" s="16"/>
      <c r="L792" s="27"/>
      <c r="M792" s="22"/>
      <c r="N792" s="27"/>
    </row>
    <row r="793" spans="1:14">
      <c r="A793" s="16"/>
      <c r="B793" s="28"/>
      <c r="C793" s="16"/>
      <c r="D793" s="16"/>
      <c r="E793" s="17"/>
      <c r="F793" s="9"/>
      <c r="G793" s="9"/>
      <c r="H793" s="9"/>
      <c r="I793" s="9"/>
      <c r="J793" s="9"/>
      <c r="K793" s="16"/>
      <c r="L793" s="27"/>
      <c r="M793" s="22"/>
      <c r="N793" s="27"/>
    </row>
    <row r="794" spans="1:14">
      <c r="A794" s="16"/>
      <c r="B794" s="28"/>
      <c r="C794" s="16"/>
      <c r="D794" s="16"/>
      <c r="E794" s="17"/>
      <c r="F794" s="9"/>
      <c r="G794" s="9"/>
      <c r="H794" s="9"/>
      <c r="I794" s="9"/>
      <c r="J794" s="9"/>
      <c r="K794" s="16"/>
      <c r="L794" s="27"/>
      <c r="M794" s="22"/>
      <c r="N794" s="27"/>
    </row>
    <row r="795" spans="1:14">
      <c r="A795" s="16"/>
      <c r="B795" s="28"/>
      <c r="C795" s="16"/>
      <c r="D795" s="16"/>
      <c r="E795" s="17"/>
      <c r="F795" s="9"/>
      <c r="G795" s="9"/>
      <c r="H795" s="9"/>
      <c r="I795" s="9"/>
      <c r="J795" s="9"/>
      <c r="K795" s="16"/>
      <c r="L795" s="27"/>
      <c r="M795" s="22"/>
      <c r="N795" s="27"/>
    </row>
    <row r="796" spans="1:14">
      <c r="A796" s="16"/>
      <c r="B796" s="28"/>
      <c r="C796" s="16"/>
      <c r="D796" s="16"/>
      <c r="E796" s="17"/>
      <c r="F796" s="9"/>
      <c r="G796" s="9"/>
      <c r="H796" s="9"/>
      <c r="I796" s="9"/>
      <c r="J796" s="9"/>
      <c r="K796" s="16"/>
      <c r="L796" s="27"/>
      <c r="M796" s="22"/>
      <c r="N796" s="27"/>
    </row>
    <row r="797" spans="1:14">
      <c r="A797" s="16"/>
      <c r="B797" s="28"/>
      <c r="C797" s="16"/>
      <c r="D797" s="16"/>
      <c r="E797" s="17"/>
      <c r="F797" s="9"/>
      <c r="G797" s="9"/>
      <c r="H797" s="9"/>
      <c r="I797" s="9"/>
      <c r="J797" s="9"/>
      <c r="K797" s="16"/>
      <c r="L797" s="27"/>
      <c r="M797" s="22"/>
      <c r="N797" s="27"/>
    </row>
    <row r="798" spans="1:14">
      <c r="A798" s="16"/>
      <c r="B798" s="28"/>
      <c r="C798" s="16"/>
      <c r="D798" s="16"/>
      <c r="E798" s="17"/>
      <c r="F798" s="9"/>
      <c r="G798" s="9"/>
      <c r="H798" s="9"/>
      <c r="I798" s="9"/>
      <c r="J798" s="9"/>
      <c r="K798" s="16"/>
      <c r="L798" s="27"/>
      <c r="M798" s="22"/>
      <c r="N798" s="27"/>
    </row>
    <row r="799" spans="1:14">
      <c r="A799" s="16"/>
      <c r="B799" s="28"/>
      <c r="C799" s="16"/>
      <c r="D799" s="16"/>
      <c r="E799" s="17"/>
      <c r="F799" s="9"/>
      <c r="G799" s="9"/>
      <c r="H799" s="9"/>
      <c r="I799" s="9"/>
      <c r="J799" s="9"/>
      <c r="K799" s="16"/>
      <c r="L799" s="27"/>
      <c r="M799" s="22"/>
      <c r="N799" s="27"/>
    </row>
    <row r="800" spans="1:14">
      <c r="A800" s="16"/>
      <c r="B800" s="28"/>
      <c r="C800" s="16"/>
      <c r="D800" s="16"/>
      <c r="E800" s="17"/>
      <c r="F800" s="9"/>
      <c r="G800" s="9"/>
      <c r="H800" s="9"/>
      <c r="I800" s="9"/>
      <c r="J800" s="9"/>
      <c r="K800" s="16"/>
      <c r="L800" s="27"/>
      <c r="M800" s="22"/>
      <c r="N800" s="27"/>
    </row>
    <row r="801" spans="1:14">
      <c r="A801" s="16"/>
      <c r="B801" s="28"/>
      <c r="C801" s="16"/>
      <c r="D801" s="16"/>
      <c r="E801" s="17"/>
      <c r="F801" s="9"/>
      <c r="G801" s="9"/>
      <c r="H801" s="9"/>
      <c r="I801" s="9"/>
      <c r="J801" s="9"/>
      <c r="K801" s="16"/>
      <c r="L801" s="27"/>
      <c r="M801" s="22"/>
      <c r="N801" s="27"/>
    </row>
    <row r="802" spans="1:14">
      <c r="A802" s="16"/>
      <c r="B802" s="28"/>
      <c r="C802" s="16"/>
      <c r="D802" s="16"/>
      <c r="E802" s="17"/>
      <c r="F802" s="9"/>
      <c r="G802" s="9"/>
      <c r="H802" s="9"/>
      <c r="I802" s="9"/>
      <c r="J802" s="9"/>
      <c r="K802" s="16"/>
      <c r="L802" s="27"/>
      <c r="M802" s="22"/>
      <c r="N802" s="27"/>
    </row>
    <row r="803" spans="1:14">
      <c r="A803" s="16"/>
      <c r="B803" s="28"/>
      <c r="C803" s="16"/>
      <c r="D803" s="16"/>
      <c r="E803" s="17"/>
      <c r="F803" s="9"/>
      <c r="G803" s="9"/>
      <c r="H803" s="9"/>
      <c r="I803" s="9"/>
      <c r="J803" s="9"/>
      <c r="K803" s="16"/>
      <c r="L803" s="27"/>
      <c r="M803" s="22"/>
      <c r="N803" s="27"/>
    </row>
    <row r="804" spans="1:14">
      <c r="A804" s="16"/>
      <c r="B804" s="28"/>
      <c r="C804" s="16"/>
      <c r="D804" s="16"/>
      <c r="E804" s="17"/>
      <c r="F804" s="9"/>
      <c r="G804" s="9"/>
      <c r="H804" s="9"/>
      <c r="I804" s="9"/>
      <c r="J804" s="9"/>
      <c r="K804" s="16"/>
      <c r="L804" s="27"/>
      <c r="M804" s="22"/>
      <c r="N804" s="27"/>
    </row>
    <row r="805" spans="1:14">
      <c r="A805" s="16"/>
      <c r="B805" s="28"/>
      <c r="C805" s="16"/>
      <c r="D805" s="16"/>
      <c r="E805" s="17"/>
      <c r="F805" s="9"/>
      <c r="G805" s="9"/>
      <c r="H805" s="9"/>
      <c r="I805" s="9"/>
      <c r="J805" s="9"/>
      <c r="K805" s="16"/>
      <c r="L805" s="27"/>
      <c r="M805" s="22"/>
      <c r="N805" s="27"/>
    </row>
    <row r="806" spans="1:14">
      <c r="A806" s="16"/>
      <c r="B806" s="28"/>
      <c r="C806" s="16"/>
      <c r="D806" s="16"/>
      <c r="E806" s="17"/>
      <c r="F806" s="9"/>
      <c r="G806" s="9"/>
      <c r="H806" s="9"/>
      <c r="I806" s="9"/>
      <c r="J806" s="9"/>
      <c r="K806" s="16"/>
      <c r="L806" s="27"/>
      <c r="M806" s="22"/>
      <c r="N806" s="27"/>
    </row>
    <row r="807" spans="1:14">
      <c r="A807" s="16"/>
      <c r="B807" s="28"/>
      <c r="C807" s="16"/>
      <c r="D807" s="16"/>
      <c r="E807" s="17"/>
      <c r="F807" s="9"/>
      <c r="G807" s="9"/>
      <c r="H807" s="9"/>
      <c r="I807" s="9"/>
      <c r="J807" s="9"/>
      <c r="K807" s="16"/>
      <c r="L807" s="27"/>
      <c r="M807" s="22"/>
      <c r="N807" s="27"/>
    </row>
    <row r="808" spans="1:14">
      <c r="A808" s="16"/>
      <c r="B808" s="28"/>
      <c r="C808" s="16"/>
      <c r="D808" s="16"/>
      <c r="E808" s="17"/>
      <c r="F808" s="9"/>
      <c r="G808" s="9"/>
      <c r="H808" s="9"/>
      <c r="I808" s="9"/>
      <c r="J808" s="9"/>
      <c r="K808" s="16"/>
      <c r="L808" s="27"/>
      <c r="M808" s="22"/>
      <c r="N808" s="27"/>
    </row>
    <row r="809" spans="1:14">
      <c r="A809" s="16"/>
      <c r="B809" s="28"/>
      <c r="C809" s="16"/>
      <c r="D809" s="16"/>
      <c r="E809" s="17"/>
      <c r="F809" s="9"/>
      <c r="G809" s="9"/>
      <c r="H809" s="9"/>
      <c r="I809" s="9"/>
      <c r="J809" s="9"/>
      <c r="K809" s="16"/>
      <c r="L809" s="27"/>
      <c r="M809" s="22"/>
      <c r="N809" s="27"/>
    </row>
    <row r="810" spans="1:14">
      <c r="A810" s="16"/>
      <c r="B810" s="28"/>
      <c r="C810" s="16"/>
      <c r="D810" s="16"/>
      <c r="E810" s="17"/>
      <c r="F810" s="9"/>
      <c r="G810" s="9"/>
      <c r="H810" s="9"/>
      <c r="I810" s="9"/>
      <c r="J810" s="9"/>
      <c r="K810" s="16"/>
      <c r="L810" s="27"/>
      <c r="M810" s="22"/>
      <c r="N810" s="27"/>
    </row>
    <row r="811" spans="1:14">
      <c r="A811" s="16"/>
      <c r="B811" s="28"/>
      <c r="C811" s="16"/>
      <c r="D811" s="16"/>
      <c r="E811" s="17"/>
      <c r="F811" s="9"/>
      <c r="G811" s="9"/>
      <c r="H811" s="9"/>
      <c r="I811" s="9"/>
      <c r="J811" s="9"/>
      <c r="K811" s="16"/>
      <c r="L811" s="27"/>
      <c r="M811" s="22"/>
      <c r="N811" s="27"/>
    </row>
    <row r="812" spans="1:14">
      <c r="A812" s="16"/>
      <c r="B812" s="28"/>
      <c r="C812" s="16"/>
      <c r="D812" s="16"/>
      <c r="E812" s="17"/>
      <c r="F812" s="9"/>
      <c r="G812" s="9"/>
      <c r="H812" s="9"/>
      <c r="I812" s="9"/>
      <c r="J812" s="9"/>
      <c r="K812" s="16"/>
      <c r="L812" s="27"/>
      <c r="M812" s="22"/>
      <c r="N812" s="27"/>
    </row>
    <row r="813" spans="1:14">
      <c r="A813" s="16"/>
      <c r="B813" s="28"/>
      <c r="C813" s="16"/>
      <c r="D813" s="16"/>
      <c r="E813" s="17"/>
      <c r="F813" s="9"/>
      <c r="G813" s="9"/>
      <c r="H813" s="9"/>
      <c r="I813" s="9"/>
      <c r="J813" s="9"/>
      <c r="K813" s="16"/>
      <c r="L813" s="27"/>
      <c r="M813" s="22"/>
      <c r="N813" s="27"/>
    </row>
    <row r="814" spans="1:14">
      <c r="A814" s="16"/>
      <c r="B814" s="28"/>
      <c r="C814" s="16"/>
      <c r="D814" s="16"/>
      <c r="E814" s="17"/>
      <c r="F814" s="9"/>
      <c r="G814" s="9"/>
      <c r="H814" s="9"/>
      <c r="I814" s="9"/>
      <c r="J814" s="9"/>
      <c r="K814" s="16"/>
      <c r="L814" s="27"/>
      <c r="M814" s="22"/>
      <c r="N814" s="27"/>
    </row>
    <row r="815" spans="1:14">
      <c r="A815" s="16"/>
      <c r="B815" s="28"/>
      <c r="C815" s="16"/>
      <c r="D815" s="16"/>
      <c r="E815" s="17"/>
      <c r="F815" s="9"/>
      <c r="G815" s="9"/>
      <c r="H815" s="9"/>
      <c r="I815" s="9"/>
      <c r="J815" s="9"/>
      <c r="K815" s="16"/>
      <c r="L815" s="27"/>
      <c r="M815" s="22"/>
      <c r="N815" s="27"/>
    </row>
    <row r="816" spans="1:14">
      <c r="A816" s="16"/>
      <c r="B816" s="28"/>
      <c r="C816" s="16"/>
      <c r="D816" s="16"/>
      <c r="E816" s="17"/>
      <c r="F816" s="9"/>
      <c r="G816" s="9"/>
      <c r="H816" s="9"/>
      <c r="I816" s="9"/>
      <c r="J816" s="9"/>
      <c r="K816" s="16"/>
      <c r="L816" s="27"/>
      <c r="M816" s="22"/>
      <c r="N816" s="27"/>
    </row>
    <row r="817" spans="1:14">
      <c r="A817" s="16"/>
      <c r="B817" s="28"/>
      <c r="C817" s="16"/>
      <c r="D817" s="16"/>
      <c r="E817" s="17"/>
      <c r="F817" s="9"/>
      <c r="G817" s="9"/>
      <c r="H817" s="9"/>
      <c r="I817" s="9"/>
      <c r="J817" s="9"/>
      <c r="K817" s="16"/>
      <c r="L817" s="27"/>
      <c r="M817" s="22"/>
      <c r="N817" s="27"/>
    </row>
    <row r="818" spans="1:14">
      <c r="A818" s="16"/>
      <c r="B818" s="28"/>
      <c r="C818" s="16"/>
      <c r="D818" s="16"/>
      <c r="E818" s="17"/>
      <c r="F818" s="9"/>
      <c r="G818" s="9"/>
      <c r="H818" s="9"/>
      <c r="I818" s="9"/>
      <c r="J818" s="9"/>
      <c r="K818" s="16"/>
      <c r="L818" s="27"/>
      <c r="M818" s="22"/>
      <c r="N818" s="27"/>
    </row>
    <row r="819" spans="1:14">
      <c r="A819" s="16"/>
      <c r="B819" s="28"/>
      <c r="C819" s="16"/>
      <c r="D819" s="16"/>
      <c r="E819" s="17"/>
      <c r="F819" s="9"/>
      <c r="G819" s="9"/>
      <c r="H819" s="9"/>
      <c r="I819" s="9"/>
      <c r="J819" s="9"/>
      <c r="K819" s="16"/>
      <c r="L819" s="27"/>
      <c r="M819" s="22"/>
      <c r="N819" s="27"/>
    </row>
    <row r="820" spans="1:14">
      <c r="A820" s="16"/>
      <c r="B820" s="28"/>
      <c r="C820" s="16"/>
      <c r="D820" s="16"/>
      <c r="E820" s="17"/>
      <c r="F820" s="9"/>
      <c r="G820" s="9"/>
      <c r="H820" s="9"/>
      <c r="I820" s="9"/>
      <c r="J820" s="9"/>
      <c r="K820" s="16"/>
      <c r="L820" s="27"/>
      <c r="M820" s="22"/>
      <c r="N820" s="27"/>
    </row>
    <row r="821" spans="1:14">
      <c r="A821" s="16"/>
      <c r="B821" s="28"/>
      <c r="C821" s="16"/>
      <c r="D821" s="16"/>
      <c r="E821" s="17"/>
      <c r="F821" s="9"/>
      <c r="G821" s="9"/>
      <c r="H821" s="9"/>
      <c r="I821" s="9"/>
      <c r="J821" s="9"/>
      <c r="K821" s="16"/>
      <c r="L821" s="27"/>
      <c r="M821" s="22"/>
      <c r="N821" s="27"/>
    </row>
    <row r="822" spans="1:14">
      <c r="A822" s="16"/>
      <c r="B822" s="28"/>
      <c r="C822" s="16"/>
      <c r="D822" s="16"/>
      <c r="E822" s="17"/>
      <c r="F822" s="9"/>
      <c r="G822" s="9"/>
      <c r="H822" s="9"/>
      <c r="I822" s="9"/>
      <c r="J822" s="9"/>
      <c r="K822" s="16"/>
      <c r="L822" s="27"/>
      <c r="M822" s="22"/>
      <c r="N822" s="27"/>
    </row>
    <row r="823" spans="1:14">
      <c r="A823" s="16"/>
      <c r="B823" s="28"/>
      <c r="C823" s="16"/>
      <c r="D823" s="16"/>
      <c r="E823" s="17"/>
      <c r="F823" s="9"/>
      <c r="G823" s="9"/>
      <c r="H823" s="9"/>
      <c r="I823" s="9"/>
      <c r="J823" s="9"/>
      <c r="K823" s="16"/>
      <c r="L823" s="27"/>
      <c r="M823" s="22"/>
      <c r="N823" s="27"/>
    </row>
    <row r="824" spans="1:14">
      <c r="A824" s="16"/>
      <c r="B824" s="28"/>
      <c r="C824" s="16"/>
      <c r="D824" s="16"/>
      <c r="E824" s="17"/>
      <c r="F824" s="9"/>
      <c r="G824" s="9"/>
      <c r="H824" s="9"/>
      <c r="I824" s="9"/>
      <c r="J824" s="9"/>
      <c r="K824" s="16"/>
      <c r="L824" s="27"/>
      <c r="M824" s="22"/>
      <c r="N824" s="27"/>
    </row>
    <row r="825" spans="1:14">
      <c r="A825" s="16"/>
      <c r="B825" s="28"/>
      <c r="C825" s="16"/>
      <c r="D825" s="16"/>
      <c r="E825" s="17"/>
      <c r="F825" s="9"/>
      <c r="G825" s="9"/>
      <c r="H825" s="9"/>
      <c r="I825" s="9"/>
      <c r="J825" s="9"/>
      <c r="K825" s="16"/>
      <c r="L825" s="27"/>
      <c r="M825" s="22"/>
      <c r="N825" s="27"/>
    </row>
    <row r="826" spans="1:14">
      <c r="A826" s="16"/>
      <c r="B826" s="28"/>
      <c r="C826" s="16"/>
      <c r="D826" s="16"/>
      <c r="E826" s="17"/>
      <c r="F826" s="9"/>
      <c r="G826" s="9"/>
      <c r="H826" s="9"/>
      <c r="I826" s="9"/>
      <c r="J826" s="9"/>
      <c r="K826" s="16"/>
      <c r="L826" s="27"/>
      <c r="M826" s="22"/>
      <c r="N826" s="27"/>
    </row>
    <row r="827" spans="1:14">
      <c r="A827" s="16"/>
      <c r="B827" s="28"/>
      <c r="C827" s="16"/>
      <c r="D827" s="16"/>
      <c r="E827" s="17"/>
      <c r="F827" s="9"/>
      <c r="G827" s="9"/>
      <c r="H827" s="9"/>
      <c r="I827" s="9"/>
      <c r="J827" s="9"/>
      <c r="K827" s="16"/>
      <c r="L827" s="27"/>
      <c r="M827" s="22"/>
      <c r="N827" s="27"/>
    </row>
    <row r="828" spans="1:14">
      <c r="A828" s="16"/>
      <c r="B828" s="28"/>
      <c r="C828" s="16"/>
      <c r="D828" s="16"/>
      <c r="E828" s="17"/>
      <c r="F828" s="9"/>
      <c r="G828" s="9"/>
      <c r="H828" s="9"/>
      <c r="I828" s="9"/>
      <c r="J828" s="9"/>
      <c r="K828" s="16"/>
      <c r="L828" s="27"/>
      <c r="M828" s="22"/>
      <c r="N828" s="27"/>
    </row>
    <row r="829" spans="1:14">
      <c r="A829" s="16"/>
      <c r="B829" s="28"/>
      <c r="C829" s="16"/>
      <c r="D829" s="16"/>
      <c r="E829" s="17"/>
      <c r="F829" s="9"/>
      <c r="G829" s="9"/>
      <c r="H829" s="9"/>
      <c r="I829" s="9"/>
      <c r="J829" s="9"/>
      <c r="K829" s="16"/>
      <c r="L829" s="27"/>
      <c r="M829" s="22"/>
      <c r="N829" s="27"/>
    </row>
    <row r="830" spans="1:14">
      <c r="A830" s="16"/>
      <c r="B830" s="28"/>
      <c r="C830" s="16"/>
      <c r="D830" s="16"/>
      <c r="E830" s="17"/>
      <c r="F830" s="9"/>
      <c r="G830" s="9"/>
      <c r="H830" s="9"/>
      <c r="I830" s="9"/>
      <c r="J830" s="9"/>
      <c r="K830" s="16"/>
      <c r="L830" s="27"/>
      <c r="M830" s="22"/>
      <c r="N830" s="27"/>
    </row>
    <row r="831" spans="1:14">
      <c r="A831" s="16"/>
      <c r="B831" s="28"/>
      <c r="C831" s="16"/>
      <c r="D831" s="16"/>
      <c r="E831" s="17"/>
      <c r="F831" s="9"/>
      <c r="G831" s="9"/>
      <c r="H831" s="9"/>
      <c r="I831" s="9"/>
      <c r="J831" s="9"/>
      <c r="K831" s="16"/>
      <c r="L831" s="27"/>
      <c r="M831" s="22"/>
      <c r="N831" s="27"/>
    </row>
    <row r="832" spans="1:14">
      <c r="A832" s="16"/>
      <c r="B832" s="28"/>
      <c r="C832" s="16"/>
      <c r="D832" s="16"/>
      <c r="E832" s="17"/>
      <c r="F832" s="9"/>
      <c r="G832" s="9"/>
      <c r="H832" s="9"/>
      <c r="I832" s="9"/>
      <c r="J832" s="9"/>
      <c r="K832" s="16"/>
      <c r="L832" s="27"/>
      <c r="M832" s="22"/>
      <c r="N832" s="27"/>
    </row>
    <row r="833" spans="1:14">
      <c r="A833" s="16"/>
      <c r="B833" s="28"/>
      <c r="C833" s="16"/>
      <c r="D833" s="16"/>
      <c r="E833" s="17"/>
      <c r="F833" s="9"/>
      <c r="G833" s="9"/>
      <c r="H833" s="9"/>
      <c r="I833" s="9"/>
      <c r="J833" s="9"/>
      <c r="K833" s="16"/>
      <c r="L833" s="27"/>
      <c r="M833" s="22"/>
      <c r="N833" s="27"/>
    </row>
    <row r="834" spans="1:14">
      <c r="A834" s="16"/>
      <c r="B834" s="28"/>
      <c r="C834" s="16"/>
      <c r="D834" s="16"/>
      <c r="E834" s="17"/>
      <c r="F834" s="9"/>
      <c r="G834" s="9"/>
      <c r="H834" s="9"/>
      <c r="I834" s="9"/>
      <c r="J834" s="9"/>
      <c r="K834" s="16"/>
      <c r="L834" s="27"/>
      <c r="M834" s="22"/>
      <c r="N834" s="27"/>
    </row>
    <row r="835" spans="1:14">
      <c r="A835" s="16"/>
      <c r="B835" s="28"/>
      <c r="C835" s="16"/>
      <c r="D835" s="16"/>
      <c r="E835" s="17"/>
      <c r="F835" s="9"/>
      <c r="G835" s="9"/>
      <c r="H835" s="9"/>
      <c r="I835" s="9"/>
      <c r="J835" s="9"/>
      <c r="K835" s="16"/>
      <c r="L835" s="27"/>
      <c r="M835" s="22"/>
      <c r="N835" s="27"/>
    </row>
    <row r="836" spans="1:14">
      <c r="A836" s="16"/>
      <c r="B836" s="28"/>
      <c r="C836" s="16"/>
      <c r="D836" s="16"/>
      <c r="E836" s="17"/>
      <c r="F836" s="9"/>
      <c r="G836" s="9"/>
      <c r="H836" s="9"/>
      <c r="I836" s="9"/>
      <c r="J836" s="9"/>
      <c r="K836" s="16"/>
      <c r="L836" s="27"/>
      <c r="M836" s="22"/>
      <c r="N836" s="27"/>
    </row>
    <row r="837" spans="1:14">
      <c r="A837" s="16"/>
      <c r="B837" s="28"/>
      <c r="C837" s="16"/>
      <c r="D837" s="16"/>
      <c r="E837" s="17"/>
      <c r="F837" s="9"/>
      <c r="G837" s="9"/>
      <c r="H837" s="9"/>
      <c r="I837" s="9"/>
      <c r="J837" s="9"/>
      <c r="K837" s="16"/>
      <c r="L837" s="27"/>
      <c r="M837" s="22"/>
      <c r="N837" s="27"/>
    </row>
    <row r="838" spans="1:14">
      <c r="A838" s="16"/>
      <c r="B838" s="28"/>
      <c r="C838" s="16"/>
      <c r="D838" s="16"/>
      <c r="E838" s="17"/>
      <c r="F838" s="9"/>
      <c r="G838" s="9"/>
      <c r="H838" s="9"/>
      <c r="I838" s="9"/>
      <c r="J838" s="9"/>
      <c r="K838" s="16"/>
      <c r="L838" s="27"/>
      <c r="M838" s="22"/>
      <c r="N838" s="27"/>
    </row>
    <row r="839" spans="1:14">
      <c r="A839" s="16"/>
      <c r="B839" s="28"/>
      <c r="C839" s="16"/>
      <c r="D839" s="16"/>
      <c r="E839" s="17"/>
      <c r="F839" s="9"/>
      <c r="G839" s="9"/>
      <c r="H839" s="9"/>
      <c r="I839" s="9"/>
      <c r="J839" s="9"/>
      <c r="K839" s="16"/>
      <c r="L839" s="27"/>
      <c r="M839" s="22"/>
      <c r="N839" s="27"/>
    </row>
    <row r="840" spans="1:14">
      <c r="A840" s="16"/>
      <c r="B840" s="28"/>
      <c r="C840" s="16"/>
      <c r="D840" s="16"/>
      <c r="E840" s="17"/>
      <c r="F840" s="9"/>
      <c r="G840" s="9"/>
      <c r="H840" s="9"/>
      <c r="I840" s="9"/>
      <c r="J840" s="9"/>
      <c r="K840" s="16"/>
      <c r="L840" s="27"/>
      <c r="M840" s="22"/>
      <c r="N840" s="27"/>
    </row>
    <row r="841" spans="1:14">
      <c r="A841" s="16"/>
      <c r="B841" s="28"/>
      <c r="C841" s="16"/>
      <c r="D841" s="16"/>
      <c r="E841" s="17"/>
      <c r="F841" s="9"/>
      <c r="G841" s="9"/>
      <c r="H841" s="9"/>
      <c r="I841" s="9"/>
      <c r="J841" s="9"/>
      <c r="K841" s="16"/>
      <c r="L841" s="27"/>
      <c r="M841" s="22"/>
      <c r="N841" s="27"/>
    </row>
    <row r="842" spans="1:14">
      <c r="A842" s="16"/>
      <c r="B842" s="28"/>
      <c r="C842" s="16"/>
      <c r="D842" s="16"/>
      <c r="E842" s="17"/>
      <c r="F842" s="9"/>
      <c r="G842" s="9"/>
      <c r="H842" s="9"/>
      <c r="I842" s="9"/>
      <c r="J842" s="9"/>
      <c r="K842" s="16"/>
      <c r="L842" s="27"/>
      <c r="M842" s="22"/>
      <c r="N842" s="27"/>
    </row>
    <row r="843" spans="1:14">
      <c r="A843" s="16"/>
      <c r="B843" s="28"/>
      <c r="C843" s="16"/>
      <c r="D843" s="16"/>
      <c r="E843" s="17"/>
      <c r="F843" s="9"/>
      <c r="G843" s="9"/>
      <c r="H843" s="9"/>
      <c r="I843" s="9"/>
      <c r="J843" s="9"/>
      <c r="K843" s="16"/>
      <c r="L843" s="27"/>
      <c r="M843" s="22"/>
      <c r="N843" s="27"/>
    </row>
    <row r="844" spans="1:14">
      <c r="A844" s="16"/>
      <c r="B844" s="28"/>
      <c r="C844" s="16"/>
      <c r="D844" s="16"/>
      <c r="E844" s="17"/>
      <c r="F844" s="9"/>
      <c r="G844" s="9"/>
      <c r="H844" s="9"/>
      <c r="I844" s="9"/>
      <c r="J844" s="9"/>
      <c r="K844" s="16"/>
      <c r="L844" s="27"/>
      <c r="M844" s="22"/>
      <c r="N844" s="27"/>
    </row>
    <row r="845" spans="1:14">
      <c r="A845" s="16"/>
      <c r="B845" s="28"/>
      <c r="C845" s="16"/>
      <c r="D845" s="16"/>
      <c r="E845" s="17"/>
      <c r="F845" s="9"/>
      <c r="G845" s="9"/>
      <c r="H845" s="9"/>
      <c r="I845" s="9"/>
      <c r="J845" s="9"/>
      <c r="K845" s="16"/>
      <c r="L845" s="27"/>
      <c r="M845" s="22"/>
      <c r="N845" s="27"/>
    </row>
    <row r="846" spans="1:14">
      <c r="A846" s="16"/>
      <c r="B846" s="28"/>
      <c r="C846" s="16"/>
      <c r="D846" s="16"/>
      <c r="E846" s="17"/>
      <c r="F846" s="9"/>
      <c r="G846" s="9"/>
      <c r="H846" s="9"/>
      <c r="I846" s="9"/>
      <c r="J846" s="9"/>
      <c r="K846" s="16"/>
      <c r="L846" s="27"/>
      <c r="M846" s="22"/>
      <c r="N846" s="27"/>
    </row>
    <row r="847" spans="1:14">
      <c r="A847" s="16"/>
      <c r="B847" s="28"/>
      <c r="C847" s="16"/>
      <c r="D847" s="16"/>
      <c r="E847" s="17"/>
      <c r="F847" s="9"/>
      <c r="G847" s="9"/>
      <c r="H847" s="9"/>
      <c r="I847" s="9"/>
      <c r="J847" s="9"/>
      <c r="K847" s="16"/>
      <c r="L847" s="27"/>
      <c r="M847" s="22"/>
      <c r="N847" s="27"/>
    </row>
    <row r="848" spans="1:14">
      <c r="A848" s="16"/>
      <c r="B848" s="28"/>
      <c r="C848" s="16"/>
      <c r="D848" s="16"/>
      <c r="E848" s="17"/>
      <c r="F848" s="9"/>
      <c r="G848" s="9"/>
      <c r="H848" s="9"/>
      <c r="I848" s="9"/>
      <c r="J848" s="9"/>
      <c r="K848" s="16"/>
      <c r="L848" s="27"/>
      <c r="M848" s="22"/>
      <c r="N848" s="27"/>
    </row>
    <row r="849" spans="1:14">
      <c r="A849" s="16"/>
      <c r="B849" s="28"/>
      <c r="C849" s="16"/>
      <c r="D849" s="16"/>
      <c r="E849" s="17"/>
      <c r="F849" s="9"/>
      <c r="G849" s="9"/>
      <c r="H849" s="9"/>
      <c r="I849" s="9"/>
      <c r="J849" s="9"/>
      <c r="K849" s="16"/>
      <c r="L849" s="27"/>
      <c r="M849" s="22"/>
      <c r="N849" s="27"/>
    </row>
    <row r="850" spans="1:14">
      <c r="A850" s="16"/>
      <c r="B850" s="28"/>
      <c r="C850" s="16"/>
      <c r="D850" s="16"/>
      <c r="E850" s="17"/>
      <c r="F850" s="9"/>
      <c r="G850" s="9"/>
      <c r="H850" s="9"/>
      <c r="I850" s="9"/>
      <c r="J850" s="9"/>
      <c r="K850" s="16"/>
      <c r="L850" s="27"/>
      <c r="M850" s="22"/>
      <c r="N850" s="27"/>
    </row>
    <row r="851" spans="1:14">
      <c r="A851" s="16"/>
      <c r="B851" s="28"/>
      <c r="C851" s="16"/>
      <c r="D851" s="16"/>
      <c r="E851" s="17"/>
      <c r="F851" s="9"/>
      <c r="G851" s="9"/>
      <c r="H851" s="9"/>
      <c r="I851" s="9"/>
      <c r="J851" s="9"/>
      <c r="K851" s="16"/>
      <c r="L851" s="27"/>
      <c r="M851" s="22"/>
      <c r="N851" s="27"/>
    </row>
    <row r="852" spans="1:14">
      <c r="A852" s="16"/>
      <c r="B852" s="28"/>
      <c r="C852" s="16"/>
      <c r="D852" s="16"/>
      <c r="E852" s="17"/>
      <c r="F852" s="9"/>
      <c r="G852" s="9"/>
      <c r="H852" s="9"/>
      <c r="I852" s="9"/>
      <c r="J852" s="9"/>
      <c r="K852" s="16"/>
      <c r="L852" s="27"/>
      <c r="M852" s="22"/>
      <c r="N852" s="27"/>
    </row>
    <row r="853" spans="1:14">
      <c r="A853" s="16"/>
      <c r="B853" s="28"/>
      <c r="C853" s="16"/>
      <c r="D853" s="16"/>
      <c r="E853" s="17"/>
      <c r="F853" s="9"/>
      <c r="G853" s="9"/>
      <c r="H853" s="9"/>
      <c r="I853" s="9"/>
      <c r="J853" s="9"/>
      <c r="K853" s="16"/>
      <c r="L853" s="27"/>
      <c r="M853" s="22"/>
      <c r="N853" s="27"/>
    </row>
    <row r="854" spans="1:14">
      <c r="A854" s="16"/>
      <c r="B854" s="28"/>
      <c r="C854" s="16"/>
      <c r="D854" s="16"/>
      <c r="E854" s="17"/>
      <c r="F854" s="9"/>
      <c r="G854" s="9"/>
      <c r="H854" s="9"/>
      <c r="I854" s="9"/>
      <c r="J854" s="9"/>
      <c r="K854" s="16"/>
      <c r="L854" s="27"/>
      <c r="M854" s="22"/>
      <c r="N854" s="27"/>
    </row>
    <row r="855" spans="1:14">
      <c r="A855" s="16"/>
      <c r="B855" s="28"/>
      <c r="C855" s="16"/>
      <c r="D855" s="16"/>
      <c r="E855" s="17"/>
      <c r="F855" s="9"/>
      <c r="G855" s="9"/>
      <c r="H855" s="9"/>
      <c r="I855" s="9"/>
      <c r="J855" s="9"/>
      <c r="K855" s="16"/>
      <c r="L855" s="27"/>
      <c r="M855" s="22"/>
      <c r="N855" s="27"/>
    </row>
    <row r="856" spans="1:14">
      <c r="A856" s="16"/>
      <c r="B856" s="28"/>
      <c r="C856" s="16"/>
      <c r="D856" s="16"/>
      <c r="E856" s="17"/>
      <c r="F856" s="9"/>
      <c r="G856" s="9"/>
      <c r="H856" s="9"/>
      <c r="I856" s="9"/>
      <c r="J856" s="9"/>
      <c r="K856" s="16"/>
      <c r="L856" s="27"/>
      <c r="M856" s="22"/>
      <c r="N856" s="27"/>
    </row>
    <row r="857" spans="1:14">
      <c r="A857" s="16"/>
      <c r="B857" s="28"/>
      <c r="C857" s="16"/>
      <c r="D857" s="16"/>
      <c r="E857" s="17"/>
      <c r="F857" s="9"/>
      <c r="G857" s="9"/>
      <c r="H857" s="9"/>
      <c r="I857" s="9"/>
      <c r="J857" s="9"/>
      <c r="K857" s="16"/>
      <c r="L857" s="27"/>
      <c r="M857" s="22"/>
      <c r="N857" s="27"/>
    </row>
    <row r="858" spans="1:14">
      <c r="A858" s="16"/>
      <c r="B858" s="28"/>
      <c r="C858" s="16"/>
      <c r="D858" s="16"/>
      <c r="E858" s="17"/>
      <c r="F858" s="9"/>
      <c r="G858" s="9"/>
      <c r="H858" s="9"/>
      <c r="I858" s="9"/>
      <c r="J858" s="9"/>
      <c r="K858" s="16"/>
      <c r="L858" s="27"/>
      <c r="M858" s="22"/>
      <c r="N858" s="27"/>
    </row>
    <row r="859" spans="1:14">
      <c r="A859" s="16"/>
      <c r="B859" s="28"/>
      <c r="C859" s="16"/>
      <c r="D859" s="16"/>
      <c r="E859" s="17"/>
      <c r="F859" s="9"/>
      <c r="G859" s="9"/>
      <c r="H859" s="9"/>
      <c r="I859" s="9"/>
      <c r="J859" s="9"/>
      <c r="K859" s="16"/>
      <c r="L859" s="27"/>
      <c r="M859" s="22"/>
      <c r="N859" s="27"/>
    </row>
    <row r="860" spans="1:14">
      <c r="A860" s="16"/>
      <c r="B860" s="28"/>
      <c r="C860" s="16"/>
      <c r="D860" s="16"/>
      <c r="E860" s="17"/>
      <c r="F860" s="9"/>
      <c r="G860" s="9"/>
      <c r="H860" s="9"/>
      <c r="I860" s="9"/>
      <c r="J860" s="9"/>
      <c r="K860" s="16"/>
      <c r="L860" s="27"/>
      <c r="M860" s="22"/>
      <c r="N860" s="27"/>
    </row>
    <row r="861" spans="1:14">
      <c r="A861" s="16"/>
      <c r="B861" s="28"/>
      <c r="C861" s="16"/>
      <c r="D861" s="16"/>
      <c r="E861" s="17"/>
      <c r="F861" s="9"/>
      <c r="G861" s="9"/>
      <c r="H861" s="9"/>
      <c r="I861" s="9"/>
      <c r="J861" s="9"/>
      <c r="K861" s="16"/>
      <c r="L861" s="27"/>
      <c r="M861" s="22"/>
      <c r="N861" s="27"/>
    </row>
    <row r="862" spans="1:14">
      <c r="A862" s="16"/>
      <c r="B862" s="28"/>
      <c r="C862" s="16"/>
      <c r="D862" s="16"/>
      <c r="E862" s="17"/>
      <c r="F862" s="9"/>
      <c r="G862" s="9"/>
      <c r="H862" s="9"/>
      <c r="I862" s="9"/>
      <c r="J862" s="9"/>
      <c r="K862" s="16"/>
      <c r="L862" s="27"/>
      <c r="M862" s="22"/>
      <c r="N862" s="27"/>
    </row>
    <row r="863" spans="1:14">
      <c r="A863" s="16"/>
      <c r="B863" s="28"/>
      <c r="C863" s="16"/>
      <c r="D863" s="16"/>
      <c r="E863" s="17"/>
      <c r="F863" s="9"/>
      <c r="G863" s="9"/>
      <c r="H863" s="9"/>
      <c r="I863" s="9"/>
      <c r="J863" s="9"/>
      <c r="K863" s="16"/>
      <c r="L863" s="27"/>
      <c r="M863" s="22"/>
      <c r="N863" s="27"/>
    </row>
    <row r="864" spans="1:14">
      <c r="A864" s="16"/>
      <c r="B864" s="28"/>
      <c r="C864" s="16"/>
      <c r="D864" s="16"/>
      <c r="E864" s="17"/>
      <c r="F864" s="9"/>
      <c r="G864" s="9"/>
      <c r="H864" s="9"/>
      <c r="I864" s="9"/>
      <c r="J864" s="9"/>
      <c r="K864" s="16"/>
      <c r="L864" s="27"/>
      <c r="M864" s="22"/>
      <c r="N864" s="27"/>
    </row>
    <row r="865" spans="1:14">
      <c r="A865" s="16"/>
      <c r="B865" s="28"/>
      <c r="C865" s="16"/>
      <c r="D865" s="16"/>
      <c r="E865" s="17"/>
      <c r="F865" s="9"/>
      <c r="G865" s="9"/>
      <c r="H865" s="9"/>
      <c r="I865" s="9"/>
      <c r="J865" s="9"/>
      <c r="K865" s="16"/>
      <c r="L865" s="27"/>
      <c r="M865" s="22"/>
      <c r="N865" s="27"/>
    </row>
    <row r="866" spans="1:14">
      <c r="A866" s="16"/>
      <c r="B866" s="28"/>
      <c r="C866" s="16"/>
      <c r="D866" s="16"/>
      <c r="E866" s="17"/>
      <c r="F866" s="9"/>
      <c r="G866" s="9"/>
      <c r="H866" s="9"/>
      <c r="I866" s="9"/>
      <c r="J866" s="9"/>
      <c r="K866" s="16"/>
      <c r="L866" s="27"/>
      <c r="M866" s="22"/>
      <c r="N866" s="27"/>
    </row>
    <row r="867" spans="1:14">
      <c r="A867" s="16"/>
      <c r="B867" s="28"/>
      <c r="C867" s="16"/>
      <c r="D867" s="16"/>
      <c r="E867" s="17"/>
      <c r="F867" s="9"/>
      <c r="G867" s="9"/>
      <c r="H867" s="9"/>
      <c r="I867" s="9"/>
      <c r="J867" s="9"/>
      <c r="K867" s="16"/>
      <c r="L867" s="27"/>
      <c r="M867" s="22"/>
      <c r="N867" s="27"/>
    </row>
    <row r="868" spans="1:14">
      <c r="A868" s="16"/>
      <c r="B868" s="28"/>
      <c r="C868" s="16"/>
      <c r="D868" s="16"/>
      <c r="E868" s="17"/>
      <c r="F868" s="9"/>
      <c r="G868" s="9"/>
      <c r="H868" s="9"/>
      <c r="I868" s="9"/>
      <c r="J868" s="9"/>
      <c r="K868" s="16"/>
      <c r="L868" s="27"/>
      <c r="M868" s="22"/>
      <c r="N868" s="27"/>
    </row>
    <row r="869" spans="1:14">
      <c r="A869" s="16"/>
      <c r="B869" s="28"/>
      <c r="C869" s="16"/>
      <c r="D869" s="16"/>
      <c r="E869" s="17"/>
      <c r="F869" s="9"/>
      <c r="G869" s="9"/>
      <c r="H869" s="9"/>
      <c r="I869" s="9"/>
      <c r="J869" s="9"/>
      <c r="K869" s="16"/>
      <c r="L869" s="27"/>
      <c r="M869" s="22"/>
      <c r="N869" s="27"/>
    </row>
    <row r="870" spans="1:14">
      <c r="A870" s="16"/>
      <c r="B870" s="28"/>
      <c r="C870" s="16"/>
      <c r="D870" s="16"/>
      <c r="E870" s="17"/>
      <c r="F870" s="9"/>
      <c r="G870" s="9"/>
      <c r="H870" s="9"/>
      <c r="I870" s="9"/>
      <c r="J870" s="9"/>
      <c r="K870" s="16"/>
      <c r="L870" s="27"/>
      <c r="M870" s="22"/>
      <c r="N870" s="27"/>
    </row>
    <row r="871" spans="1:14">
      <c r="A871" s="16"/>
      <c r="B871" s="28"/>
      <c r="C871" s="16"/>
      <c r="D871" s="16"/>
      <c r="E871" s="17"/>
      <c r="F871" s="9"/>
      <c r="G871" s="9"/>
      <c r="H871" s="9"/>
      <c r="I871" s="9"/>
      <c r="J871" s="9"/>
      <c r="K871" s="16"/>
      <c r="L871" s="27"/>
      <c r="M871" s="22"/>
      <c r="N871" s="27"/>
    </row>
    <row r="872" spans="1:14">
      <c r="A872" s="16"/>
      <c r="B872" s="28"/>
      <c r="C872" s="16"/>
      <c r="D872" s="16"/>
      <c r="E872" s="17"/>
      <c r="F872" s="9"/>
      <c r="G872" s="9"/>
      <c r="H872" s="9"/>
      <c r="I872" s="9"/>
      <c r="J872" s="9"/>
      <c r="K872" s="16"/>
      <c r="L872" s="27"/>
      <c r="M872" s="22"/>
      <c r="N872" s="27"/>
    </row>
    <row r="873" spans="1:14">
      <c r="A873" s="16"/>
      <c r="B873" s="28"/>
      <c r="C873" s="16"/>
      <c r="D873" s="16"/>
      <c r="E873" s="17"/>
      <c r="F873" s="9"/>
      <c r="G873" s="9"/>
      <c r="H873" s="9"/>
      <c r="I873" s="9"/>
      <c r="J873" s="9"/>
      <c r="K873" s="16"/>
      <c r="L873" s="27"/>
      <c r="M873" s="22"/>
      <c r="N873" s="27"/>
    </row>
    <row r="874" spans="1:14">
      <c r="A874" s="16"/>
      <c r="B874" s="28"/>
      <c r="C874" s="16"/>
      <c r="D874" s="16"/>
      <c r="E874" s="17"/>
      <c r="F874" s="9"/>
      <c r="G874" s="9"/>
      <c r="H874" s="9"/>
      <c r="I874" s="9"/>
      <c r="J874" s="9"/>
      <c r="K874" s="16"/>
      <c r="L874" s="27"/>
      <c r="M874" s="22"/>
      <c r="N874" s="27"/>
    </row>
    <row r="875" spans="1:14">
      <c r="A875" s="16"/>
      <c r="B875" s="28"/>
      <c r="C875" s="16"/>
      <c r="D875" s="16"/>
      <c r="E875" s="17"/>
      <c r="F875" s="9"/>
      <c r="G875" s="9"/>
      <c r="H875" s="9"/>
      <c r="I875" s="9"/>
      <c r="J875" s="9"/>
      <c r="K875" s="16"/>
      <c r="L875" s="27"/>
      <c r="M875" s="22"/>
      <c r="N875" s="27"/>
    </row>
    <row r="876" spans="1:14">
      <c r="A876" s="16"/>
      <c r="B876" s="28"/>
      <c r="C876" s="16"/>
      <c r="D876" s="16"/>
      <c r="E876" s="17"/>
      <c r="F876" s="9"/>
      <c r="G876" s="9"/>
      <c r="H876" s="9"/>
      <c r="I876" s="9"/>
      <c r="J876" s="9"/>
      <c r="K876" s="16"/>
      <c r="L876" s="27"/>
      <c r="M876" s="22"/>
      <c r="N876" s="27"/>
    </row>
    <row r="877" spans="1:14">
      <c r="A877" s="16"/>
      <c r="B877" s="28"/>
      <c r="C877" s="16"/>
      <c r="D877" s="16"/>
      <c r="E877" s="17"/>
      <c r="F877" s="9"/>
      <c r="G877" s="9"/>
      <c r="H877" s="9"/>
      <c r="I877" s="9"/>
      <c r="J877" s="9"/>
      <c r="K877" s="16"/>
      <c r="L877" s="27"/>
      <c r="M877" s="22"/>
      <c r="N877" s="27"/>
    </row>
    <row r="878" spans="1:14">
      <c r="A878" s="16"/>
      <c r="B878" s="28"/>
      <c r="C878" s="16"/>
      <c r="D878" s="16"/>
      <c r="E878" s="17"/>
      <c r="F878" s="9"/>
      <c r="G878" s="9"/>
      <c r="H878" s="9"/>
      <c r="I878" s="9"/>
      <c r="J878" s="9"/>
      <c r="K878" s="16"/>
      <c r="L878" s="27"/>
      <c r="M878" s="22"/>
      <c r="N878" s="27"/>
    </row>
    <row r="879" spans="1:14">
      <c r="A879" s="16"/>
      <c r="B879" s="28"/>
      <c r="C879" s="16"/>
      <c r="D879" s="16"/>
      <c r="E879" s="17"/>
      <c r="F879" s="9"/>
      <c r="G879" s="9"/>
      <c r="H879" s="9"/>
      <c r="I879" s="9"/>
      <c r="J879" s="9"/>
      <c r="K879" s="16"/>
      <c r="L879" s="27"/>
      <c r="M879" s="22"/>
      <c r="N879" s="27"/>
    </row>
    <row r="880" spans="1:14">
      <c r="A880" s="16"/>
      <c r="B880" s="28"/>
      <c r="C880" s="16"/>
      <c r="D880" s="16"/>
      <c r="E880" s="17"/>
      <c r="F880" s="9"/>
      <c r="G880" s="9"/>
      <c r="H880" s="9"/>
      <c r="I880" s="9"/>
      <c r="J880" s="9"/>
      <c r="K880" s="16"/>
      <c r="L880" s="27"/>
      <c r="M880" s="22"/>
      <c r="N880" s="27"/>
    </row>
    <row r="881" spans="1:14">
      <c r="A881" s="16"/>
      <c r="B881" s="28"/>
      <c r="C881" s="16"/>
      <c r="D881" s="16"/>
      <c r="E881" s="17"/>
      <c r="F881" s="9"/>
      <c r="G881" s="9"/>
      <c r="H881" s="9"/>
      <c r="I881" s="9"/>
      <c r="J881" s="9"/>
      <c r="K881" s="16"/>
      <c r="L881" s="27"/>
      <c r="M881" s="22"/>
      <c r="N881" s="27"/>
    </row>
    <row r="882" spans="1:14">
      <c r="A882" s="16"/>
      <c r="B882" s="28"/>
      <c r="C882" s="16"/>
      <c r="D882" s="16"/>
      <c r="E882" s="17"/>
      <c r="F882" s="9"/>
      <c r="G882" s="9"/>
      <c r="H882" s="9"/>
      <c r="I882" s="9"/>
      <c r="J882" s="9"/>
      <c r="K882" s="16"/>
      <c r="L882" s="27"/>
      <c r="M882" s="22"/>
      <c r="N882" s="27"/>
    </row>
    <row r="883" spans="1:14">
      <c r="A883" s="16"/>
      <c r="B883" s="28"/>
      <c r="C883" s="16"/>
      <c r="D883" s="16"/>
      <c r="E883" s="17"/>
      <c r="F883" s="9"/>
      <c r="G883" s="9"/>
      <c r="H883" s="9"/>
      <c r="I883" s="9"/>
      <c r="J883" s="9"/>
      <c r="K883" s="16"/>
      <c r="L883" s="27"/>
      <c r="M883" s="22"/>
      <c r="N883" s="27"/>
    </row>
    <row r="884" spans="1:14">
      <c r="A884" s="16"/>
      <c r="B884" s="28"/>
      <c r="C884" s="16"/>
      <c r="D884" s="16"/>
      <c r="E884" s="17"/>
      <c r="F884" s="9"/>
      <c r="G884" s="9"/>
      <c r="H884" s="9"/>
      <c r="I884" s="9"/>
      <c r="J884" s="9"/>
      <c r="K884" s="16"/>
      <c r="L884" s="27"/>
      <c r="M884" s="22"/>
      <c r="N884" s="27"/>
    </row>
    <row r="885" spans="1:14">
      <c r="A885" s="16"/>
      <c r="B885" s="28"/>
      <c r="C885" s="16"/>
      <c r="D885" s="16"/>
      <c r="E885" s="17"/>
      <c r="F885" s="9"/>
      <c r="G885" s="9"/>
      <c r="H885" s="9"/>
      <c r="I885" s="9"/>
      <c r="J885" s="14"/>
      <c r="K885" s="16"/>
      <c r="L885" s="27"/>
      <c r="M885" s="24"/>
      <c r="N885" s="30"/>
    </row>
    <row r="886" spans="1:14">
      <c r="J886" s="4">
        <f>SUM(J3:J885)</f>
        <v>631687.73999999987</v>
      </c>
      <c r="M886" s="4">
        <f>SUM(M3:M885)</f>
        <v>673812.30505671143</v>
      </c>
      <c r="N886" s="4">
        <f>SUM(N3:N885)</f>
        <v>0</v>
      </c>
    </row>
  </sheetData>
  <sortState ref="A2:K144">
    <sortCondition ref="K2:K144"/>
    <sortCondition ref="E2:E1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3"/>
  <sheetViews>
    <sheetView topLeftCell="A17" workbookViewId="0">
      <selection activeCell="A34" sqref="A34"/>
    </sheetView>
  </sheetViews>
  <sheetFormatPr defaultRowHeight="13.2"/>
  <cols>
    <col min="1" max="1" width="19.125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26.37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640</v>
      </c>
      <c r="B3" s="2">
        <v>1</v>
      </c>
      <c r="C3" t="s">
        <v>641</v>
      </c>
      <c r="D3" t="s">
        <v>13</v>
      </c>
      <c r="E3" s="1">
        <v>41639</v>
      </c>
      <c r="F3" s="3">
        <v>2880.11</v>
      </c>
      <c r="G3" s="3">
        <v>2880.11</v>
      </c>
      <c r="H3" s="3">
        <v>357.27</v>
      </c>
      <c r="I3" s="3">
        <v>2522.84</v>
      </c>
      <c r="J3" s="11">
        <v>71.22</v>
      </c>
      <c r="K3" s="11" t="s">
        <v>212</v>
      </c>
      <c r="L3" s="11">
        <v>50</v>
      </c>
      <c r="M3" s="36">
        <f>J3</f>
        <v>71.22</v>
      </c>
      <c r="N3" s="11">
        <f>M3-J3</f>
        <v>0</v>
      </c>
    </row>
    <row r="4" spans="1:14">
      <c r="A4" t="s">
        <v>642</v>
      </c>
      <c r="B4" s="2">
        <v>1</v>
      </c>
      <c r="C4" t="s">
        <v>643</v>
      </c>
      <c r="D4" t="s">
        <v>13</v>
      </c>
      <c r="E4" s="1">
        <v>41639</v>
      </c>
      <c r="F4" s="3">
        <v>19288.47</v>
      </c>
      <c r="G4" s="3">
        <v>19288.47</v>
      </c>
      <c r="H4" s="3">
        <v>2334.83</v>
      </c>
      <c r="I4" s="3">
        <v>16953.64</v>
      </c>
      <c r="J4" s="11">
        <v>465.49</v>
      </c>
      <c r="K4" s="11" t="s">
        <v>212</v>
      </c>
      <c r="L4" s="11">
        <v>50</v>
      </c>
      <c r="M4" s="36">
        <f t="shared" ref="M4:M30" si="0">J4</f>
        <v>465.49</v>
      </c>
      <c r="N4" s="11">
        <f t="shared" ref="N4:N30" si="1">M4-J4</f>
        <v>0</v>
      </c>
    </row>
    <row r="5" spans="1:14">
      <c r="A5" t="s">
        <v>644</v>
      </c>
      <c r="B5" s="2">
        <v>1</v>
      </c>
      <c r="C5" t="s">
        <v>645</v>
      </c>
      <c r="D5" t="s">
        <v>13</v>
      </c>
      <c r="E5" s="1">
        <v>41639</v>
      </c>
      <c r="F5" s="3">
        <v>41053.879999999997</v>
      </c>
      <c r="G5" s="3">
        <v>41053.879999999997</v>
      </c>
      <c r="H5" s="3">
        <v>4852.1400000000003</v>
      </c>
      <c r="I5" s="3">
        <v>36201.74</v>
      </c>
      <c r="J5" s="11">
        <v>967.49</v>
      </c>
      <c r="K5" s="11" t="s">
        <v>212</v>
      </c>
      <c r="L5" s="11">
        <v>50</v>
      </c>
      <c r="M5" s="36">
        <f t="shared" si="0"/>
        <v>967.49</v>
      </c>
      <c r="N5" s="11">
        <f t="shared" si="1"/>
        <v>0</v>
      </c>
    </row>
    <row r="6" spans="1:14">
      <c r="A6" t="s">
        <v>646</v>
      </c>
      <c r="B6" s="2">
        <v>1</v>
      </c>
      <c r="C6" t="s">
        <v>647</v>
      </c>
      <c r="D6" t="s">
        <v>13</v>
      </c>
      <c r="E6" s="1">
        <v>41639</v>
      </c>
      <c r="F6" s="3">
        <v>596142.39</v>
      </c>
      <c r="G6" s="3">
        <v>596142.39</v>
      </c>
      <c r="H6" s="3">
        <v>68377.94</v>
      </c>
      <c r="I6" s="3">
        <v>527764.44999999995</v>
      </c>
      <c r="J6" s="11">
        <v>13738.39</v>
      </c>
      <c r="K6" s="11" t="s">
        <v>212</v>
      </c>
      <c r="L6" s="11">
        <v>50</v>
      </c>
      <c r="M6" s="36">
        <f t="shared" si="0"/>
        <v>13738.39</v>
      </c>
      <c r="N6" s="11">
        <f t="shared" si="1"/>
        <v>0</v>
      </c>
    </row>
    <row r="7" spans="1:14">
      <c r="A7" t="s">
        <v>648</v>
      </c>
      <c r="B7" s="2">
        <v>1</v>
      </c>
      <c r="C7" t="s">
        <v>649</v>
      </c>
      <c r="D7" t="s">
        <v>13</v>
      </c>
      <c r="E7" s="1">
        <v>41639</v>
      </c>
      <c r="F7" s="3">
        <v>29640.44</v>
      </c>
      <c r="G7" s="3">
        <v>29640.44</v>
      </c>
      <c r="H7" s="3">
        <v>3345.05</v>
      </c>
      <c r="I7" s="3">
        <v>26295.39</v>
      </c>
      <c r="J7" s="11">
        <v>667.14</v>
      </c>
      <c r="K7" s="11" t="s">
        <v>212</v>
      </c>
      <c r="L7" s="11">
        <v>50</v>
      </c>
      <c r="M7" s="36">
        <f t="shared" si="0"/>
        <v>667.14</v>
      </c>
      <c r="N7" s="11">
        <f t="shared" si="1"/>
        <v>0</v>
      </c>
    </row>
    <row r="8" spans="1:14">
      <c r="A8" t="s">
        <v>650</v>
      </c>
      <c r="B8" s="2">
        <v>1</v>
      </c>
      <c r="C8" t="s">
        <v>651</v>
      </c>
      <c r="D8" t="s">
        <v>13</v>
      </c>
      <c r="E8" s="1">
        <v>41639</v>
      </c>
      <c r="F8" s="3">
        <v>49468.7</v>
      </c>
      <c r="G8" s="3">
        <v>49468.7</v>
      </c>
      <c r="H8" s="3">
        <v>5459.64</v>
      </c>
      <c r="I8" s="3">
        <v>44009.06</v>
      </c>
      <c r="J8" s="11">
        <v>1088.99</v>
      </c>
      <c r="K8" s="11" t="s">
        <v>212</v>
      </c>
      <c r="L8" s="11">
        <v>50</v>
      </c>
      <c r="M8" s="36">
        <f t="shared" si="0"/>
        <v>1088.99</v>
      </c>
      <c r="N8" s="11">
        <f t="shared" si="1"/>
        <v>0</v>
      </c>
    </row>
    <row r="9" spans="1:14">
      <c r="A9" t="s">
        <v>652</v>
      </c>
      <c r="B9" s="2">
        <v>1</v>
      </c>
      <c r="C9" t="s">
        <v>653</v>
      </c>
      <c r="D9" t="s">
        <v>13</v>
      </c>
      <c r="E9" s="1">
        <v>41639</v>
      </c>
      <c r="F9" s="3">
        <v>2163.5300000000002</v>
      </c>
      <c r="G9" s="3">
        <v>2163.5300000000002</v>
      </c>
      <c r="H9" s="3">
        <v>233.63</v>
      </c>
      <c r="I9" s="3">
        <v>1929.9</v>
      </c>
      <c r="J9" s="11">
        <v>46.6</v>
      </c>
      <c r="K9" s="11" t="s">
        <v>212</v>
      </c>
      <c r="L9" s="11">
        <v>50</v>
      </c>
      <c r="M9" s="36">
        <f t="shared" si="0"/>
        <v>46.6</v>
      </c>
      <c r="N9" s="11">
        <f t="shared" si="1"/>
        <v>0</v>
      </c>
    </row>
    <row r="10" spans="1:14">
      <c r="A10" t="s">
        <v>654</v>
      </c>
      <c r="B10" s="2">
        <v>1</v>
      </c>
      <c r="C10" t="s">
        <v>655</v>
      </c>
      <c r="D10" t="s">
        <v>13</v>
      </c>
      <c r="E10" s="1">
        <v>41639</v>
      </c>
      <c r="F10" s="3">
        <v>120208.1</v>
      </c>
      <c r="G10" s="3">
        <v>120208.1</v>
      </c>
      <c r="H10" s="3">
        <v>12706.37</v>
      </c>
      <c r="I10" s="3">
        <v>107501.73</v>
      </c>
      <c r="J10" s="11">
        <v>2534.9899999999998</v>
      </c>
      <c r="K10" s="11" t="s">
        <v>212</v>
      </c>
      <c r="L10" s="11">
        <v>50</v>
      </c>
      <c r="M10" s="36">
        <f t="shared" si="0"/>
        <v>2534.9899999999998</v>
      </c>
      <c r="N10" s="11">
        <f t="shared" si="1"/>
        <v>0</v>
      </c>
    </row>
    <row r="11" spans="1:14">
      <c r="A11" t="s">
        <v>656</v>
      </c>
      <c r="B11" s="2">
        <v>1</v>
      </c>
      <c r="C11" t="s">
        <v>657</v>
      </c>
      <c r="D11" t="s">
        <v>13</v>
      </c>
      <c r="E11" s="1">
        <v>41639</v>
      </c>
      <c r="F11" s="3">
        <v>1753.92</v>
      </c>
      <c r="G11" s="3">
        <v>1753.92</v>
      </c>
      <c r="H11" s="3">
        <v>181.54</v>
      </c>
      <c r="I11" s="3">
        <v>1572.38</v>
      </c>
      <c r="J11" s="11">
        <v>36.22</v>
      </c>
      <c r="K11" s="11" t="s">
        <v>212</v>
      </c>
      <c r="L11" s="11">
        <v>50</v>
      </c>
      <c r="M11" s="36">
        <f t="shared" si="0"/>
        <v>36.22</v>
      </c>
      <c r="N11" s="11">
        <f t="shared" si="1"/>
        <v>0</v>
      </c>
    </row>
    <row r="12" spans="1:14">
      <c r="A12" t="s">
        <v>658</v>
      </c>
      <c r="B12" s="2">
        <v>1</v>
      </c>
      <c r="C12" t="s">
        <v>659</v>
      </c>
      <c r="D12" t="s">
        <v>13</v>
      </c>
      <c r="E12" s="1">
        <v>41639</v>
      </c>
      <c r="F12" s="3">
        <v>58234.97</v>
      </c>
      <c r="G12" s="3">
        <v>58234.97</v>
      </c>
      <c r="H12" s="3">
        <v>5307.13</v>
      </c>
      <c r="I12" s="3">
        <v>52927.839999999997</v>
      </c>
      <c r="J12" s="11">
        <v>1165.77</v>
      </c>
      <c r="K12" s="11" t="s">
        <v>212</v>
      </c>
      <c r="L12" s="11">
        <v>50</v>
      </c>
      <c r="M12" s="36">
        <f t="shared" si="0"/>
        <v>1165.77</v>
      </c>
      <c r="N12" s="11">
        <f t="shared" si="1"/>
        <v>0</v>
      </c>
    </row>
    <row r="13" spans="1:14">
      <c r="A13" t="s">
        <v>660</v>
      </c>
      <c r="B13" s="2">
        <v>1</v>
      </c>
      <c r="C13" t="s">
        <v>661</v>
      </c>
      <c r="D13" t="s">
        <v>13</v>
      </c>
      <c r="E13" s="1">
        <v>41639</v>
      </c>
      <c r="F13" s="3">
        <v>92200.37</v>
      </c>
      <c r="G13" s="3">
        <v>92200.37</v>
      </c>
      <c r="H13" s="3">
        <v>6736.32</v>
      </c>
      <c r="I13" s="3">
        <v>85464.05</v>
      </c>
      <c r="J13" s="11">
        <v>1841.94</v>
      </c>
      <c r="K13" s="11" t="s">
        <v>212</v>
      </c>
      <c r="L13" s="11">
        <v>50</v>
      </c>
      <c r="M13" s="36">
        <f t="shared" si="0"/>
        <v>1841.94</v>
      </c>
      <c r="N13" s="11">
        <f t="shared" si="1"/>
        <v>0</v>
      </c>
    </row>
    <row r="14" spans="1:14">
      <c r="A14" t="s">
        <v>211</v>
      </c>
      <c r="B14" s="2">
        <v>1</v>
      </c>
      <c r="C14" t="s">
        <v>101</v>
      </c>
      <c r="D14" t="s">
        <v>13</v>
      </c>
      <c r="E14" s="1">
        <v>42004</v>
      </c>
      <c r="F14" s="3">
        <v>6471.56</v>
      </c>
      <c r="G14" s="3">
        <v>6471.56</v>
      </c>
      <c r="H14" s="3">
        <v>323.58</v>
      </c>
      <c r="I14" s="3">
        <v>6147.98</v>
      </c>
      <c r="J14" s="11">
        <v>129.43</v>
      </c>
      <c r="K14" s="11" t="s">
        <v>212</v>
      </c>
      <c r="L14" s="11">
        <v>50</v>
      </c>
      <c r="M14" s="36">
        <f t="shared" si="0"/>
        <v>129.43</v>
      </c>
      <c r="N14" s="11">
        <f t="shared" si="1"/>
        <v>0</v>
      </c>
    </row>
    <row r="15" spans="1:14">
      <c r="A15" t="s">
        <v>211</v>
      </c>
      <c r="B15" s="2">
        <v>2</v>
      </c>
      <c r="C15" t="s">
        <v>58</v>
      </c>
      <c r="D15" t="s">
        <v>13</v>
      </c>
      <c r="E15" s="1">
        <v>42004</v>
      </c>
      <c r="F15" s="3">
        <v>6102.94</v>
      </c>
      <c r="G15" s="3">
        <v>6102.94</v>
      </c>
      <c r="H15" s="3">
        <v>305.14999999999998</v>
      </c>
      <c r="I15" s="3">
        <v>5797.79</v>
      </c>
      <c r="J15" s="11">
        <v>122.06</v>
      </c>
      <c r="K15" s="11" t="s">
        <v>212</v>
      </c>
      <c r="L15" s="11">
        <v>50</v>
      </c>
      <c r="M15" s="36">
        <f t="shared" si="0"/>
        <v>122.06</v>
      </c>
      <c r="N15" s="11">
        <f t="shared" si="1"/>
        <v>0</v>
      </c>
    </row>
    <row r="16" spans="1:14">
      <c r="A16" t="s">
        <v>662</v>
      </c>
      <c r="B16" s="2">
        <v>1</v>
      </c>
      <c r="C16" t="s">
        <v>663</v>
      </c>
      <c r="D16" t="s">
        <v>13</v>
      </c>
      <c r="E16" s="1">
        <v>42004</v>
      </c>
      <c r="F16" s="3">
        <v>27888.6</v>
      </c>
      <c r="G16" s="3">
        <v>27888.6</v>
      </c>
      <c r="H16" s="3">
        <v>1347.85</v>
      </c>
      <c r="I16" s="3">
        <v>26540.75</v>
      </c>
      <c r="J16" s="11">
        <v>559.94000000000005</v>
      </c>
      <c r="K16" s="11" t="s">
        <v>212</v>
      </c>
      <c r="L16" s="11">
        <v>50</v>
      </c>
      <c r="M16" s="36">
        <f t="shared" si="0"/>
        <v>559.94000000000005</v>
      </c>
      <c r="N16" s="11">
        <f t="shared" si="1"/>
        <v>0</v>
      </c>
    </row>
    <row r="17" spans="1:14">
      <c r="A17" t="s">
        <v>241</v>
      </c>
      <c r="B17" s="2">
        <v>1</v>
      </c>
      <c r="C17" t="s">
        <v>242</v>
      </c>
      <c r="D17" t="s">
        <v>13</v>
      </c>
      <c r="E17" s="1">
        <v>42369</v>
      </c>
      <c r="F17" s="3">
        <v>57.7</v>
      </c>
      <c r="G17" s="3">
        <v>57.7</v>
      </c>
      <c r="H17" s="3">
        <v>1.73</v>
      </c>
      <c r="I17" s="3">
        <v>55.97</v>
      </c>
      <c r="J17" s="11">
        <v>1.1499999999999999</v>
      </c>
      <c r="K17" s="11" t="s">
        <v>212</v>
      </c>
      <c r="L17" s="11">
        <v>50</v>
      </c>
      <c r="M17" s="36">
        <f t="shared" si="0"/>
        <v>1.1499999999999999</v>
      </c>
      <c r="N17" s="11">
        <f t="shared" si="1"/>
        <v>0</v>
      </c>
    </row>
    <row r="18" spans="1:14">
      <c r="A18" t="s">
        <v>241</v>
      </c>
      <c r="B18" s="2">
        <v>2</v>
      </c>
      <c r="C18" t="s">
        <v>242</v>
      </c>
      <c r="D18" t="s">
        <v>13</v>
      </c>
      <c r="E18" s="1">
        <v>42369</v>
      </c>
      <c r="F18" s="3">
        <v>556.5</v>
      </c>
      <c r="G18" s="3">
        <v>556.5</v>
      </c>
      <c r="H18" s="3">
        <v>16.7</v>
      </c>
      <c r="I18" s="3">
        <v>539.79999999999995</v>
      </c>
      <c r="J18" s="11">
        <v>11.13</v>
      </c>
      <c r="K18" s="11" t="s">
        <v>212</v>
      </c>
      <c r="L18" s="11">
        <v>50</v>
      </c>
      <c r="M18" s="36">
        <f t="shared" si="0"/>
        <v>11.13</v>
      </c>
      <c r="N18" s="11">
        <f t="shared" si="1"/>
        <v>0</v>
      </c>
    </row>
    <row r="19" spans="1:14">
      <c r="A19" t="s">
        <v>255</v>
      </c>
      <c r="B19" s="2">
        <v>2</v>
      </c>
      <c r="C19" t="s">
        <v>256</v>
      </c>
      <c r="D19" t="s">
        <v>13</v>
      </c>
      <c r="E19" s="1">
        <v>42369</v>
      </c>
      <c r="F19" s="3">
        <v>35006.080000000002</v>
      </c>
      <c r="G19" s="3">
        <v>35006.080000000002</v>
      </c>
      <c r="H19" s="3">
        <v>1050.18</v>
      </c>
      <c r="I19" s="3">
        <v>33955.9</v>
      </c>
      <c r="J19" s="11">
        <v>700.12</v>
      </c>
      <c r="K19" s="11" t="s">
        <v>212</v>
      </c>
      <c r="L19" s="11">
        <v>50</v>
      </c>
      <c r="M19" s="36">
        <f t="shared" si="0"/>
        <v>700.12</v>
      </c>
      <c r="N19" s="11">
        <f t="shared" si="1"/>
        <v>0</v>
      </c>
    </row>
    <row r="20" spans="1:14">
      <c r="A20" t="s">
        <v>255</v>
      </c>
      <c r="B20" s="2">
        <v>1</v>
      </c>
      <c r="C20" t="s">
        <v>256</v>
      </c>
      <c r="D20" t="s">
        <v>13</v>
      </c>
      <c r="E20" s="1">
        <v>42369</v>
      </c>
      <c r="F20" s="3">
        <v>161.18</v>
      </c>
      <c r="G20" s="3">
        <v>161.18</v>
      </c>
      <c r="H20" s="3">
        <v>4.83</v>
      </c>
      <c r="I20" s="3">
        <v>156.35</v>
      </c>
      <c r="J20" s="11">
        <v>3.22</v>
      </c>
      <c r="K20" s="11" t="s">
        <v>212</v>
      </c>
      <c r="L20" s="11">
        <v>50</v>
      </c>
      <c r="M20" s="36">
        <f t="shared" si="0"/>
        <v>3.22</v>
      </c>
      <c r="N20" s="11">
        <f t="shared" si="1"/>
        <v>0</v>
      </c>
    </row>
    <row r="21" spans="1:14">
      <c r="A21" t="s">
        <v>335</v>
      </c>
      <c r="B21" s="2">
        <v>1</v>
      </c>
      <c r="C21" t="s">
        <v>336</v>
      </c>
      <c r="D21" t="s">
        <v>13</v>
      </c>
      <c r="E21" s="1">
        <v>42369</v>
      </c>
      <c r="F21" s="3">
        <v>174.5</v>
      </c>
      <c r="G21" s="3">
        <v>174.5</v>
      </c>
      <c r="H21" s="3">
        <v>5.24</v>
      </c>
      <c r="I21" s="3">
        <v>169.26</v>
      </c>
      <c r="J21" s="11">
        <v>3.49</v>
      </c>
      <c r="K21" s="11" t="s">
        <v>212</v>
      </c>
      <c r="L21" s="11">
        <v>50</v>
      </c>
      <c r="M21" s="36">
        <f t="shared" si="0"/>
        <v>3.49</v>
      </c>
      <c r="N21" s="11">
        <f t="shared" si="1"/>
        <v>0</v>
      </c>
    </row>
    <row r="22" spans="1:14">
      <c r="A22" t="s">
        <v>340</v>
      </c>
      <c r="B22" s="2">
        <v>1</v>
      </c>
      <c r="C22" t="s">
        <v>341</v>
      </c>
      <c r="D22" t="s">
        <v>13</v>
      </c>
      <c r="E22" s="1">
        <v>42369</v>
      </c>
      <c r="F22" s="3">
        <v>28646.61</v>
      </c>
      <c r="G22" s="3">
        <v>28646.61</v>
      </c>
      <c r="H22" s="3">
        <v>859.4</v>
      </c>
      <c r="I22" s="3">
        <v>27787.21</v>
      </c>
      <c r="J22" s="11">
        <v>572.92999999999995</v>
      </c>
      <c r="K22" s="11" t="s">
        <v>212</v>
      </c>
      <c r="L22" s="11">
        <v>50</v>
      </c>
      <c r="M22" s="36">
        <f t="shared" si="0"/>
        <v>572.92999999999995</v>
      </c>
      <c r="N22" s="11">
        <f t="shared" si="1"/>
        <v>0</v>
      </c>
    </row>
    <row r="23" spans="1:14">
      <c r="A23" t="s">
        <v>340</v>
      </c>
      <c r="B23" s="2">
        <v>2</v>
      </c>
      <c r="C23" t="s">
        <v>341</v>
      </c>
      <c r="D23" t="s">
        <v>13</v>
      </c>
      <c r="E23" s="1">
        <v>42369</v>
      </c>
      <c r="F23" s="3">
        <v>1221.48</v>
      </c>
      <c r="G23" s="3">
        <v>1221.48</v>
      </c>
      <c r="H23" s="3">
        <v>36.64</v>
      </c>
      <c r="I23" s="3">
        <v>1184.8399999999999</v>
      </c>
      <c r="J23" s="11">
        <v>24.43</v>
      </c>
      <c r="K23" s="11" t="s">
        <v>212</v>
      </c>
      <c r="L23" s="11">
        <v>50</v>
      </c>
      <c r="M23" s="36">
        <f t="shared" si="0"/>
        <v>24.43</v>
      </c>
      <c r="N23" s="11">
        <f t="shared" si="1"/>
        <v>0</v>
      </c>
    </row>
    <row r="24" spans="1:14">
      <c r="A24" t="s">
        <v>340</v>
      </c>
      <c r="B24" s="2">
        <v>3</v>
      </c>
      <c r="C24" t="s">
        <v>341</v>
      </c>
      <c r="D24" t="s">
        <v>13</v>
      </c>
      <c r="E24" s="1">
        <v>42369</v>
      </c>
      <c r="F24" s="3">
        <v>11945.19</v>
      </c>
      <c r="G24" s="3">
        <v>11945.19</v>
      </c>
      <c r="H24" s="3">
        <v>358.35</v>
      </c>
      <c r="I24" s="3">
        <v>11586.84</v>
      </c>
      <c r="J24" s="11">
        <v>238.9</v>
      </c>
      <c r="K24" s="11" t="s">
        <v>212</v>
      </c>
      <c r="L24" s="11">
        <v>50</v>
      </c>
      <c r="M24" s="36">
        <f t="shared" si="0"/>
        <v>238.9</v>
      </c>
      <c r="N24" s="11">
        <f t="shared" si="1"/>
        <v>0</v>
      </c>
    </row>
    <row r="25" spans="1:14">
      <c r="A25" t="s">
        <v>379</v>
      </c>
      <c r="B25" s="2">
        <v>1</v>
      </c>
      <c r="C25" t="s">
        <v>380</v>
      </c>
      <c r="D25" t="s">
        <v>13</v>
      </c>
      <c r="E25" s="1">
        <v>42369</v>
      </c>
      <c r="F25" s="3">
        <v>369.04</v>
      </c>
      <c r="G25" s="3">
        <v>369.04</v>
      </c>
      <c r="H25" s="3">
        <v>11.07</v>
      </c>
      <c r="I25" s="3">
        <v>357.97</v>
      </c>
      <c r="J25" s="11">
        <v>7.38</v>
      </c>
      <c r="K25" s="11" t="s">
        <v>212</v>
      </c>
      <c r="L25" s="11">
        <v>50</v>
      </c>
      <c r="M25" s="36">
        <f t="shared" si="0"/>
        <v>7.38</v>
      </c>
      <c r="N25" s="11">
        <f t="shared" si="1"/>
        <v>0</v>
      </c>
    </row>
    <row r="26" spans="1:14">
      <c r="A26" t="s">
        <v>441</v>
      </c>
      <c r="B26" s="2">
        <v>1</v>
      </c>
      <c r="C26" t="s">
        <v>442</v>
      </c>
      <c r="D26" t="s">
        <v>13</v>
      </c>
      <c r="E26" s="1">
        <v>42369</v>
      </c>
      <c r="F26" s="3">
        <v>1356</v>
      </c>
      <c r="G26" s="3">
        <v>1356</v>
      </c>
      <c r="H26" s="3">
        <v>40.68</v>
      </c>
      <c r="I26" s="3">
        <v>1315.32</v>
      </c>
      <c r="J26" s="11">
        <v>27.12</v>
      </c>
      <c r="K26" s="11" t="s">
        <v>212</v>
      </c>
      <c r="L26" s="11">
        <v>50</v>
      </c>
      <c r="M26" s="36">
        <f t="shared" si="0"/>
        <v>27.12</v>
      </c>
      <c r="N26" s="11">
        <f t="shared" si="1"/>
        <v>0</v>
      </c>
    </row>
    <row r="27" spans="1:14">
      <c r="A27" t="s">
        <v>441</v>
      </c>
      <c r="B27" s="2">
        <v>2</v>
      </c>
      <c r="C27" t="s">
        <v>442</v>
      </c>
      <c r="D27" t="s">
        <v>13</v>
      </c>
      <c r="E27" s="1">
        <v>42369</v>
      </c>
      <c r="F27" s="3">
        <v>703.17</v>
      </c>
      <c r="G27" s="3">
        <v>703.17</v>
      </c>
      <c r="H27" s="3">
        <v>21.09</v>
      </c>
      <c r="I27" s="3">
        <v>682.08</v>
      </c>
      <c r="J27" s="11">
        <v>14.06</v>
      </c>
      <c r="K27" s="11" t="s">
        <v>212</v>
      </c>
      <c r="L27" s="11">
        <v>50</v>
      </c>
      <c r="M27" s="36">
        <f t="shared" si="0"/>
        <v>14.06</v>
      </c>
      <c r="N27" s="11">
        <f t="shared" si="1"/>
        <v>0</v>
      </c>
    </row>
    <row r="28" spans="1:14">
      <c r="A28" t="s">
        <v>496</v>
      </c>
      <c r="B28" s="2">
        <v>1</v>
      </c>
      <c r="C28" t="s">
        <v>497</v>
      </c>
      <c r="D28" t="s">
        <v>13</v>
      </c>
      <c r="E28" s="1">
        <v>42369</v>
      </c>
      <c r="F28" s="3">
        <v>115.59</v>
      </c>
      <c r="G28" s="3">
        <v>115.59</v>
      </c>
      <c r="H28" s="3">
        <v>3.47</v>
      </c>
      <c r="I28" s="3">
        <v>112.12</v>
      </c>
      <c r="J28" s="11">
        <v>2.31</v>
      </c>
      <c r="K28" s="11" t="s">
        <v>212</v>
      </c>
      <c r="L28" s="11">
        <v>50</v>
      </c>
      <c r="M28" s="36">
        <f t="shared" si="0"/>
        <v>2.31</v>
      </c>
      <c r="N28" s="11">
        <f t="shared" si="1"/>
        <v>0</v>
      </c>
    </row>
    <row r="29" spans="1:14">
      <c r="A29" t="s">
        <v>664</v>
      </c>
      <c r="B29" s="2">
        <v>1</v>
      </c>
      <c r="C29" t="s">
        <v>665</v>
      </c>
      <c r="D29" t="s">
        <v>13</v>
      </c>
      <c r="E29" s="1">
        <v>42369</v>
      </c>
      <c r="F29" s="3">
        <v>4941.42</v>
      </c>
      <c r="G29" s="3">
        <v>4941.42</v>
      </c>
      <c r="H29" s="3">
        <v>148.24</v>
      </c>
      <c r="I29" s="3">
        <v>4793.18</v>
      </c>
      <c r="J29" s="11">
        <v>98.83</v>
      </c>
      <c r="K29" s="11" t="s">
        <v>212</v>
      </c>
      <c r="L29" s="11">
        <v>50</v>
      </c>
      <c r="M29" s="36">
        <f t="shared" si="0"/>
        <v>98.83</v>
      </c>
      <c r="N29" s="11">
        <f t="shared" si="1"/>
        <v>0</v>
      </c>
    </row>
    <row r="30" spans="1:14">
      <c r="A30" t="s">
        <v>666</v>
      </c>
      <c r="B30" s="2">
        <v>1</v>
      </c>
      <c r="C30" t="s">
        <v>639</v>
      </c>
      <c r="D30" t="s">
        <v>13</v>
      </c>
      <c r="E30" s="1">
        <v>42369</v>
      </c>
      <c r="F30" s="3">
        <v>1836.42</v>
      </c>
      <c r="G30" s="3">
        <v>1836.42</v>
      </c>
      <c r="H30" s="3">
        <v>55.09</v>
      </c>
      <c r="I30" s="3">
        <v>1781.33</v>
      </c>
      <c r="J30" s="11">
        <v>36.729999999999997</v>
      </c>
      <c r="K30" s="11" t="s">
        <v>212</v>
      </c>
      <c r="L30" s="11">
        <v>50</v>
      </c>
      <c r="M30" s="36">
        <f t="shared" si="0"/>
        <v>36.729999999999997</v>
      </c>
      <c r="N30" s="11">
        <f t="shared" si="1"/>
        <v>0</v>
      </c>
    </row>
    <row r="31" spans="1:14">
      <c r="A31" s="16"/>
      <c r="B31" s="28"/>
      <c r="D31" s="16"/>
      <c r="E31" s="17"/>
      <c r="F31" s="9"/>
      <c r="G31" s="9"/>
      <c r="H31" s="9"/>
      <c r="I31" s="9"/>
      <c r="J31" s="102"/>
      <c r="K31" s="102"/>
      <c r="L31" s="102"/>
      <c r="M31" s="108"/>
      <c r="N31" s="102"/>
    </row>
    <row r="32" spans="1:14">
      <c r="A32" s="16"/>
      <c r="B32" s="28"/>
      <c r="C32" s="96" t="s">
        <v>1354</v>
      </c>
      <c r="D32" s="16"/>
      <c r="E32" s="17"/>
      <c r="F32" s="9"/>
      <c r="G32" s="114">
        <f>'[3]2016 Jobs by Asset Class'!$C$11</f>
        <v>546811.932684</v>
      </c>
      <c r="H32" s="9"/>
      <c r="I32" s="9"/>
      <c r="J32" s="102"/>
      <c r="K32" s="102"/>
      <c r="L32" s="102">
        <v>50</v>
      </c>
      <c r="M32" s="108">
        <f t="shared" ref="M32" si="2">(G32/L32)/2</f>
        <v>5468.1193268400002</v>
      </c>
      <c r="N32" s="102"/>
    </row>
    <row r="33" spans="1:14">
      <c r="A33" s="16"/>
      <c r="B33" s="28"/>
      <c r="C33" s="16"/>
      <c r="D33" s="16"/>
      <c r="E33" s="17"/>
      <c r="F33" s="9"/>
      <c r="G33" s="9"/>
      <c r="H33" s="9"/>
      <c r="I33" s="9"/>
      <c r="J33" s="30"/>
      <c r="K33" s="102"/>
      <c r="L33" s="102"/>
      <c r="M33" s="38"/>
      <c r="N33" s="102"/>
    </row>
    <row r="34" spans="1:14">
      <c r="A34" s="23" t="s">
        <v>1310</v>
      </c>
      <c r="B34" s="32"/>
      <c r="C34" s="23"/>
      <c r="D34" s="23"/>
      <c r="E34" s="33"/>
      <c r="F34" s="8"/>
      <c r="G34" s="8"/>
      <c r="H34" s="8"/>
      <c r="I34" s="8"/>
      <c r="J34" s="13">
        <f>SUM(J3:J33)</f>
        <v>25177.470000000008</v>
      </c>
      <c r="K34" s="15"/>
      <c r="L34" s="13"/>
      <c r="M34" s="13">
        <f>SUM(M3:M33)</f>
        <v>30645.58932684001</v>
      </c>
      <c r="N34" s="13">
        <f>SUM(N3:N30)</f>
        <v>0</v>
      </c>
    </row>
    <row r="35" spans="1:14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M35" s="20"/>
    </row>
    <row r="36" spans="1:14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M36" s="20"/>
    </row>
    <row r="37" spans="1:14" s="11" customFormat="1">
      <c r="A37"/>
      <c r="B37" s="2"/>
      <c r="C37"/>
      <c r="D37"/>
      <c r="E37" s="1"/>
      <c r="F37" s="3"/>
      <c r="G37" s="3"/>
      <c r="H37" s="3"/>
      <c r="I37" s="3"/>
      <c r="J37" s="3"/>
      <c r="K37"/>
      <c r="M37" s="20"/>
    </row>
    <row r="38" spans="1:14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20"/>
    </row>
    <row r="39" spans="1:14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20"/>
    </row>
    <row r="40" spans="1:14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20"/>
    </row>
    <row r="41" spans="1:14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20"/>
    </row>
    <row r="42" spans="1:14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20"/>
    </row>
    <row r="43" spans="1:14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20"/>
    </row>
    <row r="44" spans="1:14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20"/>
    </row>
    <row r="45" spans="1:14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20"/>
    </row>
    <row r="46" spans="1:14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20"/>
    </row>
    <row r="47" spans="1:14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20"/>
    </row>
    <row r="48" spans="1:14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20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3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3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3" s="11" customFormat="1">
      <c r="A147"/>
      <c r="B147" s="2"/>
      <c r="C147"/>
      <c r="D147"/>
      <c r="E147" s="1"/>
      <c r="F147" s="3"/>
      <c r="G147" s="3"/>
      <c r="H147" s="3"/>
      <c r="I147" s="3"/>
      <c r="J147" s="3"/>
      <c r="K147"/>
      <c r="M147" s="20"/>
    </row>
    <row r="148" spans="1:13" s="11" customFormat="1">
      <c r="A148"/>
      <c r="B148" s="2"/>
      <c r="C148"/>
      <c r="D148"/>
      <c r="E148" s="1"/>
      <c r="F148" s="3"/>
      <c r="G148" s="3"/>
      <c r="H148" s="3"/>
      <c r="I148" s="3"/>
      <c r="J148" s="3"/>
      <c r="K148"/>
      <c r="M148" s="20"/>
    </row>
    <row r="149" spans="1:13" s="11" customFormat="1">
      <c r="A149"/>
      <c r="B149" s="2"/>
      <c r="C149"/>
      <c r="D149"/>
      <c r="E149" s="1"/>
      <c r="F149" s="3"/>
      <c r="G149" s="3"/>
      <c r="H149" s="3"/>
      <c r="I149" s="3"/>
      <c r="J149" s="3"/>
      <c r="K149"/>
      <c r="M149" s="20"/>
    </row>
    <row r="150" spans="1:13" s="11" customFormat="1">
      <c r="A150"/>
      <c r="B150" s="2"/>
      <c r="C150"/>
      <c r="D150"/>
      <c r="E150" s="1"/>
      <c r="F150" s="3"/>
      <c r="G150" s="3"/>
      <c r="H150" s="3"/>
      <c r="I150" s="3"/>
      <c r="J150" s="3"/>
      <c r="K150"/>
      <c r="M150" s="20"/>
    </row>
    <row r="151" spans="1:13" s="11" customFormat="1">
      <c r="A151"/>
      <c r="B151" s="2"/>
      <c r="C151"/>
      <c r="D151"/>
      <c r="E151" s="1"/>
      <c r="F151" s="3"/>
      <c r="G151" s="3"/>
      <c r="H151" s="3"/>
      <c r="I151" s="3"/>
      <c r="J151" s="3"/>
      <c r="K151"/>
      <c r="M151" s="20"/>
    </row>
    <row r="152" spans="1:13" s="11" customFormat="1">
      <c r="A152"/>
      <c r="B152" s="2"/>
      <c r="C152"/>
      <c r="D152"/>
      <c r="E152" s="1"/>
      <c r="F152" s="3"/>
      <c r="G152" s="3"/>
      <c r="H152" s="3"/>
      <c r="I152" s="3"/>
      <c r="J152" s="3"/>
      <c r="K152"/>
      <c r="M152" s="20"/>
    </row>
    <row r="153" spans="1:13" s="11" customFormat="1">
      <c r="A153"/>
      <c r="B153" s="2"/>
      <c r="C153"/>
      <c r="D153"/>
      <c r="E153" s="1"/>
      <c r="F153" s="3"/>
      <c r="G153" s="3"/>
      <c r="H153" s="3"/>
      <c r="I153" s="3"/>
      <c r="J153" s="3"/>
      <c r="K153"/>
      <c r="M153" s="20"/>
    </row>
    <row r="154" spans="1:13" s="11" customFormat="1">
      <c r="A154"/>
      <c r="B154" s="2"/>
      <c r="C154"/>
      <c r="D154"/>
      <c r="E154" s="1"/>
      <c r="F154" s="3"/>
      <c r="G154" s="3"/>
      <c r="H154" s="3"/>
      <c r="I154" s="3"/>
      <c r="J154" s="3"/>
      <c r="K154"/>
      <c r="M154" s="20"/>
    </row>
    <row r="155" spans="1:13" s="11" customFormat="1">
      <c r="A155"/>
      <c r="B155" s="2"/>
      <c r="C155"/>
      <c r="D155"/>
      <c r="E155" s="1"/>
      <c r="F155" s="3"/>
      <c r="G155" s="3"/>
      <c r="H155" s="3"/>
      <c r="I155" s="3"/>
      <c r="J155" s="3"/>
      <c r="K155"/>
      <c r="M155" s="20"/>
    </row>
    <row r="156" spans="1:13" s="11" customFormat="1">
      <c r="A156"/>
      <c r="B156" s="2"/>
      <c r="C156"/>
      <c r="D156"/>
      <c r="E156" s="1"/>
      <c r="F156" s="3"/>
      <c r="G156" s="3"/>
      <c r="H156" s="3"/>
      <c r="I156" s="3"/>
      <c r="J156" s="3"/>
      <c r="K156"/>
      <c r="M156" s="20"/>
    </row>
    <row r="157" spans="1:13" s="11" customFormat="1">
      <c r="A157"/>
      <c r="B157" s="2"/>
      <c r="C157"/>
      <c r="D157"/>
      <c r="E157" s="1"/>
      <c r="F157" s="3"/>
      <c r="G157" s="3"/>
      <c r="H157" s="3"/>
      <c r="I157" s="3"/>
      <c r="J157" s="3"/>
      <c r="K157"/>
      <c r="M157" s="20"/>
    </row>
    <row r="158" spans="1:13" s="11" customFormat="1">
      <c r="A158"/>
      <c r="B158" s="2"/>
      <c r="C158"/>
      <c r="D158"/>
      <c r="E158" s="1"/>
      <c r="F158" s="3"/>
      <c r="G158" s="3"/>
      <c r="H158" s="3"/>
      <c r="I158" s="3"/>
      <c r="J158" s="3"/>
      <c r="K158"/>
      <c r="M158" s="20"/>
    </row>
    <row r="159" spans="1:13" s="11" customFormat="1">
      <c r="A159"/>
      <c r="B159" s="2"/>
      <c r="C159"/>
      <c r="D159"/>
      <c r="E159" s="1"/>
      <c r="F159" s="3"/>
      <c r="G159" s="3"/>
      <c r="H159" s="3"/>
      <c r="I159" s="3"/>
      <c r="J159" s="3"/>
      <c r="K159"/>
      <c r="M159" s="20"/>
    </row>
    <row r="160" spans="1:13" s="11" customFormat="1">
      <c r="A160"/>
      <c r="B160" s="2"/>
      <c r="C160"/>
      <c r="D160"/>
      <c r="E160" s="1"/>
      <c r="F160" s="3"/>
      <c r="G160" s="3"/>
      <c r="H160" s="3"/>
      <c r="I160" s="3"/>
      <c r="J160" s="3"/>
      <c r="K160"/>
      <c r="M160" s="20"/>
    </row>
    <row r="161" spans="1:13" s="11" customFormat="1">
      <c r="A161"/>
      <c r="B161" s="2"/>
      <c r="C161"/>
      <c r="D161"/>
      <c r="E161" s="1"/>
      <c r="F161" s="3"/>
      <c r="G161" s="3"/>
      <c r="H161" s="3"/>
      <c r="I161" s="3"/>
      <c r="J161" s="3"/>
      <c r="K161"/>
      <c r="M161" s="20"/>
    </row>
    <row r="162" spans="1:13" s="11" customFormat="1">
      <c r="A162"/>
      <c r="B162" s="2"/>
      <c r="C162"/>
      <c r="D162"/>
      <c r="E162" s="1"/>
      <c r="F162" s="3"/>
      <c r="G162" s="3"/>
      <c r="H162" s="3"/>
      <c r="I162" s="3"/>
      <c r="J162" s="3"/>
      <c r="K162"/>
      <c r="M162" s="20"/>
    </row>
    <row r="163" spans="1:13" s="11" customFormat="1">
      <c r="A163"/>
      <c r="B163" s="2"/>
      <c r="C163"/>
      <c r="D163"/>
      <c r="E163" s="1"/>
      <c r="F163" s="3"/>
      <c r="G163" s="3"/>
      <c r="H163" s="3"/>
      <c r="I163" s="3"/>
      <c r="J163" s="3"/>
      <c r="K163"/>
      <c r="M163" s="20"/>
    </row>
    <row r="164" spans="1:13" s="11" customFormat="1">
      <c r="A164"/>
      <c r="B164" s="2"/>
      <c r="C164"/>
      <c r="D164"/>
      <c r="E164" s="1"/>
      <c r="F164" s="3"/>
      <c r="G164" s="3"/>
      <c r="H164" s="3"/>
      <c r="I164" s="3"/>
      <c r="J164" s="3"/>
      <c r="K164"/>
      <c r="M164" s="20"/>
    </row>
    <row r="165" spans="1:13" s="11" customFormat="1">
      <c r="A165"/>
      <c r="B165" s="2"/>
      <c r="C165"/>
      <c r="D165"/>
      <c r="E165" s="1"/>
      <c r="F165" s="3"/>
      <c r="G165" s="3"/>
      <c r="H165" s="3"/>
      <c r="I165" s="3"/>
      <c r="J165" s="3"/>
      <c r="K165"/>
      <c r="M165" s="20"/>
    </row>
    <row r="166" spans="1:13" s="11" customFormat="1">
      <c r="A166"/>
      <c r="B166" s="2"/>
      <c r="C166"/>
      <c r="D166"/>
      <c r="E166" s="1"/>
      <c r="F166" s="3"/>
      <c r="G166" s="3"/>
      <c r="H166" s="3"/>
      <c r="I166" s="3"/>
      <c r="J166" s="3"/>
      <c r="K166"/>
      <c r="M166" s="20"/>
    </row>
    <row r="167" spans="1:13" s="11" customFormat="1">
      <c r="A167"/>
      <c r="B167" s="2"/>
      <c r="C167"/>
      <c r="D167"/>
      <c r="E167" s="1"/>
      <c r="F167" s="3"/>
      <c r="G167" s="3"/>
      <c r="H167" s="3"/>
      <c r="I167" s="3"/>
      <c r="J167" s="3"/>
      <c r="K167"/>
      <c r="M167" s="20"/>
    </row>
    <row r="168" spans="1:13" s="11" customFormat="1">
      <c r="A168"/>
      <c r="B168" s="2"/>
      <c r="C168"/>
      <c r="D168"/>
      <c r="E168" s="1"/>
      <c r="F168" s="3"/>
      <c r="G168" s="3"/>
      <c r="H168" s="3"/>
      <c r="I168" s="3"/>
      <c r="J168" s="3"/>
      <c r="K168"/>
      <c r="M168" s="20"/>
    </row>
    <row r="169" spans="1:13" s="11" customFormat="1">
      <c r="A169"/>
      <c r="B169" s="2"/>
      <c r="C169"/>
      <c r="D169"/>
      <c r="E169" s="1"/>
      <c r="F169" s="3"/>
      <c r="G169" s="3"/>
      <c r="H169" s="3"/>
      <c r="I169" s="3"/>
      <c r="J169" s="3"/>
      <c r="K169"/>
      <c r="M169" s="20"/>
    </row>
    <row r="170" spans="1:13" s="11" customFormat="1">
      <c r="A170"/>
      <c r="B170" s="2"/>
      <c r="C170"/>
      <c r="D170"/>
      <c r="E170" s="1"/>
      <c r="F170" s="3"/>
      <c r="G170" s="3"/>
      <c r="H170" s="3"/>
      <c r="I170" s="3"/>
      <c r="J170" s="3"/>
      <c r="K170"/>
      <c r="M170" s="20"/>
    </row>
    <row r="171" spans="1:13" s="11" customFormat="1">
      <c r="A171"/>
      <c r="B171" s="2"/>
      <c r="C171"/>
      <c r="D171"/>
      <c r="E171" s="1"/>
      <c r="F171" s="3"/>
      <c r="G171" s="3"/>
      <c r="H171" s="3"/>
      <c r="I171" s="3"/>
      <c r="J171" s="3"/>
      <c r="K171"/>
      <c r="M171" s="20"/>
    </row>
    <row r="172" spans="1:13" s="11" customFormat="1">
      <c r="A172"/>
      <c r="B172" s="2"/>
      <c r="C172"/>
      <c r="D172"/>
      <c r="E172" s="1"/>
      <c r="F172" s="3"/>
      <c r="G172" s="3"/>
      <c r="H172" s="3"/>
      <c r="I172" s="3"/>
      <c r="J172" s="3"/>
      <c r="K172"/>
      <c r="M172" s="20"/>
    </row>
    <row r="173" spans="1:13" s="11" customFormat="1">
      <c r="A173"/>
      <c r="B173" s="2"/>
      <c r="C173"/>
      <c r="D173"/>
      <c r="E173" s="1"/>
      <c r="F173" s="3"/>
      <c r="G173" s="3"/>
      <c r="H173" s="3"/>
      <c r="I173" s="3"/>
      <c r="J173" s="3"/>
      <c r="K173"/>
      <c r="M173" s="20"/>
    </row>
    <row r="174" spans="1:13" s="11" customFormat="1">
      <c r="A174"/>
      <c r="B174" s="2"/>
      <c r="C174"/>
      <c r="D174"/>
      <c r="E174" s="1"/>
      <c r="F174" s="3"/>
      <c r="G174" s="3"/>
      <c r="H174" s="3"/>
      <c r="I174" s="3"/>
      <c r="J174" s="3"/>
      <c r="K174"/>
      <c r="M174" s="20"/>
    </row>
    <row r="175" spans="1:13" s="11" customFormat="1">
      <c r="A175"/>
      <c r="B175" s="2"/>
      <c r="C175"/>
      <c r="D175"/>
      <c r="E175" s="1"/>
      <c r="F175" s="3"/>
      <c r="G175" s="3"/>
      <c r="H175" s="3"/>
      <c r="I175" s="3"/>
      <c r="J175" s="3"/>
      <c r="K175"/>
      <c r="M175" s="20"/>
    </row>
    <row r="176" spans="1:13" s="11" customFormat="1">
      <c r="A176"/>
      <c r="B176" s="2"/>
      <c r="C176"/>
      <c r="D176"/>
      <c r="E176" s="1"/>
      <c r="F176" s="3"/>
      <c r="G176" s="3"/>
      <c r="H176" s="3"/>
      <c r="I176" s="3"/>
      <c r="J176" s="3"/>
      <c r="K176"/>
      <c r="M176" s="20"/>
    </row>
    <row r="177" spans="1:13" s="11" customFormat="1">
      <c r="A177"/>
      <c r="B177" s="2"/>
      <c r="C177"/>
      <c r="D177"/>
      <c r="E177" s="1"/>
      <c r="F177" s="3"/>
      <c r="G177" s="3"/>
      <c r="H177" s="3"/>
      <c r="I177" s="3"/>
      <c r="J177" s="3"/>
      <c r="K177"/>
      <c r="M177" s="20"/>
    </row>
    <row r="178" spans="1:13" s="11" customFormat="1">
      <c r="A178"/>
      <c r="B178" s="2"/>
      <c r="C178"/>
      <c r="D178"/>
      <c r="E178" s="1"/>
      <c r="F178" s="3"/>
      <c r="G178" s="3"/>
      <c r="H178" s="3"/>
      <c r="I178" s="3"/>
      <c r="J178" s="3"/>
      <c r="K178"/>
      <c r="M178" s="20"/>
    </row>
    <row r="179" spans="1:13" s="11" customFormat="1">
      <c r="A179"/>
      <c r="B179" s="2"/>
      <c r="C179"/>
      <c r="D179"/>
      <c r="E179" s="1"/>
      <c r="F179" s="3"/>
      <c r="G179" s="3"/>
      <c r="H179" s="3"/>
      <c r="I179" s="3"/>
      <c r="J179" s="3"/>
      <c r="K179"/>
      <c r="M179" s="20"/>
    </row>
    <row r="180" spans="1:13" s="11" customFormat="1">
      <c r="A180"/>
      <c r="B180" s="2"/>
      <c r="C180"/>
      <c r="D180"/>
      <c r="E180" s="1"/>
      <c r="F180" s="3"/>
      <c r="G180" s="3"/>
      <c r="H180" s="3"/>
      <c r="I180" s="3"/>
      <c r="J180" s="3"/>
      <c r="K180"/>
      <c r="M180" s="20"/>
    </row>
    <row r="181" spans="1:13" s="11" customFormat="1">
      <c r="A181"/>
      <c r="B181" s="2"/>
      <c r="C181"/>
      <c r="D181"/>
      <c r="E181" s="1"/>
      <c r="F181" s="3"/>
      <c r="G181" s="3"/>
      <c r="H181" s="3"/>
      <c r="I181" s="3"/>
      <c r="J181" s="3"/>
      <c r="K181"/>
      <c r="M181" s="20"/>
    </row>
    <row r="182" spans="1:13" s="11" customFormat="1">
      <c r="A182"/>
      <c r="B182" s="2"/>
      <c r="C182"/>
      <c r="D182"/>
      <c r="E182" s="1"/>
      <c r="F182" s="3"/>
      <c r="G182" s="3"/>
      <c r="H182" s="3"/>
      <c r="I182" s="3"/>
      <c r="J182" s="3"/>
      <c r="K182"/>
      <c r="M182" s="20"/>
    </row>
    <row r="183" spans="1:13" s="11" customFormat="1">
      <c r="A183"/>
      <c r="B183" s="2"/>
      <c r="C183"/>
      <c r="D183"/>
      <c r="E183" s="1"/>
      <c r="F183" s="3"/>
      <c r="G183" s="3"/>
      <c r="H183" s="3"/>
      <c r="I183" s="3"/>
      <c r="J183" s="3"/>
      <c r="K183"/>
      <c r="M183" s="20"/>
    </row>
    <row r="184" spans="1:13" s="11" customFormat="1">
      <c r="A184"/>
      <c r="B184" s="2"/>
      <c r="C184"/>
      <c r="D184"/>
      <c r="E184" s="1"/>
      <c r="F184" s="3"/>
      <c r="G184" s="3"/>
      <c r="H184" s="3"/>
      <c r="I184" s="3"/>
      <c r="J184" s="3"/>
      <c r="K184"/>
      <c r="M184" s="20"/>
    </row>
    <row r="185" spans="1:13" s="11" customFormat="1">
      <c r="A185"/>
      <c r="B185" s="2"/>
      <c r="C185"/>
      <c r="D185"/>
      <c r="E185" s="1"/>
      <c r="F185" s="3"/>
      <c r="G185" s="3"/>
      <c r="H185" s="3"/>
      <c r="I185" s="3"/>
      <c r="J185" s="3"/>
      <c r="K185"/>
      <c r="M185" s="20"/>
    </row>
    <row r="186" spans="1:13" s="11" customFormat="1">
      <c r="A186"/>
      <c r="B186" s="2"/>
      <c r="C186"/>
      <c r="D186"/>
      <c r="E186" s="1"/>
      <c r="F186" s="3"/>
      <c r="G186" s="3"/>
      <c r="H186" s="3"/>
      <c r="I186" s="3"/>
      <c r="J186" s="3"/>
      <c r="K186"/>
      <c r="M186" s="20"/>
    </row>
    <row r="187" spans="1:13" s="11" customFormat="1">
      <c r="A187"/>
      <c r="B187" s="2"/>
      <c r="C187"/>
      <c r="D187"/>
      <c r="E187" s="1"/>
      <c r="F187" s="3"/>
      <c r="G187" s="3"/>
      <c r="H187" s="3"/>
      <c r="I187" s="3"/>
      <c r="J187" s="3"/>
      <c r="K187"/>
      <c r="M187" s="20"/>
    </row>
    <row r="188" spans="1:13" s="11" customFormat="1">
      <c r="A188"/>
      <c r="B188" s="2"/>
      <c r="C188"/>
      <c r="D188"/>
      <c r="E188" s="1"/>
      <c r="F188" s="3"/>
      <c r="G188" s="3"/>
      <c r="H188" s="3"/>
      <c r="I188" s="3"/>
      <c r="J188" s="3"/>
      <c r="K188"/>
      <c r="M188" s="20"/>
    </row>
    <row r="189" spans="1:13" s="11" customFormat="1">
      <c r="A189"/>
      <c r="B189" s="2"/>
      <c r="C189"/>
      <c r="D189"/>
      <c r="E189" s="1"/>
      <c r="F189" s="3"/>
      <c r="G189" s="3"/>
      <c r="H189" s="3"/>
      <c r="I189" s="3"/>
      <c r="J189" s="3"/>
      <c r="K189"/>
      <c r="M189" s="20"/>
    </row>
    <row r="190" spans="1:13" s="11" customFormat="1">
      <c r="A190"/>
      <c r="B190" s="2"/>
      <c r="C190"/>
      <c r="D190"/>
      <c r="E190" s="1"/>
      <c r="F190" s="3"/>
      <c r="G190" s="3"/>
      <c r="H190" s="3"/>
      <c r="I190" s="3"/>
      <c r="J190" s="3"/>
      <c r="K190"/>
      <c r="M190" s="20"/>
    </row>
    <row r="191" spans="1:13" s="11" customFormat="1">
      <c r="A191"/>
      <c r="B191" s="2"/>
      <c r="C191"/>
      <c r="D191"/>
      <c r="E191" s="1"/>
      <c r="F191" s="3"/>
      <c r="G191" s="3"/>
      <c r="H191" s="3"/>
      <c r="I191" s="3"/>
      <c r="J191" s="3"/>
      <c r="K191"/>
      <c r="M191" s="20"/>
    </row>
    <row r="192" spans="1:13" s="11" customFormat="1">
      <c r="A192"/>
      <c r="B192" s="2"/>
      <c r="C192"/>
      <c r="D192"/>
      <c r="E192" s="1"/>
      <c r="F192" s="3"/>
      <c r="G192" s="3"/>
      <c r="H192" s="3"/>
      <c r="I192" s="3"/>
      <c r="J192" s="3"/>
      <c r="K192"/>
      <c r="M192" s="20"/>
    </row>
    <row r="193" spans="1:13" s="11" customFormat="1">
      <c r="A193"/>
      <c r="B193" s="2"/>
      <c r="C193"/>
      <c r="D193"/>
      <c r="E193" s="1"/>
      <c r="F193" s="3"/>
      <c r="G193" s="3"/>
      <c r="H193" s="3"/>
      <c r="I193" s="3"/>
      <c r="J193" s="3"/>
      <c r="K193"/>
      <c r="M193" s="20"/>
    </row>
    <row r="194" spans="1:13" s="11" customFormat="1">
      <c r="A194"/>
      <c r="B194" s="2"/>
      <c r="C194"/>
      <c r="D194"/>
      <c r="E194" s="1"/>
      <c r="F194" s="3"/>
      <c r="G194" s="3"/>
      <c r="H194" s="3"/>
      <c r="I194" s="3"/>
      <c r="J194" s="3"/>
      <c r="K194"/>
      <c r="M194" s="20"/>
    </row>
    <row r="195" spans="1:13" s="11" customFormat="1">
      <c r="A195"/>
      <c r="B195" s="2"/>
      <c r="C195"/>
      <c r="D195"/>
      <c r="E195" s="1"/>
      <c r="F195" s="3"/>
      <c r="G195" s="3"/>
      <c r="H195" s="3"/>
      <c r="I195" s="3"/>
      <c r="J195" s="3"/>
      <c r="K195"/>
      <c r="M195" s="20"/>
    </row>
    <row r="196" spans="1:13" s="11" customFormat="1">
      <c r="A196"/>
      <c r="B196" s="2"/>
      <c r="C196"/>
      <c r="D196"/>
      <c r="E196" s="1"/>
      <c r="F196" s="3"/>
      <c r="G196" s="3"/>
      <c r="H196" s="3"/>
      <c r="I196" s="3"/>
      <c r="J196" s="3"/>
      <c r="K196"/>
      <c r="M196" s="20"/>
    </row>
    <row r="197" spans="1:13" s="11" customFormat="1">
      <c r="A197"/>
      <c r="B197" s="2"/>
      <c r="C197"/>
      <c r="D197"/>
      <c r="E197" s="1"/>
      <c r="F197" s="3"/>
      <c r="G197" s="3"/>
      <c r="H197" s="3"/>
      <c r="I197" s="3"/>
      <c r="J197" s="3"/>
      <c r="K197"/>
      <c r="M197" s="20"/>
    </row>
    <row r="198" spans="1:13" s="11" customFormat="1">
      <c r="A198"/>
      <c r="B198" s="2"/>
      <c r="C198"/>
      <c r="D198"/>
      <c r="E198" s="1"/>
      <c r="F198" s="3"/>
      <c r="G198" s="3"/>
      <c r="H198" s="3"/>
      <c r="I198" s="3"/>
      <c r="J198" s="3"/>
      <c r="K198"/>
      <c r="M198" s="20"/>
    </row>
    <row r="199" spans="1:13" s="11" customFormat="1">
      <c r="A199"/>
      <c r="B199" s="2"/>
      <c r="C199"/>
      <c r="D199"/>
      <c r="E199" s="1"/>
      <c r="F199" s="3"/>
      <c r="G199" s="3"/>
      <c r="H199" s="3"/>
      <c r="I199" s="3"/>
      <c r="J199" s="3"/>
      <c r="K199"/>
      <c r="M199" s="20"/>
    </row>
    <row r="200" spans="1:13" s="11" customFormat="1">
      <c r="A200"/>
      <c r="B200" s="2"/>
      <c r="C200"/>
      <c r="D200"/>
      <c r="E200" s="1"/>
      <c r="F200" s="3"/>
      <c r="G200" s="3"/>
      <c r="H200" s="3"/>
      <c r="I200" s="3"/>
      <c r="J200" s="3"/>
      <c r="K200"/>
      <c r="M200" s="20"/>
    </row>
    <row r="201" spans="1:13" s="11" customFormat="1">
      <c r="A201"/>
      <c r="B201" s="2"/>
      <c r="C201"/>
      <c r="D201"/>
      <c r="E201" s="1"/>
      <c r="F201" s="3"/>
      <c r="G201" s="3"/>
      <c r="H201" s="3"/>
      <c r="I201" s="3"/>
      <c r="J201" s="3"/>
      <c r="K201"/>
      <c r="M201" s="20"/>
    </row>
    <row r="202" spans="1:13" s="11" customFormat="1">
      <c r="A202"/>
      <c r="B202" s="2"/>
      <c r="C202"/>
      <c r="D202"/>
      <c r="E202" s="1"/>
      <c r="F202" s="3"/>
      <c r="G202" s="3"/>
      <c r="H202" s="3"/>
      <c r="I202" s="3"/>
      <c r="J202" s="3"/>
      <c r="K202"/>
      <c r="M202" s="20"/>
    </row>
    <row r="203" spans="1:13" s="11" customFormat="1">
      <c r="A203"/>
      <c r="B203" s="2"/>
      <c r="C203"/>
      <c r="D203"/>
      <c r="E203" s="1"/>
      <c r="F203" s="3"/>
      <c r="G203" s="3"/>
      <c r="H203" s="3"/>
      <c r="I203" s="3"/>
      <c r="J203" s="3"/>
      <c r="K203"/>
      <c r="M203" s="20"/>
    </row>
    <row r="204" spans="1:13" s="11" customFormat="1">
      <c r="A204"/>
      <c r="B204" s="2"/>
      <c r="C204"/>
      <c r="D204"/>
      <c r="E204" s="1"/>
      <c r="F204" s="3"/>
      <c r="G204" s="3"/>
      <c r="H204" s="3"/>
      <c r="I204" s="3"/>
      <c r="J204" s="3"/>
      <c r="K204"/>
      <c r="M204" s="20"/>
    </row>
    <row r="205" spans="1:13" s="11" customFormat="1">
      <c r="A205"/>
      <c r="B205" s="2"/>
      <c r="C205"/>
      <c r="D205"/>
      <c r="E205" s="1"/>
      <c r="F205" s="3"/>
      <c r="G205" s="3"/>
      <c r="H205" s="3"/>
      <c r="I205" s="3"/>
      <c r="J205" s="3"/>
      <c r="K205"/>
      <c r="M205" s="20"/>
    </row>
    <row r="206" spans="1:13" s="11" customFormat="1">
      <c r="A206"/>
      <c r="B206" s="2"/>
      <c r="C206"/>
      <c r="D206"/>
      <c r="E206" s="1"/>
      <c r="F206" s="3"/>
      <c r="G206" s="3"/>
      <c r="H206" s="3"/>
      <c r="I206" s="3"/>
      <c r="J206" s="3"/>
      <c r="K206"/>
      <c r="M206" s="20"/>
    </row>
    <row r="207" spans="1:13" s="11" customFormat="1">
      <c r="A207"/>
      <c r="B207" s="2"/>
      <c r="C207"/>
      <c r="D207"/>
      <c r="E207" s="1"/>
      <c r="F207" s="3"/>
      <c r="G207" s="3"/>
      <c r="H207" s="3"/>
      <c r="I207" s="3"/>
      <c r="J207" s="3"/>
      <c r="K207"/>
      <c r="M207" s="20"/>
    </row>
    <row r="208" spans="1:13" s="11" customFormat="1">
      <c r="A208"/>
      <c r="B208" s="2"/>
      <c r="C208"/>
      <c r="D208"/>
      <c r="E208" s="1"/>
      <c r="F208" s="3"/>
      <c r="G208" s="3"/>
      <c r="H208" s="3"/>
      <c r="I208" s="3"/>
      <c r="J208" s="3"/>
      <c r="K208"/>
      <c r="M208" s="20"/>
    </row>
    <row r="209" spans="1:13" s="11" customFormat="1">
      <c r="A209"/>
      <c r="B209" s="2"/>
      <c r="C209"/>
      <c r="D209"/>
      <c r="E209" s="1"/>
      <c r="F209" s="3"/>
      <c r="G209" s="3"/>
      <c r="H209" s="3"/>
      <c r="I209" s="3"/>
      <c r="J209" s="3"/>
      <c r="K209"/>
      <c r="M209" s="20"/>
    </row>
    <row r="210" spans="1:13" s="11" customFormat="1">
      <c r="A210"/>
      <c r="B210" s="2"/>
      <c r="C210"/>
      <c r="D210"/>
      <c r="E210" s="1"/>
      <c r="F210" s="3"/>
      <c r="G210" s="3"/>
      <c r="H210" s="3"/>
      <c r="I210" s="3"/>
      <c r="J210" s="3"/>
      <c r="K210"/>
      <c r="M210" s="20"/>
    </row>
    <row r="211" spans="1:13" s="11" customFormat="1">
      <c r="A211"/>
      <c r="B211" s="2"/>
      <c r="C211"/>
      <c r="D211"/>
      <c r="E211" s="1"/>
      <c r="F211" s="3"/>
      <c r="G211" s="3"/>
      <c r="H211" s="3"/>
      <c r="I211" s="3"/>
      <c r="J211" s="3"/>
      <c r="K211"/>
      <c r="M211" s="20"/>
    </row>
    <row r="212" spans="1:13" s="11" customFormat="1">
      <c r="A212"/>
      <c r="B212" s="2"/>
      <c r="C212"/>
      <c r="D212"/>
      <c r="E212" s="1"/>
      <c r="F212" s="3"/>
      <c r="G212" s="3"/>
      <c r="H212" s="3"/>
      <c r="I212" s="3"/>
      <c r="J212" s="3"/>
      <c r="K212"/>
      <c r="M212" s="20"/>
    </row>
    <row r="213" spans="1:13" s="11" customFormat="1">
      <c r="A213"/>
      <c r="B213" s="2"/>
      <c r="C213"/>
      <c r="D213"/>
      <c r="E213" s="1"/>
      <c r="F213" s="3"/>
      <c r="G213" s="3"/>
      <c r="H213" s="3"/>
      <c r="I213" s="3"/>
      <c r="J213" s="3"/>
      <c r="K213"/>
      <c r="M213" s="20"/>
    </row>
    <row r="214" spans="1:13" s="11" customFormat="1">
      <c r="A214"/>
      <c r="B214" s="2"/>
      <c r="C214"/>
      <c r="D214"/>
      <c r="E214" s="1"/>
      <c r="F214" s="3"/>
      <c r="G214" s="3"/>
      <c r="H214" s="3"/>
      <c r="I214" s="3"/>
      <c r="J214" s="3"/>
      <c r="K214"/>
      <c r="M214" s="20"/>
    </row>
    <row r="215" spans="1:13" s="11" customFormat="1">
      <c r="A215"/>
      <c r="B215" s="2"/>
      <c r="C215"/>
      <c r="D215"/>
      <c r="E215" s="1"/>
      <c r="F215" s="3"/>
      <c r="G215" s="3"/>
      <c r="H215" s="3"/>
      <c r="I215" s="3"/>
      <c r="J215" s="3"/>
      <c r="K215"/>
      <c r="M215" s="20"/>
    </row>
    <row r="216" spans="1:13" s="11" customFormat="1">
      <c r="A216"/>
      <c r="B216" s="2"/>
      <c r="C216"/>
      <c r="D216"/>
      <c r="E216" s="1"/>
      <c r="F216" s="3"/>
      <c r="G216" s="3"/>
      <c r="H216" s="3"/>
      <c r="I216" s="3"/>
      <c r="J216" s="3"/>
      <c r="K216"/>
      <c r="M216" s="20"/>
    </row>
    <row r="217" spans="1:13" s="11" customFormat="1">
      <c r="A217"/>
      <c r="B217" s="2"/>
      <c r="C217"/>
      <c r="D217"/>
      <c r="E217" s="1"/>
      <c r="F217" s="3"/>
      <c r="G217" s="3"/>
      <c r="H217" s="3"/>
      <c r="I217" s="3"/>
      <c r="J217" s="3"/>
      <c r="K217"/>
      <c r="M217" s="20"/>
    </row>
    <row r="218" spans="1:13" s="11" customFormat="1">
      <c r="A218"/>
      <c r="B218" s="2"/>
      <c r="C218"/>
      <c r="D218"/>
      <c r="E218" s="1"/>
      <c r="F218" s="3"/>
      <c r="G218" s="3"/>
      <c r="H218" s="3"/>
      <c r="I218" s="3"/>
      <c r="J218" s="3"/>
      <c r="K218"/>
      <c r="M218" s="20"/>
    </row>
    <row r="219" spans="1:13" s="11" customFormat="1">
      <c r="A219"/>
      <c r="B219" s="2"/>
      <c r="C219"/>
      <c r="D219"/>
      <c r="E219" s="1"/>
      <c r="F219" s="3"/>
      <c r="G219" s="3"/>
      <c r="H219" s="3"/>
      <c r="I219" s="3"/>
      <c r="J219" s="3"/>
      <c r="K219"/>
      <c r="M219" s="20"/>
    </row>
    <row r="220" spans="1:13" s="11" customFormat="1">
      <c r="A220"/>
      <c r="B220" s="2"/>
      <c r="C220"/>
      <c r="D220"/>
      <c r="E220" s="1"/>
      <c r="F220" s="3"/>
      <c r="G220" s="3"/>
      <c r="H220" s="3"/>
      <c r="I220" s="3"/>
      <c r="J220" s="3"/>
      <c r="K220"/>
      <c r="M220" s="20"/>
    </row>
    <row r="221" spans="1:13" s="11" customFormat="1">
      <c r="A221"/>
      <c r="B221" s="2"/>
      <c r="C221"/>
      <c r="D221"/>
      <c r="E221" s="1"/>
      <c r="F221" s="3"/>
      <c r="G221" s="3"/>
      <c r="H221" s="3"/>
      <c r="I221" s="3"/>
      <c r="J221" s="3"/>
      <c r="K221"/>
      <c r="M221" s="20"/>
    </row>
    <row r="222" spans="1:13" s="11" customFormat="1">
      <c r="A222"/>
      <c r="B222" s="2"/>
      <c r="C222"/>
      <c r="D222"/>
      <c r="E222" s="1"/>
      <c r="F222" s="3"/>
      <c r="G222" s="3"/>
      <c r="H222" s="3"/>
      <c r="I222" s="3"/>
      <c r="J222" s="3"/>
      <c r="K222"/>
      <c r="M222" s="20"/>
    </row>
    <row r="223" spans="1:13" s="11" customFormat="1">
      <c r="A223"/>
      <c r="B223" s="2"/>
      <c r="C223"/>
      <c r="D223"/>
      <c r="E223" s="1"/>
      <c r="F223" s="3"/>
      <c r="G223" s="3"/>
      <c r="H223" s="3"/>
      <c r="I223" s="3"/>
      <c r="J223" s="3"/>
      <c r="K223"/>
      <c r="M223" s="20"/>
    </row>
    <row r="224" spans="1:13" s="11" customFormat="1">
      <c r="A224"/>
      <c r="B224" s="2"/>
      <c r="C224"/>
      <c r="D224"/>
      <c r="E224" s="1"/>
      <c r="F224" s="3"/>
      <c r="G224" s="3"/>
      <c r="H224" s="3"/>
      <c r="I224" s="3"/>
      <c r="J224" s="3"/>
      <c r="K224"/>
      <c r="M224" s="20"/>
    </row>
    <row r="225" spans="1:13" s="11" customFormat="1">
      <c r="A225"/>
      <c r="B225" s="2"/>
      <c r="C225"/>
      <c r="D225"/>
      <c r="E225" s="1"/>
      <c r="F225" s="3"/>
      <c r="G225" s="3"/>
      <c r="H225" s="3"/>
      <c r="I225" s="3"/>
      <c r="J225" s="3"/>
      <c r="K225"/>
      <c r="M225" s="20"/>
    </row>
    <row r="226" spans="1:13" s="11" customFormat="1">
      <c r="A226"/>
      <c r="B226" s="2"/>
      <c r="C226"/>
      <c r="D226"/>
      <c r="E226" s="1"/>
      <c r="F226" s="3"/>
      <c r="G226" s="3"/>
      <c r="H226" s="3"/>
      <c r="I226" s="3"/>
      <c r="J226" s="3"/>
      <c r="K226"/>
      <c r="M226" s="20"/>
    </row>
    <row r="227" spans="1:13" s="11" customFormat="1">
      <c r="A227"/>
      <c r="B227" s="2"/>
      <c r="C227"/>
      <c r="D227"/>
      <c r="E227" s="1"/>
      <c r="F227" s="3"/>
      <c r="G227" s="3"/>
      <c r="H227" s="3"/>
      <c r="I227" s="3"/>
      <c r="J227" s="3"/>
      <c r="K227"/>
      <c r="M227" s="20"/>
    </row>
    <row r="228" spans="1:13" s="11" customFormat="1">
      <c r="A228"/>
      <c r="B228" s="2"/>
      <c r="C228"/>
      <c r="D228"/>
      <c r="E228" s="1"/>
      <c r="F228" s="3"/>
      <c r="G228" s="3"/>
      <c r="H228" s="3"/>
      <c r="I228" s="3"/>
      <c r="J228" s="3"/>
      <c r="K228"/>
      <c r="M228" s="20"/>
    </row>
    <row r="229" spans="1:13" s="11" customFormat="1">
      <c r="A229"/>
      <c r="B229" s="2"/>
      <c r="C229"/>
      <c r="D229"/>
      <c r="E229" s="1"/>
      <c r="F229" s="3"/>
      <c r="G229" s="3"/>
      <c r="H229" s="3"/>
      <c r="I229" s="3"/>
      <c r="J229" s="3"/>
      <c r="K229"/>
      <c r="M229" s="20"/>
    </row>
    <row r="230" spans="1:13" s="11" customFormat="1">
      <c r="A230"/>
      <c r="B230" s="2"/>
      <c r="C230"/>
      <c r="D230"/>
      <c r="E230" s="1"/>
      <c r="F230" s="3"/>
      <c r="G230" s="3"/>
      <c r="H230" s="3"/>
      <c r="I230" s="3"/>
      <c r="J230" s="3"/>
      <c r="K230"/>
      <c r="M230" s="20"/>
    </row>
    <row r="231" spans="1:13" s="11" customFormat="1">
      <c r="A231"/>
      <c r="B231" s="2"/>
      <c r="C231"/>
      <c r="D231"/>
      <c r="E231" s="1"/>
      <c r="F231" s="3"/>
      <c r="G231" s="3"/>
      <c r="H231" s="3"/>
      <c r="I231" s="3"/>
      <c r="J231" s="3"/>
      <c r="K231"/>
      <c r="M231" s="20"/>
    </row>
    <row r="232" spans="1:13" s="11" customFormat="1">
      <c r="A232"/>
      <c r="B232" s="2"/>
      <c r="C232"/>
      <c r="D232"/>
      <c r="E232" s="1"/>
      <c r="F232" s="3"/>
      <c r="G232" s="3"/>
      <c r="H232" s="3"/>
      <c r="I232" s="3"/>
      <c r="J232" s="3"/>
      <c r="K232"/>
      <c r="M232" s="20"/>
    </row>
    <row r="233" spans="1:13" s="11" customFormat="1">
      <c r="A233"/>
      <c r="B233" s="2"/>
      <c r="C233"/>
      <c r="D233"/>
      <c r="E233" s="1"/>
      <c r="F233" s="3"/>
      <c r="G233" s="3"/>
      <c r="H233" s="3"/>
      <c r="I233" s="3"/>
      <c r="J233" s="3"/>
      <c r="K233"/>
      <c r="M233" s="20"/>
    </row>
    <row r="234" spans="1:13" s="11" customFormat="1">
      <c r="A234"/>
      <c r="B234" s="2"/>
      <c r="C234"/>
      <c r="D234"/>
      <c r="E234" s="1"/>
      <c r="F234" s="3"/>
      <c r="G234" s="3"/>
      <c r="H234" s="3"/>
      <c r="I234" s="3"/>
      <c r="J234" s="3"/>
      <c r="K234"/>
      <c r="M234" s="20"/>
    </row>
    <row r="235" spans="1:13" s="11" customFormat="1">
      <c r="A235"/>
      <c r="B235" s="2"/>
      <c r="C235"/>
      <c r="D235"/>
      <c r="E235" s="1"/>
      <c r="F235" s="3"/>
      <c r="G235" s="3"/>
      <c r="H235" s="3"/>
      <c r="I235" s="3"/>
      <c r="J235" s="3"/>
      <c r="K235"/>
      <c r="M235" s="20"/>
    </row>
    <row r="236" spans="1:13" s="11" customFormat="1">
      <c r="A236"/>
      <c r="B236" s="2"/>
      <c r="C236"/>
      <c r="D236"/>
      <c r="E236" s="1"/>
      <c r="F236" s="3"/>
      <c r="G236" s="3"/>
      <c r="H236" s="3"/>
      <c r="I236" s="3"/>
      <c r="J236" s="3"/>
      <c r="K236"/>
      <c r="M236" s="20"/>
    </row>
    <row r="237" spans="1:13" s="11" customFormat="1">
      <c r="A237"/>
      <c r="B237" s="2"/>
      <c r="C237"/>
      <c r="D237"/>
      <c r="E237" s="1"/>
      <c r="F237" s="3"/>
      <c r="G237" s="3"/>
      <c r="H237" s="3"/>
      <c r="I237" s="3"/>
      <c r="J237" s="3"/>
      <c r="K237"/>
      <c r="M237" s="20"/>
    </row>
    <row r="238" spans="1:13" s="11" customFormat="1">
      <c r="A238"/>
      <c r="B238" s="2"/>
      <c r="C238"/>
      <c r="D238"/>
      <c r="E238" s="1"/>
      <c r="F238" s="3"/>
      <c r="G238" s="3"/>
      <c r="H238" s="3"/>
      <c r="I238" s="3"/>
      <c r="J238" s="3"/>
      <c r="K238"/>
      <c r="M238" s="20"/>
    </row>
    <row r="239" spans="1:13" s="11" customFormat="1">
      <c r="A239"/>
      <c r="B239" s="2"/>
      <c r="C239"/>
      <c r="D239"/>
      <c r="E239" s="1"/>
      <c r="F239" s="3"/>
      <c r="G239" s="3"/>
      <c r="H239" s="3"/>
      <c r="I239" s="3"/>
      <c r="J239" s="3"/>
      <c r="K239"/>
      <c r="M239" s="20"/>
    </row>
    <row r="240" spans="1:13" s="11" customFormat="1">
      <c r="A240"/>
      <c r="B240" s="2"/>
      <c r="C240"/>
      <c r="D240"/>
      <c r="E240" s="1"/>
      <c r="F240" s="3"/>
      <c r="G240" s="3"/>
      <c r="H240" s="3"/>
      <c r="I240" s="3"/>
      <c r="J240" s="3"/>
      <c r="K240"/>
      <c r="M240" s="20"/>
    </row>
    <row r="241" spans="1:14">
      <c r="B241" s="2"/>
      <c r="E241" s="1"/>
      <c r="F241" s="3"/>
      <c r="G241" s="3"/>
      <c r="H241" s="3"/>
      <c r="I241" s="3"/>
      <c r="J241" s="3"/>
      <c r="L241" s="11"/>
      <c r="M241" s="20"/>
    </row>
    <row r="242" spans="1:14">
      <c r="B242" s="2"/>
      <c r="E242" s="1"/>
      <c r="F242" s="3"/>
      <c r="G242" s="3"/>
      <c r="H242" s="3"/>
      <c r="I242" s="3"/>
      <c r="J242" s="3"/>
      <c r="L242" s="11"/>
      <c r="M242" s="20"/>
    </row>
    <row r="243" spans="1:14">
      <c r="B243" s="2"/>
      <c r="E243" s="1"/>
      <c r="F243" s="3"/>
      <c r="G243" s="3"/>
      <c r="H243" s="3"/>
      <c r="I243" s="3"/>
      <c r="J243" s="3"/>
      <c r="L243" s="11"/>
      <c r="M243" s="20"/>
    </row>
    <row r="244" spans="1:14">
      <c r="B244" s="2"/>
      <c r="E244" s="1"/>
      <c r="F244" s="3"/>
      <c r="G244" s="3"/>
      <c r="H244" s="3"/>
      <c r="I244" s="3"/>
      <c r="J244" s="3"/>
      <c r="L244" s="11"/>
      <c r="M244" s="20"/>
    </row>
    <row r="245" spans="1:14">
      <c r="B245" s="2"/>
      <c r="E245" s="1"/>
      <c r="F245" s="3"/>
      <c r="G245" s="3"/>
      <c r="H245" s="3"/>
      <c r="I245" s="3"/>
      <c r="J245" s="3"/>
      <c r="L245" s="11"/>
      <c r="M245" s="20"/>
    </row>
    <row r="246" spans="1:14">
      <c r="B246" s="2"/>
      <c r="E246" s="1"/>
      <c r="F246" s="3"/>
      <c r="G246" s="3"/>
      <c r="H246" s="3"/>
      <c r="I246" s="3"/>
      <c r="J246" s="3"/>
      <c r="L246" s="11"/>
      <c r="M246" s="20"/>
    </row>
    <row r="247" spans="1:14">
      <c r="B247" s="2"/>
      <c r="E247" s="1"/>
      <c r="F247" s="3"/>
      <c r="G247" s="3"/>
      <c r="H247" s="3"/>
      <c r="I247" s="3"/>
      <c r="J247" s="3"/>
      <c r="L247" s="11"/>
      <c r="M247" s="20"/>
    </row>
    <row r="248" spans="1:14">
      <c r="B248" s="2"/>
      <c r="E248" s="1"/>
      <c r="F248" s="3"/>
      <c r="G248" s="3"/>
      <c r="H248" s="3"/>
      <c r="I248" s="3"/>
      <c r="J248" s="3"/>
      <c r="L248" s="11"/>
      <c r="M248" s="20"/>
    </row>
    <row r="249" spans="1:14">
      <c r="B249" s="2"/>
      <c r="E249" s="1"/>
      <c r="F249" s="3"/>
      <c r="G249" s="3"/>
      <c r="H249" s="3"/>
      <c r="I249" s="3"/>
      <c r="J249" s="3"/>
      <c r="L249" s="11"/>
      <c r="M249" s="20"/>
    </row>
    <row r="250" spans="1:14">
      <c r="B250" s="2"/>
      <c r="E250" s="1"/>
      <c r="F250" s="3"/>
      <c r="G250" s="3"/>
      <c r="H250" s="3"/>
      <c r="I250" s="3"/>
      <c r="J250" s="3"/>
      <c r="L250" s="11"/>
      <c r="M250" s="20"/>
    </row>
    <row r="251" spans="1:14">
      <c r="B251" s="2"/>
      <c r="E251" s="1"/>
      <c r="F251" s="3"/>
      <c r="G251" s="3"/>
      <c r="H251" s="3"/>
      <c r="I251" s="3"/>
      <c r="J251" s="3"/>
      <c r="L251" s="11"/>
      <c r="M251" s="20"/>
    </row>
    <row r="252" spans="1:14">
      <c r="B252" s="2"/>
      <c r="E252" s="1"/>
      <c r="F252" s="3"/>
      <c r="G252" s="3"/>
      <c r="H252" s="3"/>
      <c r="I252" s="3"/>
      <c r="J252" s="3"/>
      <c r="L252" s="11"/>
      <c r="M252" s="20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9"/>
      <c r="K630" s="16"/>
      <c r="L630" s="27"/>
      <c r="M630" s="22"/>
      <c r="N630" s="27"/>
    </row>
    <row r="631" spans="1:14">
      <c r="A631" s="16"/>
      <c r="B631" s="28"/>
      <c r="C631" s="16"/>
      <c r="D631" s="16"/>
      <c r="E631" s="17"/>
      <c r="F631" s="9"/>
      <c r="G631" s="9"/>
      <c r="H631" s="9"/>
      <c r="I631" s="9"/>
      <c r="J631" s="9"/>
      <c r="K631" s="16"/>
      <c r="L631" s="27"/>
      <c r="M631" s="22"/>
      <c r="N631" s="27"/>
    </row>
    <row r="632" spans="1:14">
      <c r="A632" s="16"/>
      <c r="B632" s="28"/>
      <c r="C632" s="16"/>
      <c r="D632" s="16"/>
      <c r="E632" s="17"/>
      <c r="F632" s="9"/>
      <c r="G632" s="9"/>
      <c r="H632" s="9"/>
      <c r="I632" s="9"/>
      <c r="J632" s="9"/>
      <c r="K632" s="16"/>
      <c r="L632" s="27"/>
      <c r="M632" s="22"/>
      <c r="N632" s="27"/>
    </row>
    <row r="633" spans="1:14">
      <c r="A633" s="16"/>
      <c r="B633" s="28"/>
      <c r="C633" s="16"/>
      <c r="D633" s="16"/>
      <c r="E633" s="17"/>
      <c r="F633" s="9"/>
      <c r="G633" s="9"/>
      <c r="H633" s="9"/>
      <c r="I633" s="9"/>
      <c r="J633" s="9"/>
      <c r="K633" s="16"/>
      <c r="L633" s="27"/>
      <c r="M633" s="22"/>
      <c r="N633" s="27"/>
    </row>
    <row r="634" spans="1:14">
      <c r="A634" s="16"/>
      <c r="B634" s="28"/>
      <c r="C634" s="16"/>
      <c r="D634" s="16"/>
      <c r="E634" s="17"/>
      <c r="F634" s="9"/>
      <c r="G634" s="9"/>
      <c r="H634" s="9"/>
      <c r="I634" s="9"/>
      <c r="J634" s="9"/>
      <c r="K634" s="16"/>
      <c r="L634" s="27"/>
      <c r="M634" s="22"/>
      <c r="N634" s="27"/>
    </row>
    <row r="635" spans="1:14">
      <c r="A635" s="16"/>
      <c r="B635" s="28"/>
      <c r="C635" s="16"/>
      <c r="D635" s="16"/>
      <c r="E635" s="17"/>
      <c r="F635" s="9"/>
      <c r="G635" s="9"/>
      <c r="H635" s="9"/>
      <c r="I635" s="9"/>
      <c r="J635" s="9"/>
      <c r="K635" s="16"/>
      <c r="L635" s="27"/>
      <c r="M635" s="22"/>
      <c r="N635" s="27"/>
    </row>
    <row r="636" spans="1:14">
      <c r="A636" s="16"/>
      <c r="B636" s="28"/>
      <c r="C636" s="16"/>
      <c r="D636" s="16"/>
      <c r="E636" s="17"/>
      <c r="F636" s="9"/>
      <c r="G636" s="9"/>
      <c r="H636" s="9"/>
      <c r="I636" s="9"/>
      <c r="J636" s="9"/>
      <c r="K636" s="16"/>
      <c r="L636" s="27"/>
      <c r="M636" s="22"/>
      <c r="N636" s="27"/>
    </row>
    <row r="637" spans="1:14">
      <c r="A637" s="16"/>
      <c r="B637" s="28"/>
      <c r="C637" s="16"/>
      <c r="D637" s="16"/>
      <c r="E637" s="17"/>
      <c r="F637" s="9"/>
      <c r="G637" s="9"/>
      <c r="H637" s="9"/>
      <c r="I637" s="9"/>
      <c r="J637" s="9"/>
      <c r="K637" s="16"/>
      <c r="L637" s="27"/>
      <c r="M637" s="22"/>
      <c r="N637" s="27"/>
    </row>
    <row r="638" spans="1:14">
      <c r="A638" s="16"/>
      <c r="B638" s="28"/>
      <c r="C638" s="16"/>
      <c r="D638" s="16"/>
      <c r="E638" s="17"/>
      <c r="F638" s="9"/>
      <c r="G638" s="9"/>
      <c r="H638" s="9"/>
      <c r="I638" s="9"/>
      <c r="J638" s="9"/>
      <c r="K638" s="16"/>
      <c r="L638" s="27"/>
      <c r="M638" s="22"/>
      <c r="N638" s="27"/>
    </row>
    <row r="639" spans="1:14">
      <c r="A639" s="16"/>
      <c r="B639" s="28"/>
      <c r="C639" s="16"/>
      <c r="D639" s="16"/>
      <c r="E639" s="17"/>
      <c r="F639" s="9"/>
      <c r="G639" s="9"/>
      <c r="H639" s="9"/>
      <c r="I639" s="9"/>
      <c r="J639" s="9"/>
      <c r="K639" s="16"/>
      <c r="L639" s="27"/>
      <c r="M639" s="22"/>
      <c r="N639" s="27"/>
    </row>
    <row r="640" spans="1:14">
      <c r="A640" s="16"/>
      <c r="B640" s="28"/>
      <c r="C640" s="16"/>
      <c r="D640" s="16"/>
      <c r="E640" s="17"/>
      <c r="F640" s="9"/>
      <c r="G640" s="9"/>
      <c r="H640" s="9"/>
      <c r="I640" s="9"/>
      <c r="J640" s="9"/>
      <c r="K640" s="16"/>
      <c r="L640" s="27"/>
      <c r="M640" s="22"/>
      <c r="N640" s="27"/>
    </row>
    <row r="641" spans="1:14">
      <c r="A641" s="16"/>
      <c r="B641" s="28"/>
      <c r="C641" s="16"/>
      <c r="D641" s="16"/>
      <c r="E641" s="17"/>
      <c r="F641" s="9"/>
      <c r="G641" s="9"/>
      <c r="H641" s="9"/>
      <c r="I641" s="9"/>
      <c r="J641" s="9"/>
      <c r="K641" s="16"/>
      <c r="L641" s="27"/>
      <c r="M641" s="22"/>
      <c r="N641" s="27"/>
    </row>
    <row r="642" spans="1:14">
      <c r="A642" s="16"/>
      <c r="B642" s="28"/>
      <c r="C642" s="16"/>
      <c r="D642" s="16"/>
      <c r="E642" s="17"/>
      <c r="F642" s="9"/>
      <c r="G642" s="9"/>
      <c r="H642" s="9"/>
      <c r="I642" s="9"/>
      <c r="J642" s="9"/>
      <c r="K642" s="16"/>
      <c r="L642" s="27"/>
      <c r="M642" s="22"/>
      <c r="N642" s="27"/>
    </row>
    <row r="643" spans="1:14">
      <c r="A643" s="16"/>
      <c r="B643" s="28"/>
      <c r="C643" s="16"/>
      <c r="D643" s="16"/>
      <c r="E643" s="17"/>
      <c r="F643" s="9"/>
      <c r="G643" s="9"/>
      <c r="H643" s="9"/>
      <c r="I643" s="9"/>
      <c r="J643" s="9"/>
      <c r="K643" s="16"/>
      <c r="L643" s="27"/>
      <c r="M643" s="22"/>
      <c r="N643" s="27"/>
    </row>
    <row r="644" spans="1:14">
      <c r="A644" s="16"/>
      <c r="B644" s="28"/>
      <c r="C644" s="16"/>
      <c r="D644" s="16"/>
      <c r="E644" s="17"/>
      <c r="F644" s="9"/>
      <c r="G644" s="9"/>
      <c r="H644" s="9"/>
      <c r="I644" s="9"/>
      <c r="J644" s="9"/>
      <c r="K644" s="16"/>
      <c r="L644" s="27"/>
      <c r="M644" s="22"/>
      <c r="N644" s="27"/>
    </row>
    <row r="645" spans="1:14">
      <c r="A645" s="16"/>
      <c r="B645" s="28"/>
      <c r="C645" s="16"/>
      <c r="D645" s="16"/>
      <c r="E645" s="17"/>
      <c r="F645" s="9"/>
      <c r="G645" s="9"/>
      <c r="H645" s="9"/>
      <c r="I645" s="9"/>
      <c r="J645" s="9"/>
      <c r="K645" s="16"/>
      <c r="L645" s="27"/>
      <c r="M645" s="22"/>
      <c r="N645" s="27"/>
    </row>
    <row r="646" spans="1:14">
      <c r="A646" s="16"/>
      <c r="B646" s="28"/>
      <c r="C646" s="16"/>
      <c r="D646" s="16"/>
      <c r="E646" s="17"/>
      <c r="F646" s="9"/>
      <c r="G646" s="9"/>
      <c r="H646" s="9"/>
      <c r="I646" s="9"/>
      <c r="J646" s="9"/>
      <c r="K646" s="16"/>
      <c r="L646" s="27"/>
      <c r="M646" s="22"/>
      <c r="N646" s="27"/>
    </row>
    <row r="647" spans="1:14">
      <c r="A647" s="16"/>
      <c r="B647" s="28"/>
      <c r="C647" s="16"/>
      <c r="D647" s="16"/>
      <c r="E647" s="17"/>
      <c r="F647" s="9"/>
      <c r="G647" s="9"/>
      <c r="H647" s="9"/>
      <c r="I647" s="9"/>
      <c r="J647" s="9"/>
      <c r="K647" s="16"/>
      <c r="L647" s="27"/>
      <c r="M647" s="22"/>
      <c r="N647" s="27"/>
    </row>
    <row r="648" spans="1:14">
      <c r="A648" s="16"/>
      <c r="B648" s="28"/>
      <c r="C648" s="16"/>
      <c r="D648" s="16"/>
      <c r="E648" s="17"/>
      <c r="F648" s="9"/>
      <c r="G648" s="9"/>
      <c r="H648" s="9"/>
      <c r="I648" s="9"/>
      <c r="J648" s="9"/>
      <c r="K648" s="16"/>
      <c r="L648" s="27"/>
      <c r="M648" s="22"/>
      <c r="N648" s="27"/>
    </row>
    <row r="649" spans="1:14">
      <c r="A649" s="16"/>
      <c r="B649" s="28"/>
      <c r="C649" s="16"/>
      <c r="D649" s="16"/>
      <c r="E649" s="17"/>
      <c r="F649" s="9"/>
      <c r="G649" s="9"/>
      <c r="H649" s="9"/>
      <c r="I649" s="9"/>
      <c r="J649" s="9"/>
      <c r="K649" s="16"/>
      <c r="L649" s="27"/>
      <c r="M649" s="22"/>
      <c r="N649" s="27"/>
    </row>
    <row r="650" spans="1:14">
      <c r="A650" s="16"/>
      <c r="B650" s="28"/>
      <c r="C650" s="16"/>
      <c r="D650" s="16"/>
      <c r="E650" s="17"/>
      <c r="F650" s="9"/>
      <c r="G650" s="9"/>
      <c r="H650" s="9"/>
      <c r="I650" s="9"/>
      <c r="J650" s="9"/>
      <c r="K650" s="16"/>
      <c r="L650" s="27"/>
      <c r="M650" s="22"/>
      <c r="N650" s="27"/>
    </row>
    <row r="651" spans="1:14">
      <c r="A651" s="16"/>
      <c r="B651" s="28"/>
      <c r="C651" s="16"/>
      <c r="D651" s="16"/>
      <c r="E651" s="17"/>
      <c r="F651" s="9"/>
      <c r="G651" s="9"/>
      <c r="H651" s="9"/>
      <c r="I651" s="9"/>
      <c r="J651" s="9"/>
      <c r="K651" s="16"/>
      <c r="L651" s="27"/>
      <c r="M651" s="22"/>
      <c r="N651" s="27"/>
    </row>
    <row r="652" spans="1:14">
      <c r="A652" s="16"/>
      <c r="B652" s="28"/>
      <c r="C652" s="16"/>
      <c r="D652" s="16"/>
      <c r="E652" s="17"/>
      <c r="F652" s="9"/>
      <c r="G652" s="9"/>
      <c r="H652" s="9"/>
      <c r="I652" s="9"/>
      <c r="J652" s="9"/>
      <c r="K652" s="16"/>
      <c r="L652" s="27"/>
      <c r="M652" s="22"/>
      <c r="N652" s="27"/>
    </row>
    <row r="653" spans="1:14">
      <c r="A653" s="16"/>
      <c r="B653" s="28"/>
      <c r="C653" s="16"/>
      <c r="D653" s="16"/>
      <c r="E653" s="17"/>
      <c r="F653" s="9"/>
      <c r="G653" s="9"/>
      <c r="H653" s="9"/>
      <c r="I653" s="9"/>
      <c r="J653" s="9"/>
      <c r="K653" s="16"/>
      <c r="L653" s="27"/>
      <c r="M653" s="22"/>
      <c r="N653" s="27"/>
    </row>
    <row r="654" spans="1:14">
      <c r="A654" s="16"/>
      <c r="B654" s="28"/>
      <c r="C654" s="16"/>
      <c r="D654" s="16"/>
      <c r="E654" s="17"/>
      <c r="F654" s="9"/>
      <c r="G654" s="9"/>
      <c r="H654" s="9"/>
      <c r="I654" s="9"/>
      <c r="J654" s="9"/>
      <c r="K654" s="16"/>
      <c r="L654" s="27"/>
      <c r="M654" s="22"/>
      <c r="N654" s="27"/>
    </row>
    <row r="655" spans="1:14">
      <c r="A655" s="16"/>
      <c r="B655" s="28"/>
      <c r="C655" s="16"/>
      <c r="D655" s="16"/>
      <c r="E655" s="17"/>
      <c r="F655" s="9"/>
      <c r="G655" s="9"/>
      <c r="H655" s="9"/>
      <c r="I655" s="9"/>
      <c r="J655" s="9"/>
      <c r="K655" s="16"/>
      <c r="L655" s="27"/>
      <c r="M655" s="22"/>
      <c r="N655" s="27"/>
    </row>
    <row r="656" spans="1:14">
      <c r="A656" s="16"/>
      <c r="B656" s="28"/>
      <c r="C656" s="16"/>
      <c r="D656" s="16"/>
      <c r="E656" s="17"/>
      <c r="F656" s="9"/>
      <c r="G656" s="9"/>
      <c r="H656" s="9"/>
      <c r="I656" s="9"/>
      <c r="J656" s="9"/>
      <c r="K656" s="16"/>
      <c r="L656" s="27"/>
      <c r="M656" s="22"/>
      <c r="N656" s="27"/>
    </row>
    <row r="657" spans="1:14">
      <c r="A657" s="16"/>
      <c r="B657" s="28"/>
      <c r="C657" s="16"/>
      <c r="D657" s="16"/>
      <c r="E657" s="17"/>
      <c r="F657" s="9"/>
      <c r="G657" s="9"/>
      <c r="H657" s="9"/>
      <c r="I657" s="9"/>
      <c r="J657" s="9"/>
      <c r="K657" s="16"/>
      <c r="L657" s="27"/>
      <c r="M657" s="22"/>
      <c r="N657" s="27"/>
    </row>
    <row r="658" spans="1:14">
      <c r="A658" s="16"/>
      <c r="B658" s="28"/>
      <c r="C658" s="16"/>
      <c r="D658" s="16"/>
      <c r="E658" s="17"/>
      <c r="F658" s="9"/>
      <c r="G658" s="9"/>
      <c r="H658" s="9"/>
      <c r="I658" s="9"/>
      <c r="J658" s="9"/>
      <c r="K658" s="16"/>
      <c r="L658" s="27"/>
      <c r="M658" s="22"/>
      <c r="N658" s="27"/>
    </row>
    <row r="659" spans="1:14">
      <c r="A659" s="16"/>
      <c r="B659" s="28"/>
      <c r="C659" s="16"/>
      <c r="D659" s="16"/>
      <c r="E659" s="17"/>
      <c r="F659" s="9"/>
      <c r="G659" s="9"/>
      <c r="H659" s="9"/>
      <c r="I659" s="9"/>
      <c r="J659" s="9"/>
      <c r="K659" s="16"/>
      <c r="L659" s="27"/>
      <c r="M659" s="22"/>
      <c r="N659" s="27"/>
    </row>
    <row r="660" spans="1:14">
      <c r="A660" s="16"/>
      <c r="B660" s="28"/>
      <c r="C660" s="16"/>
      <c r="D660" s="16"/>
      <c r="E660" s="17"/>
      <c r="F660" s="9"/>
      <c r="G660" s="9"/>
      <c r="H660" s="9"/>
      <c r="I660" s="9"/>
      <c r="J660" s="9"/>
      <c r="K660" s="16"/>
      <c r="L660" s="27"/>
      <c r="M660" s="22"/>
      <c r="N660" s="27"/>
    </row>
    <row r="661" spans="1:14">
      <c r="A661" s="16"/>
      <c r="B661" s="28"/>
      <c r="C661" s="16"/>
      <c r="D661" s="16"/>
      <c r="E661" s="17"/>
      <c r="F661" s="9"/>
      <c r="G661" s="9"/>
      <c r="H661" s="9"/>
      <c r="I661" s="9"/>
      <c r="J661" s="9"/>
      <c r="K661" s="16"/>
      <c r="L661" s="27"/>
      <c r="M661" s="22"/>
      <c r="N661" s="27"/>
    </row>
    <row r="662" spans="1:14">
      <c r="A662" s="16"/>
      <c r="B662" s="28"/>
      <c r="C662" s="16"/>
      <c r="D662" s="16"/>
      <c r="E662" s="17"/>
      <c r="F662" s="9"/>
      <c r="G662" s="9"/>
      <c r="H662" s="9"/>
      <c r="I662" s="9"/>
      <c r="J662" s="9"/>
      <c r="K662" s="16"/>
      <c r="L662" s="27"/>
      <c r="M662" s="22"/>
      <c r="N662" s="27"/>
    </row>
    <row r="663" spans="1:14">
      <c r="A663" s="16"/>
      <c r="B663" s="28"/>
      <c r="C663" s="16"/>
      <c r="D663" s="16"/>
      <c r="E663" s="17"/>
      <c r="F663" s="9"/>
      <c r="G663" s="9"/>
      <c r="H663" s="9"/>
      <c r="I663" s="9"/>
      <c r="J663" s="9"/>
      <c r="K663" s="16"/>
      <c r="L663" s="27"/>
      <c r="M663" s="22"/>
      <c r="N663" s="27"/>
    </row>
    <row r="664" spans="1:14">
      <c r="A664" s="16"/>
      <c r="B664" s="28"/>
      <c r="C664" s="16"/>
      <c r="D664" s="16"/>
      <c r="E664" s="17"/>
      <c r="F664" s="9"/>
      <c r="G664" s="9"/>
      <c r="H664" s="9"/>
      <c r="I664" s="9"/>
      <c r="J664" s="9"/>
      <c r="K664" s="16"/>
      <c r="L664" s="27"/>
      <c r="M664" s="22"/>
      <c r="N664" s="27"/>
    </row>
    <row r="665" spans="1:14">
      <c r="A665" s="16"/>
      <c r="B665" s="28"/>
      <c r="C665" s="16"/>
      <c r="D665" s="16"/>
      <c r="E665" s="17"/>
      <c r="F665" s="9"/>
      <c r="G665" s="9"/>
      <c r="H665" s="9"/>
      <c r="I665" s="9"/>
      <c r="J665" s="9"/>
      <c r="K665" s="16"/>
      <c r="L665" s="27"/>
      <c r="M665" s="22"/>
      <c r="N665" s="27"/>
    </row>
    <row r="666" spans="1:14">
      <c r="A666" s="16"/>
      <c r="B666" s="28"/>
      <c r="C666" s="16"/>
      <c r="D666" s="16"/>
      <c r="E666" s="17"/>
      <c r="F666" s="9"/>
      <c r="G666" s="9"/>
      <c r="H666" s="9"/>
      <c r="I666" s="9"/>
      <c r="J666" s="9"/>
      <c r="K666" s="16"/>
      <c r="L666" s="27"/>
      <c r="M666" s="22"/>
      <c r="N666" s="27"/>
    </row>
    <row r="667" spans="1:14">
      <c r="A667" s="16"/>
      <c r="B667" s="28"/>
      <c r="C667" s="16"/>
      <c r="D667" s="16"/>
      <c r="E667" s="17"/>
      <c r="F667" s="9"/>
      <c r="G667" s="9"/>
      <c r="H667" s="9"/>
      <c r="I667" s="9"/>
      <c r="J667" s="9"/>
      <c r="K667" s="16"/>
      <c r="L667" s="27"/>
      <c r="M667" s="22"/>
      <c r="N667" s="27"/>
    </row>
    <row r="668" spans="1:14">
      <c r="A668" s="16"/>
      <c r="B668" s="28"/>
      <c r="C668" s="16"/>
      <c r="D668" s="16"/>
      <c r="E668" s="17"/>
      <c r="F668" s="9"/>
      <c r="G668" s="9"/>
      <c r="H668" s="9"/>
      <c r="I668" s="9"/>
      <c r="J668" s="9"/>
      <c r="K668" s="16"/>
      <c r="L668" s="27"/>
      <c r="M668" s="22"/>
      <c r="N668" s="27"/>
    </row>
    <row r="669" spans="1:14">
      <c r="A669" s="16"/>
      <c r="B669" s="28"/>
      <c r="C669" s="16"/>
      <c r="D669" s="16"/>
      <c r="E669" s="17"/>
      <c r="F669" s="9"/>
      <c r="G669" s="9"/>
      <c r="H669" s="9"/>
      <c r="I669" s="9"/>
      <c r="J669" s="9"/>
      <c r="K669" s="16"/>
      <c r="L669" s="27"/>
      <c r="M669" s="22"/>
      <c r="N669" s="27"/>
    </row>
    <row r="670" spans="1:14">
      <c r="A670" s="16"/>
      <c r="B670" s="28"/>
      <c r="C670" s="16"/>
      <c r="D670" s="16"/>
      <c r="E670" s="17"/>
      <c r="F670" s="9"/>
      <c r="G670" s="9"/>
      <c r="H670" s="9"/>
      <c r="I670" s="9"/>
      <c r="J670" s="9"/>
      <c r="K670" s="16"/>
      <c r="L670" s="27"/>
      <c r="M670" s="22"/>
      <c r="N670" s="27"/>
    </row>
    <row r="671" spans="1:14">
      <c r="A671" s="16"/>
      <c r="B671" s="28"/>
      <c r="C671" s="16"/>
      <c r="D671" s="16"/>
      <c r="E671" s="17"/>
      <c r="F671" s="9"/>
      <c r="G671" s="9"/>
      <c r="H671" s="9"/>
      <c r="I671" s="9"/>
      <c r="J671" s="9"/>
      <c r="K671" s="16"/>
      <c r="L671" s="27"/>
      <c r="M671" s="22"/>
      <c r="N671" s="27"/>
    </row>
    <row r="672" spans="1:14">
      <c r="A672" s="16"/>
      <c r="B672" s="28"/>
      <c r="C672" s="16"/>
      <c r="D672" s="16"/>
      <c r="E672" s="17"/>
      <c r="F672" s="9"/>
      <c r="G672" s="9"/>
      <c r="H672" s="9"/>
      <c r="I672" s="9"/>
      <c r="J672" s="9"/>
      <c r="K672" s="16"/>
      <c r="L672" s="27"/>
      <c r="M672" s="22"/>
      <c r="N672" s="27"/>
    </row>
    <row r="673" spans="1:14">
      <c r="A673" s="16"/>
      <c r="B673" s="28"/>
      <c r="C673" s="16"/>
      <c r="D673" s="16"/>
      <c r="E673" s="17"/>
      <c r="F673" s="9"/>
      <c r="G673" s="9"/>
      <c r="H673" s="9"/>
      <c r="I673" s="9"/>
      <c r="J673" s="9"/>
      <c r="K673" s="16"/>
      <c r="L673" s="27"/>
      <c r="M673" s="22"/>
      <c r="N673" s="27"/>
    </row>
    <row r="674" spans="1:14">
      <c r="A674" s="16"/>
      <c r="B674" s="28"/>
      <c r="C674" s="16"/>
      <c r="D674" s="16"/>
      <c r="E674" s="17"/>
      <c r="F674" s="9"/>
      <c r="G674" s="9"/>
      <c r="H674" s="9"/>
      <c r="I674" s="9"/>
      <c r="J674" s="9"/>
      <c r="K674" s="16"/>
      <c r="L674" s="27"/>
      <c r="M674" s="22"/>
      <c r="N674" s="27"/>
    </row>
    <row r="675" spans="1:14">
      <c r="A675" s="16"/>
      <c r="B675" s="28"/>
      <c r="C675" s="16"/>
      <c r="D675" s="16"/>
      <c r="E675" s="17"/>
      <c r="F675" s="9"/>
      <c r="G675" s="9"/>
      <c r="H675" s="9"/>
      <c r="I675" s="9"/>
      <c r="J675" s="9"/>
      <c r="K675" s="16"/>
      <c r="L675" s="27"/>
      <c r="M675" s="22"/>
      <c r="N675" s="27"/>
    </row>
    <row r="676" spans="1:14">
      <c r="A676" s="16"/>
      <c r="B676" s="28"/>
      <c r="C676" s="16"/>
      <c r="D676" s="16"/>
      <c r="E676" s="17"/>
      <c r="F676" s="9"/>
      <c r="G676" s="9"/>
      <c r="H676" s="9"/>
      <c r="I676" s="9"/>
      <c r="J676" s="9"/>
      <c r="K676" s="16"/>
      <c r="L676" s="27"/>
      <c r="M676" s="22"/>
      <c r="N676" s="27"/>
    </row>
    <row r="677" spans="1:14">
      <c r="A677" s="16"/>
      <c r="B677" s="28"/>
      <c r="C677" s="16"/>
      <c r="D677" s="16"/>
      <c r="E677" s="17"/>
      <c r="F677" s="9"/>
      <c r="G677" s="9"/>
      <c r="H677" s="9"/>
      <c r="I677" s="9"/>
      <c r="J677" s="9"/>
      <c r="K677" s="16"/>
      <c r="L677" s="27"/>
      <c r="M677" s="22"/>
      <c r="N677" s="27"/>
    </row>
    <row r="678" spans="1:14">
      <c r="A678" s="16"/>
      <c r="B678" s="28"/>
      <c r="C678" s="16"/>
      <c r="D678" s="16"/>
      <c r="E678" s="17"/>
      <c r="F678" s="9"/>
      <c r="G678" s="9"/>
      <c r="H678" s="9"/>
      <c r="I678" s="9"/>
      <c r="J678" s="9"/>
      <c r="K678" s="16"/>
      <c r="L678" s="27"/>
      <c r="M678" s="22"/>
      <c r="N678" s="27"/>
    </row>
    <row r="679" spans="1:14">
      <c r="A679" s="16"/>
      <c r="B679" s="28"/>
      <c r="C679" s="16"/>
      <c r="D679" s="16"/>
      <c r="E679" s="17"/>
      <c r="F679" s="9"/>
      <c r="G679" s="9"/>
      <c r="H679" s="9"/>
      <c r="I679" s="9"/>
      <c r="J679" s="9"/>
      <c r="K679" s="16"/>
      <c r="L679" s="27"/>
      <c r="M679" s="22"/>
      <c r="N679" s="27"/>
    </row>
    <row r="680" spans="1:14">
      <c r="A680" s="16"/>
      <c r="B680" s="28"/>
      <c r="C680" s="16"/>
      <c r="D680" s="16"/>
      <c r="E680" s="17"/>
      <c r="F680" s="9"/>
      <c r="G680" s="9"/>
      <c r="H680" s="9"/>
      <c r="I680" s="9"/>
      <c r="J680" s="9"/>
      <c r="K680" s="16"/>
      <c r="L680" s="27"/>
      <c r="M680" s="22"/>
      <c r="N680" s="27"/>
    </row>
    <row r="681" spans="1:14">
      <c r="A681" s="16"/>
      <c r="B681" s="28"/>
      <c r="C681" s="16"/>
      <c r="D681" s="16"/>
      <c r="E681" s="17"/>
      <c r="F681" s="9"/>
      <c r="G681" s="9"/>
      <c r="H681" s="9"/>
      <c r="I681" s="9"/>
      <c r="J681" s="9"/>
      <c r="K681" s="16"/>
      <c r="L681" s="27"/>
      <c r="M681" s="22"/>
      <c r="N681" s="27"/>
    </row>
    <row r="682" spans="1:14">
      <c r="A682" s="16"/>
      <c r="B682" s="28"/>
      <c r="C682" s="16"/>
      <c r="D682" s="16"/>
      <c r="E682" s="17"/>
      <c r="F682" s="9"/>
      <c r="G682" s="9"/>
      <c r="H682" s="9"/>
      <c r="I682" s="9"/>
      <c r="J682" s="9"/>
      <c r="K682" s="16"/>
      <c r="L682" s="27"/>
      <c r="M682" s="22"/>
      <c r="N682" s="27"/>
    </row>
    <row r="683" spans="1:14">
      <c r="A683" s="16"/>
      <c r="B683" s="28"/>
      <c r="C683" s="16"/>
      <c r="D683" s="16"/>
      <c r="E683" s="17"/>
      <c r="F683" s="9"/>
      <c r="G683" s="9"/>
      <c r="H683" s="9"/>
      <c r="I683" s="9"/>
      <c r="J683" s="9"/>
      <c r="K683" s="16"/>
      <c r="L683" s="27"/>
      <c r="M683" s="22"/>
      <c r="N683" s="27"/>
    </row>
    <row r="684" spans="1:14">
      <c r="A684" s="16"/>
      <c r="B684" s="28"/>
      <c r="C684" s="16"/>
      <c r="D684" s="16"/>
      <c r="E684" s="17"/>
      <c r="F684" s="9"/>
      <c r="G684" s="9"/>
      <c r="H684" s="9"/>
      <c r="I684" s="9"/>
      <c r="J684" s="9"/>
      <c r="K684" s="16"/>
      <c r="L684" s="27"/>
      <c r="M684" s="22"/>
      <c r="N684" s="27"/>
    </row>
    <row r="685" spans="1:14">
      <c r="A685" s="16"/>
      <c r="B685" s="28"/>
      <c r="C685" s="16"/>
      <c r="D685" s="16"/>
      <c r="E685" s="17"/>
      <c r="F685" s="9"/>
      <c r="G685" s="9"/>
      <c r="H685" s="9"/>
      <c r="I685" s="9"/>
      <c r="J685" s="9"/>
      <c r="K685" s="16"/>
      <c r="L685" s="27"/>
      <c r="M685" s="22"/>
      <c r="N685" s="27"/>
    </row>
    <row r="686" spans="1:14">
      <c r="A686" s="16"/>
      <c r="B686" s="28"/>
      <c r="C686" s="16"/>
      <c r="D686" s="16"/>
      <c r="E686" s="17"/>
      <c r="F686" s="9"/>
      <c r="G686" s="9"/>
      <c r="H686" s="9"/>
      <c r="I686" s="9"/>
      <c r="J686" s="9"/>
      <c r="K686" s="16"/>
      <c r="L686" s="27"/>
      <c r="M686" s="22"/>
      <c r="N686" s="27"/>
    </row>
    <row r="687" spans="1:14">
      <c r="A687" s="16"/>
      <c r="B687" s="28"/>
      <c r="C687" s="16"/>
      <c r="D687" s="16"/>
      <c r="E687" s="17"/>
      <c r="F687" s="9"/>
      <c r="G687" s="9"/>
      <c r="H687" s="9"/>
      <c r="I687" s="9"/>
      <c r="J687" s="9"/>
      <c r="K687" s="16"/>
      <c r="L687" s="27"/>
      <c r="M687" s="22"/>
      <c r="N687" s="27"/>
    </row>
    <row r="688" spans="1:14">
      <c r="A688" s="16"/>
      <c r="B688" s="28"/>
      <c r="C688" s="16"/>
      <c r="D688" s="16"/>
      <c r="E688" s="17"/>
      <c r="F688" s="9"/>
      <c r="G688" s="9"/>
      <c r="H688" s="9"/>
      <c r="I688" s="9"/>
      <c r="J688" s="9"/>
      <c r="K688" s="16"/>
      <c r="L688" s="27"/>
      <c r="M688" s="22"/>
      <c r="N688" s="27"/>
    </row>
    <row r="689" spans="1:14">
      <c r="A689" s="16"/>
      <c r="B689" s="28"/>
      <c r="C689" s="16"/>
      <c r="D689" s="16"/>
      <c r="E689" s="17"/>
      <c r="F689" s="9"/>
      <c r="G689" s="9"/>
      <c r="H689" s="9"/>
      <c r="I689" s="9"/>
      <c r="J689" s="9"/>
      <c r="K689" s="16"/>
      <c r="L689" s="27"/>
      <c r="M689" s="22"/>
      <c r="N689" s="27"/>
    </row>
    <row r="690" spans="1:14">
      <c r="A690" s="16"/>
      <c r="B690" s="28"/>
      <c r="C690" s="16"/>
      <c r="D690" s="16"/>
      <c r="E690" s="17"/>
      <c r="F690" s="9"/>
      <c r="G690" s="9"/>
      <c r="H690" s="9"/>
      <c r="I690" s="9"/>
      <c r="J690" s="9"/>
      <c r="K690" s="16"/>
      <c r="L690" s="27"/>
      <c r="M690" s="22"/>
      <c r="N690" s="27"/>
    </row>
    <row r="691" spans="1:14">
      <c r="A691" s="16"/>
      <c r="B691" s="28"/>
      <c r="C691" s="16"/>
      <c r="D691" s="16"/>
      <c r="E691" s="17"/>
      <c r="F691" s="9"/>
      <c r="G691" s="9"/>
      <c r="H691" s="9"/>
      <c r="I691" s="9"/>
      <c r="J691" s="9"/>
      <c r="K691" s="16"/>
      <c r="L691" s="27"/>
      <c r="M691" s="22"/>
      <c r="N691" s="27"/>
    </row>
    <row r="692" spans="1:14">
      <c r="A692" s="16"/>
      <c r="B692" s="28"/>
      <c r="C692" s="16"/>
      <c r="D692" s="16"/>
      <c r="E692" s="17"/>
      <c r="F692" s="9"/>
      <c r="G692" s="9"/>
      <c r="H692" s="9"/>
      <c r="I692" s="9"/>
      <c r="J692" s="14"/>
      <c r="K692" s="16"/>
      <c r="L692" s="27"/>
      <c r="M692" s="24"/>
      <c r="N692" s="30"/>
    </row>
    <row r="693" spans="1:14">
      <c r="J693" s="4">
        <f>SUM(J3:J692)</f>
        <v>50354.940000000017</v>
      </c>
      <c r="M693" s="4">
        <f>SUM(M3:M692)</f>
        <v>61291.178653680021</v>
      </c>
      <c r="N693" s="4">
        <f>SUM(N3:N692)</f>
        <v>0</v>
      </c>
    </row>
  </sheetData>
  <sortState ref="A2:K59">
    <sortCondition ref="E2:E5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0"/>
  <sheetViews>
    <sheetView topLeftCell="A76" workbookViewId="0">
      <selection activeCell="A100" sqref="A100"/>
    </sheetView>
  </sheetViews>
  <sheetFormatPr defaultRowHeight="13.2"/>
  <cols>
    <col min="1" max="1" width="14.125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26.37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1149</v>
      </c>
      <c r="B3" s="2">
        <v>1</v>
      </c>
      <c r="C3" t="s">
        <v>1150</v>
      </c>
      <c r="D3" t="s">
        <v>13</v>
      </c>
      <c r="E3" s="1">
        <v>41639</v>
      </c>
      <c r="F3" s="3">
        <v>29816.62</v>
      </c>
      <c r="G3" s="3">
        <v>29816.62</v>
      </c>
      <c r="H3" s="3">
        <v>4918.25</v>
      </c>
      <c r="I3" s="3">
        <v>24898.37</v>
      </c>
      <c r="J3" s="3">
        <v>978.61</v>
      </c>
      <c r="K3" t="s">
        <v>117</v>
      </c>
      <c r="L3" s="11">
        <v>40</v>
      </c>
      <c r="M3" s="36">
        <f>J3</f>
        <v>978.61</v>
      </c>
      <c r="N3" s="11">
        <f>M3-J3</f>
        <v>0</v>
      </c>
    </row>
    <row r="4" spans="1:14">
      <c r="A4" t="s">
        <v>1151</v>
      </c>
      <c r="B4" s="2">
        <v>1</v>
      </c>
      <c r="C4" t="s">
        <v>1152</v>
      </c>
      <c r="D4" t="s">
        <v>13</v>
      </c>
      <c r="E4" s="1">
        <v>41639</v>
      </c>
      <c r="F4" s="3">
        <v>76448.81</v>
      </c>
      <c r="G4" s="3">
        <v>76448.81</v>
      </c>
      <c r="H4" s="3">
        <v>12207.98</v>
      </c>
      <c r="I4" s="3">
        <v>64240.83</v>
      </c>
      <c r="J4" s="3">
        <v>2429.69</v>
      </c>
      <c r="K4" t="s">
        <v>117</v>
      </c>
      <c r="L4" s="11">
        <v>40</v>
      </c>
      <c r="M4" s="36">
        <f t="shared" ref="M4:M58" si="0">J4</f>
        <v>2429.69</v>
      </c>
      <c r="N4" s="11">
        <f t="shared" ref="N4:N64" si="1">M4-J4</f>
        <v>0</v>
      </c>
    </row>
    <row r="5" spans="1:14">
      <c r="A5" t="s">
        <v>1153</v>
      </c>
      <c r="B5" s="2">
        <v>1</v>
      </c>
      <c r="C5" t="s">
        <v>1154</v>
      </c>
      <c r="D5" t="s">
        <v>13</v>
      </c>
      <c r="E5" s="1">
        <v>41639</v>
      </c>
      <c r="F5" s="3">
        <v>124085.75</v>
      </c>
      <c r="G5" s="3">
        <v>124085.75</v>
      </c>
      <c r="H5" s="3">
        <v>19201.47</v>
      </c>
      <c r="I5" s="3">
        <v>104884.28</v>
      </c>
      <c r="J5" s="3">
        <v>3822.33</v>
      </c>
      <c r="K5" t="s">
        <v>117</v>
      </c>
      <c r="L5" s="11">
        <v>40</v>
      </c>
      <c r="M5" s="36">
        <f t="shared" si="0"/>
        <v>3822.33</v>
      </c>
      <c r="N5" s="11">
        <f t="shared" si="1"/>
        <v>0</v>
      </c>
    </row>
    <row r="6" spans="1:14">
      <c r="A6" t="s">
        <v>1155</v>
      </c>
      <c r="B6" s="2">
        <v>1</v>
      </c>
      <c r="C6" t="s">
        <v>1156</v>
      </c>
      <c r="D6" t="s">
        <v>13</v>
      </c>
      <c r="E6" s="1">
        <v>41639</v>
      </c>
      <c r="F6" s="3">
        <v>1649850.31</v>
      </c>
      <c r="G6" s="3">
        <v>1649850.31</v>
      </c>
      <c r="H6" s="3">
        <v>245575.86</v>
      </c>
      <c r="I6" s="3">
        <v>1404274.45</v>
      </c>
      <c r="J6" s="3">
        <v>49381.67</v>
      </c>
      <c r="K6" t="s">
        <v>117</v>
      </c>
      <c r="L6" s="11">
        <v>40</v>
      </c>
      <c r="M6" s="36">
        <f t="shared" si="0"/>
        <v>49381.67</v>
      </c>
      <c r="N6" s="11">
        <f t="shared" si="1"/>
        <v>0</v>
      </c>
    </row>
    <row r="7" spans="1:14">
      <c r="A7" t="s">
        <v>1157</v>
      </c>
      <c r="B7" s="2">
        <v>1</v>
      </c>
      <c r="C7" t="s">
        <v>1158</v>
      </c>
      <c r="D7" t="s">
        <v>13</v>
      </c>
      <c r="E7" s="1">
        <v>41639</v>
      </c>
      <c r="F7" s="3">
        <v>225879.74</v>
      </c>
      <c r="G7" s="3">
        <v>225879.74</v>
      </c>
      <c r="H7" s="3">
        <v>32918.14</v>
      </c>
      <c r="I7" s="3">
        <v>192961.6</v>
      </c>
      <c r="J7" s="3">
        <v>6555.64</v>
      </c>
      <c r="K7" t="s">
        <v>117</v>
      </c>
      <c r="L7" s="11">
        <v>40</v>
      </c>
      <c r="M7" s="36">
        <f t="shared" si="0"/>
        <v>6555.64</v>
      </c>
      <c r="N7" s="11">
        <f t="shared" si="1"/>
        <v>0</v>
      </c>
    </row>
    <row r="8" spans="1:14">
      <c r="A8" t="s">
        <v>1159</v>
      </c>
      <c r="B8" s="2">
        <v>1</v>
      </c>
      <c r="C8" t="s">
        <v>1160</v>
      </c>
      <c r="D8" t="s">
        <v>13</v>
      </c>
      <c r="E8" s="1">
        <v>41639</v>
      </c>
      <c r="F8" s="3">
        <v>359491.65</v>
      </c>
      <c r="G8" s="3">
        <v>359491.65</v>
      </c>
      <c r="H8" s="3">
        <v>50907.62</v>
      </c>
      <c r="I8" s="3">
        <v>308584.03000000003</v>
      </c>
      <c r="J8" s="3">
        <v>10140.219999999999</v>
      </c>
      <c r="K8" t="s">
        <v>117</v>
      </c>
      <c r="L8" s="11">
        <v>40</v>
      </c>
      <c r="M8" s="36">
        <f t="shared" si="0"/>
        <v>10140.219999999999</v>
      </c>
      <c r="N8" s="11">
        <f t="shared" si="1"/>
        <v>0</v>
      </c>
    </row>
    <row r="9" spans="1:14">
      <c r="A9" t="s">
        <v>1161</v>
      </c>
      <c r="B9" s="2">
        <v>1</v>
      </c>
      <c r="C9" t="s">
        <v>1162</v>
      </c>
      <c r="D9" t="s">
        <v>13</v>
      </c>
      <c r="E9" s="1">
        <v>41639</v>
      </c>
      <c r="F9" s="3">
        <v>224023.24</v>
      </c>
      <c r="G9" s="3">
        <v>224023.24</v>
      </c>
      <c r="H9" s="3">
        <v>30849.62</v>
      </c>
      <c r="I9" s="3">
        <v>193173.62</v>
      </c>
      <c r="J9" s="3">
        <v>6145.82</v>
      </c>
      <c r="K9" t="s">
        <v>117</v>
      </c>
      <c r="L9" s="11">
        <v>40</v>
      </c>
      <c r="M9" s="36">
        <f t="shared" si="0"/>
        <v>6145.82</v>
      </c>
      <c r="N9" s="11">
        <f t="shared" si="1"/>
        <v>0</v>
      </c>
    </row>
    <row r="10" spans="1:14">
      <c r="A10" t="s">
        <v>1163</v>
      </c>
      <c r="B10" s="2">
        <v>1</v>
      </c>
      <c r="C10" t="s">
        <v>1164</v>
      </c>
      <c r="D10" t="s">
        <v>13</v>
      </c>
      <c r="E10" s="1">
        <v>41639</v>
      </c>
      <c r="F10" s="3">
        <v>349748.52</v>
      </c>
      <c r="G10" s="3">
        <v>349748.52</v>
      </c>
      <c r="H10" s="3">
        <v>46873.26</v>
      </c>
      <c r="I10" s="3">
        <v>302875.26</v>
      </c>
      <c r="J10" s="3">
        <v>9339.65</v>
      </c>
      <c r="K10" t="s">
        <v>117</v>
      </c>
      <c r="L10" s="11">
        <v>40</v>
      </c>
      <c r="M10" s="36">
        <f t="shared" si="0"/>
        <v>9339.65</v>
      </c>
      <c r="N10" s="11">
        <f t="shared" si="1"/>
        <v>0</v>
      </c>
    </row>
    <row r="11" spans="1:14">
      <c r="A11" t="s">
        <v>1165</v>
      </c>
      <c r="B11" s="2">
        <v>1</v>
      </c>
      <c r="C11" t="s">
        <v>1166</v>
      </c>
      <c r="D11" t="s">
        <v>13</v>
      </c>
      <c r="E11" s="1">
        <v>41639</v>
      </c>
      <c r="F11" s="3">
        <v>294245.36</v>
      </c>
      <c r="G11" s="3">
        <v>294245.36</v>
      </c>
      <c r="H11" s="3">
        <v>38406.300000000003</v>
      </c>
      <c r="I11" s="3">
        <v>255839.06</v>
      </c>
      <c r="J11" s="3">
        <v>7653.84</v>
      </c>
      <c r="K11" t="s">
        <v>117</v>
      </c>
      <c r="L11" s="11">
        <v>40</v>
      </c>
      <c r="M11" s="36">
        <f t="shared" si="0"/>
        <v>7653.84</v>
      </c>
      <c r="N11" s="11">
        <f t="shared" si="1"/>
        <v>0</v>
      </c>
    </row>
    <row r="12" spans="1:14">
      <c r="A12" t="s">
        <v>1167</v>
      </c>
      <c r="B12" s="2">
        <v>1</v>
      </c>
      <c r="C12" t="s">
        <v>1168</v>
      </c>
      <c r="D12" t="s">
        <v>13</v>
      </c>
      <c r="E12" s="1">
        <v>41639</v>
      </c>
      <c r="F12" s="3">
        <v>1107378.73</v>
      </c>
      <c r="G12" s="3">
        <v>1107378.73</v>
      </c>
      <c r="H12" s="3">
        <v>143982.94</v>
      </c>
      <c r="I12" s="3">
        <v>963395.79</v>
      </c>
      <c r="J12" s="3">
        <v>27986.58</v>
      </c>
      <c r="K12" t="s">
        <v>117</v>
      </c>
      <c r="L12" s="11">
        <v>40</v>
      </c>
      <c r="M12" s="36">
        <f t="shared" si="0"/>
        <v>27986.58</v>
      </c>
      <c r="N12" s="11">
        <f t="shared" si="1"/>
        <v>0</v>
      </c>
    </row>
    <row r="13" spans="1:14">
      <c r="A13" t="s">
        <v>1169</v>
      </c>
      <c r="B13" s="2">
        <v>1</v>
      </c>
      <c r="C13" t="s">
        <v>1170</v>
      </c>
      <c r="D13" t="s">
        <v>13</v>
      </c>
      <c r="E13" s="1">
        <v>41639</v>
      </c>
      <c r="F13" s="3">
        <v>1688054.21</v>
      </c>
      <c r="G13" s="3">
        <v>1688054.21</v>
      </c>
      <c r="H13" s="3">
        <v>185006.67</v>
      </c>
      <c r="I13" s="3">
        <v>1503047.54</v>
      </c>
      <c r="J13" s="3">
        <v>42430.81</v>
      </c>
      <c r="K13" t="s">
        <v>117</v>
      </c>
      <c r="L13" s="11">
        <v>40</v>
      </c>
      <c r="M13" s="36">
        <f t="shared" si="0"/>
        <v>42430.81</v>
      </c>
      <c r="N13" s="11">
        <f t="shared" si="1"/>
        <v>0</v>
      </c>
    </row>
    <row r="14" spans="1:14">
      <c r="A14" t="s">
        <v>1171</v>
      </c>
      <c r="B14" s="2">
        <v>1</v>
      </c>
      <c r="C14" t="s">
        <v>1172</v>
      </c>
      <c r="D14" t="s">
        <v>13</v>
      </c>
      <c r="E14" s="1">
        <v>41639</v>
      </c>
      <c r="F14" s="3">
        <v>276851.78999999998</v>
      </c>
      <c r="G14" s="3">
        <v>276851.78999999998</v>
      </c>
      <c r="H14" s="3">
        <v>25320.02</v>
      </c>
      <c r="I14" s="3">
        <v>251531.77</v>
      </c>
      <c r="J14" s="3">
        <v>6906.27</v>
      </c>
      <c r="K14" t="s">
        <v>117</v>
      </c>
      <c r="L14" s="11">
        <v>40</v>
      </c>
      <c r="M14" s="36">
        <f t="shared" si="0"/>
        <v>6906.27</v>
      </c>
      <c r="N14" s="11">
        <f t="shared" si="1"/>
        <v>0</v>
      </c>
    </row>
    <row r="15" spans="1:14">
      <c r="A15" t="s">
        <v>116</v>
      </c>
      <c r="B15" s="2">
        <v>1</v>
      </c>
      <c r="C15" t="s">
        <v>61</v>
      </c>
      <c r="D15" t="s">
        <v>13</v>
      </c>
      <c r="E15" s="1">
        <v>42004</v>
      </c>
      <c r="F15" s="3">
        <v>80635.100000000006</v>
      </c>
      <c r="G15" s="3">
        <v>80635.100000000006</v>
      </c>
      <c r="H15" s="3">
        <v>5039.7</v>
      </c>
      <c r="I15" s="3">
        <v>75595.399999999994</v>
      </c>
      <c r="J15" s="3">
        <v>2015.88</v>
      </c>
      <c r="K15" t="s">
        <v>117</v>
      </c>
      <c r="L15" s="11">
        <v>40</v>
      </c>
      <c r="M15" s="36">
        <f t="shared" si="0"/>
        <v>2015.88</v>
      </c>
      <c r="N15" s="11">
        <f t="shared" si="1"/>
        <v>0</v>
      </c>
    </row>
    <row r="16" spans="1:14">
      <c r="A16" t="s">
        <v>118</v>
      </c>
      <c r="B16" s="2">
        <v>1</v>
      </c>
      <c r="C16" t="s">
        <v>61</v>
      </c>
      <c r="D16" t="s">
        <v>13</v>
      </c>
      <c r="E16" s="1">
        <v>42004</v>
      </c>
      <c r="F16" s="3">
        <v>17944.12</v>
      </c>
      <c r="G16" s="3">
        <v>17944.12</v>
      </c>
      <c r="H16" s="3">
        <v>1121.5</v>
      </c>
      <c r="I16" s="3">
        <v>16822.62</v>
      </c>
      <c r="J16" s="3">
        <v>448.6</v>
      </c>
      <c r="K16" t="s">
        <v>117</v>
      </c>
      <c r="L16" s="11">
        <v>40</v>
      </c>
      <c r="M16" s="36">
        <f t="shared" si="0"/>
        <v>448.6</v>
      </c>
      <c r="N16" s="11">
        <f t="shared" si="1"/>
        <v>0</v>
      </c>
    </row>
    <row r="17" spans="1:14">
      <c r="A17" t="s">
        <v>119</v>
      </c>
      <c r="B17" s="2">
        <v>1</v>
      </c>
      <c r="C17" t="s">
        <v>61</v>
      </c>
      <c r="D17" t="s">
        <v>13</v>
      </c>
      <c r="E17" s="1">
        <v>42004</v>
      </c>
      <c r="F17" s="3">
        <v>109018.68</v>
      </c>
      <c r="G17" s="3">
        <v>109018.68</v>
      </c>
      <c r="H17" s="3">
        <v>6813.67</v>
      </c>
      <c r="I17" s="3">
        <v>102205.01</v>
      </c>
      <c r="J17" s="3">
        <v>2725.47</v>
      </c>
      <c r="K17" t="s">
        <v>117</v>
      </c>
      <c r="L17" s="11">
        <v>40</v>
      </c>
      <c r="M17" s="36">
        <f t="shared" si="0"/>
        <v>2725.47</v>
      </c>
      <c r="N17" s="11">
        <f t="shared" si="1"/>
        <v>0</v>
      </c>
    </row>
    <row r="18" spans="1:14">
      <c r="A18" t="s">
        <v>120</v>
      </c>
      <c r="B18" s="2">
        <v>1</v>
      </c>
      <c r="C18" t="s">
        <v>61</v>
      </c>
      <c r="D18" t="s">
        <v>13</v>
      </c>
      <c r="E18" s="1">
        <v>42004</v>
      </c>
      <c r="F18" s="3">
        <v>26019.97</v>
      </c>
      <c r="G18" s="3">
        <v>26019.97</v>
      </c>
      <c r="H18" s="3">
        <v>1626.25</v>
      </c>
      <c r="I18" s="3">
        <v>24393.72</v>
      </c>
      <c r="J18" s="3">
        <v>650.5</v>
      </c>
      <c r="K18" t="s">
        <v>117</v>
      </c>
      <c r="L18" s="11">
        <v>40</v>
      </c>
      <c r="M18" s="36">
        <f t="shared" si="0"/>
        <v>650.5</v>
      </c>
      <c r="N18" s="11">
        <f t="shared" si="1"/>
        <v>0</v>
      </c>
    </row>
    <row r="19" spans="1:14">
      <c r="A19" t="s">
        <v>120</v>
      </c>
      <c r="B19" s="2">
        <v>2</v>
      </c>
      <c r="C19" t="s">
        <v>59</v>
      </c>
      <c r="D19" t="s">
        <v>13</v>
      </c>
      <c r="E19" s="1">
        <v>42004</v>
      </c>
      <c r="F19" s="3">
        <v>508.25</v>
      </c>
      <c r="G19" s="3">
        <v>508.25</v>
      </c>
      <c r="H19" s="3">
        <v>31.77</v>
      </c>
      <c r="I19" s="3">
        <v>476.48</v>
      </c>
      <c r="J19" s="3">
        <v>12.71</v>
      </c>
      <c r="K19" t="s">
        <v>117</v>
      </c>
      <c r="L19" s="11">
        <v>40</v>
      </c>
      <c r="M19" s="36">
        <f t="shared" si="0"/>
        <v>12.71</v>
      </c>
      <c r="N19" s="11">
        <f t="shared" si="1"/>
        <v>0</v>
      </c>
    </row>
    <row r="20" spans="1:14">
      <c r="A20" t="s">
        <v>121</v>
      </c>
      <c r="B20" s="2">
        <v>1</v>
      </c>
      <c r="C20" t="s">
        <v>61</v>
      </c>
      <c r="D20" t="s">
        <v>13</v>
      </c>
      <c r="E20" s="1">
        <v>42004</v>
      </c>
      <c r="F20" s="3">
        <v>94286.67</v>
      </c>
      <c r="G20" s="3">
        <v>94286.67</v>
      </c>
      <c r="H20" s="3">
        <v>5892.92</v>
      </c>
      <c r="I20" s="3">
        <v>88393.75</v>
      </c>
      <c r="J20" s="3">
        <v>2357.17</v>
      </c>
      <c r="K20" t="s">
        <v>117</v>
      </c>
      <c r="L20" s="11">
        <v>40</v>
      </c>
      <c r="M20" s="36">
        <f t="shared" si="0"/>
        <v>2357.17</v>
      </c>
      <c r="N20" s="11">
        <f t="shared" si="1"/>
        <v>0</v>
      </c>
    </row>
    <row r="21" spans="1:14">
      <c r="A21" t="s">
        <v>122</v>
      </c>
      <c r="B21" s="2">
        <v>1</v>
      </c>
      <c r="C21" t="s">
        <v>61</v>
      </c>
      <c r="D21" t="s">
        <v>13</v>
      </c>
      <c r="E21" s="1">
        <v>42004</v>
      </c>
      <c r="F21" s="3">
        <v>31640.23</v>
      </c>
      <c r="G21" s="3">
        <v>31640.23</v>
      </c>
      <c r="H21" s="3">
        <v>1977.52</v>
      </c>
      <c r="I21" s="3">
        <v>29662.71</v>
      </c>
      <c r="J21" s="3">
        <v>791.01</v>
      </c>
      <c r="K21" t="s">
        <v>117</v>
      </c>
      <c r="L21" s="11">
        <v>40</v>
      </c>
      <c r="M21" s="36">
        <f t="shared" si="0"/>
        <v>791.01</v>
      </c>
      <c r="N21" s="11">
        <f t="shared" si="1"/>
        <v>0</v>
      </c>
    </row>
    <row r="22" spans="1:14">
      <c r="A22" t="s">
        <v>122</v>
      </c>
      <c r="B22" s="2">
        <v>2</v>
      </c>
      <c r="C22" t="s">
        <v>59</v>
      </c>
      <c r="D22" t="s">
        <v>13</v>
      </c>
      <c r="E22" s="1">
        <v>42004</v>
      </c>
      <c r="F22" s="3">
        <v>630</v>
      </c>
      <c r="G22" s="3">
        <v>630</v>
      </c>
      <c r="H22" s="3">
        <v>39.380000000000003</v>
      </c>
      <c r="I22" s="3">
        <v>590.62</v>
      </c>
      <c r="J22" s="3">
        <v>15.75</v>
      </c>
      <c r="K22" t="s">
        <v>117</v>
      </c>
      <c r="L22" s="11">
        <v>40</v>
      </c>
      <c r="M22" s="36">
        <f t="shared" si="0"/>
        <v>15.75</v>
      </c>
      <c r="N22" s="11">
        <f t="shared" si="1"/>
        <v>0</v>
      </c>
    </row>
    <row r="23" spans="1:14">
      <c r="A23" t="s">
        <v>122</v>
      </c>
      <c r="B23" s="2">
        <v>3</v>
      </c>
      <c r="C23" t="s">
        <v>123</v>
      </c>
      <c r="D23" t="s">
        <v>13</v>
      </c>
      <c r="E23" s="1">
        <v>42004</v>
      </c>
      <c r="F23" s="3">
        <v>361.98</v>
      </c>
      <c r="G23" s="3">
        <v>361.98</v>
      </c>
      <c r="H23" s="3">
        <v>22.62</v>
      </c>
      <c r="I23" s="3">
        <v>339.36</v>
      </c>
      <c r="J23" s="3">
        <v>9.0500000000000007</v>
      </c>
      <c r="K23" t="s">
        <v>117</v>
      </c>
      <c r="L23" s="11">
        <v>40</v>
      </c>
      <c r="M23" s="36">
        <f t="shared" si="0"/>
        <v>9.0500000000000007</v>
      </c>
      <c r="N23" s="11">
        <f t="shared" si="1"/>
        <v>0</v>
      </c>
    </row>
    <row r="24" spans="1:14">
      <c r="A24" t="s">
        <v>124</v>
      </c>
      <c r="B24" s="2">
        <v>1</v>
      </c>
      <c r="C24" t="s">
        <v>61</v>
      </c>
      <c r="D24" t="s">
        <v>13</v>
      </c>
      <c r="E24" s="1">
        <v>42004</v>
      </c>
      <c r="F24" s="3">
        <v>32361.27</v>
      </c>
      <c r="G24" s="3">
        <v>32361.27</v>
      </c>
      <c r="H24" s="3">
        <v>2022.58</v>
      </c>
      <c r="I24" s="3">
        <v>30338.69</v>
      </c>
      <c r="J24" s="3">
        <v>809.03</v>
      </c>
      <c r="K24" t="s">
        <v>117</v>
      </c>
      <c r="L24" s="11">
        <v>40</v>
      </c>
      <c r="M24" s="36">
        <f t="shared" si="0"/>
        <v>809.03</v>
      </c>
      <c r="N24" s="11">
        <f t="shared" si="1"/>
        <v>0</v>
      </c>
    </row>
    <row r="25" spans="1:14">
      <c r="A25" t="s">
        <v>124</v>
      </c>
      <c r="B25" s="2">
        <v>2</v>
      </c>
      <c r="C25" t="s">
        <v>59</v>
      </c>
      <c r="D25" t="s">
        <v>13</v>
      </c>
      <c r="E25" s="1">
        <v>42004</v>
      </c>
      <c r="F25" s="3">
        <v>79.5</v>
      </c>
      <c r="G25" s="3">
        <v>79.5</v>
      </c>
      <c r="H25" s="3">
        <v>4.97</v>
      </c>
      <c r="I25" s="3">
        <v>74.53</v>
      </c>
      <c r="J25" s="3">
        <v>1.99</v>
      </c>
      <c r="K25" t="s">
        <v>117</v>
      </c>
      <c r="L25" s="11">
        <v>40</v>
      </c>
      <c r="M25" s="36">
        <f t="shared" si="0"/>
        <v>1.99</v>
      </c>
      <c r="N25" s="11">
        <f t="shared" si="1"/>
        <v>0</v>
      </c>
    </row>
    <row r="26" spans="1:14">
      <c r="A26" t="s">
        <v>125</v>
      </c>
      <c r="B26" s="2">
        <v>1</v>
      </c>
      <c r="C26" t="s">
        <v>61</v>
      </c>
      <c r="D26" t="s">
        <v>13</v>
      </c>
      <c r="E26" s="1">
        <v>42004</v>
      </c>
      <c r="F26" s="3">
        <v>28524.99</v>
      </c>
      <c r="G26" s="3">
        <v>28524.99</v>
      </c>
      <c r="H26" s="3">
        <v>1782.8</v>
      </c>
      <c r="I26" s="3">
        <v>26742.19</v>
      </c>
      <c r="J26" s="3">
        <v>713.12</v>
      </c>
      <c r="K26" t="s">
        <v>117</v>
      </c>
      <c r="L26" s="11">
        <v>40</v>
      </c>
      <c r="M26" s="36">
        <f t="shared" si="0"/>
        <v>713.12</v>
      </c>
      <c r="N26" s="11">
        <f t="shared" si="1"/>
        <v>0</v>
      </c>
    </row>
    <row r="27" spans="1:14">
      <c r="A27" t="s">
        <v>126</v>
      </c>
      <c r="B27" s="2">
        <v>1</v>
      </c>
      <c r="C27" t="s">
        <v>61</v>
      </c>
      <c r="D27" t="s">
        <v>13</v>
      </c>
      <c r="E27" s="1">
        <v>42004</v>
      </c>
      <c r="F27" s="3">
        <v>361.98</v>
      </c>
      <c r="G27" s="3">
        <v>361.98</v>
      </c>
      <c r="H27" s="3">
        <v>22.62</v>
      </c>
      <c r="I27" s="3">
        <v>339.36</v>
      </c>
      <c r="J27" s="3">
        <v>9.0500000000000007</v>
      </c>
      <c r="K27" t="s">
        <v>117</v>
      </c>
      <c r="L27" s="11">
        <v>40</v>
      </c>
      <c r="M27" s="36">
        <f t="shared" si="0"/>
        <v>9.0500000000000007</v>
      </c>
      <c r="N27" s="11">
        <f t="shared" si="1"/>
        <v>0</v>
      </c>
    </row>
    <row r="28" spans="1:14">
      <c r="A28" t="s">
        <v>126</v>
      </c>
      <c r="B28" s="2">
        <v>2</v>
      </c>
      <c r="C28" t="s">
        <v>59</v>
      </c>
      <c r="D28" t="s">
        <v>13</v>
      </c>
      <c r="E28" s="1">
        <v>42004</v>
      </c>
      <c r="F28" s="3">
        <v>636</v>
      </c>
      <c r="G28" s="3">
        <v>636</v>
      </c>
      <c r="H28" s="3">
        <v>39.75</v>
      </c>
      <c r="I28" s="3">
        <v>596.25</v>
      </c>
      <c r="J28" s="3">
        <v>15.9</v>
      </c>
      <c r="K28" t="s">
        <v>117</v>
      </c>
      <c r="L28" s="11">
        <v>40</v>
      </c>
      <c r="M28" s="36">
        <f t="shared" si="0"/>
        <v>15.9</v>
      </c>
      <c r="N28" s="11">
        <f t="shared" si="1"/>
        <v>0</v>
      </c>
    </row>
    <row r="29" spans="1:14">
      <c r="A29" t="s">
        <v>195</v>
      </c>
      <c r="B29" s="2">
        <v>1</v>
      </c>
      <c r="C29" t="s">
        <v>61</v>
      </c>
      <c r="D29" t="s">
        <v>13</v>
      </c>
      <c r="E29" s="1">
        <v>42004</v>
      </c>
      <c r="F29" s="3">
        <v>38036.86</v>
      </c>
      <c r="G29" s="3">
        <v>38036.86</v>
      </c>
      <c r="H29" s="3">
        <v>2377.3000000000002</v>
      </c>
      <c r="I29" s="3">
        <v>35659.56</v>
      </c>
      <c r="J29" s="3">
        <v>950.92</v>
      </c>
      <c r="K29" t="s">
        <v>117</v>
      </c>
      <c r="L29" s="11">
        <v>40</v>
      </c>
      <c r="M29" s="36">
        <f t="shared" si="0"/>
        <v>950.92</v>
      </c>
      <c r="N29" s="11">
        <f t="shared" si="1"/>
        <v>0</v>
      </c>
    </row>
    <row r="30" spans="1:14">
      <c r="A30" t="s">
        <v>235</v>
      </c>
      <c r="B30" s="2">
        <v>1</v>
      </c>
      <c r="C30" t="s">
        <v>61</v>
      </c>
      <c r="D30" t="s">
        <v>13</v>
      </c>
      <c r="E30" s="1">
        <v>42004</v>
      </c>
      <c r="F30" s="3">
        <v>1629.14</v>
      </c>
      <c r="G30" s="3">
        <v>1629.14</v>
      </c>
      <c r="H30" s="3">
        <v>101.82</v>
      </c>
      <c r="I30" s="3">
        <v>1527.32</v>
      </c>
      <c r="J30" s="3">
        <v>40.729999999999997</v>
      </c>
      <c r="K30" t="s">
        <v>117</v>
      </c>
      <c r="L30" s="11">
        <v>40</v>
      </c>
      <c r="M30" s="36">
        <f t="shared" si="0"/>
        <v>40.729999999999997</v>
      </c>
      <c r="N30" s="11">
        <f t="shared" si="1"/>
        <v>0</v>
      </c>
    </row>
    <row r="31" spans="1:14">
      <c r="A31" t="s">
        <v>235</v>
      </c>
      <c r="B31" s="2">
        <v>2</v>
      </c>
      <c r="C31" t="s">
        <v>59</v>
      </c>
      <c r="D31" t="s">
        <v>13</v>
      </c>
      <c r="E31" s="1">
        <v>42004</v>
      </c>
      <c r="F31" s="3">
        <v>675.75</v>
      </c>
      <c r="G31" s="3">
        <v>675.75</v>
      </c>
      <c r="H31" s="3">
        <v>42.23</v>
      </c>
      <c r="I31" s="3">
        <v>633.52</v>
      </c>
      <c r="J31" s="3">
        <v>16.89</v>
      </c>
      <c r="K31" t="s">
        <v>117</v>
      </c>
      <c r="L31" s="11">
        <v>40</v>
      </c>
      <c r="M31" s="36">
        <f t="shared" si="0"/>
        <v>16.89</v>
      </c>
      <c r="N31" s="11">
        <f t="shared" si="1"/>
        <v>0</v>
      </c>
    </row>
    <row r="32" spans="1:14">
      <c r="A32" t="s">
        <v>240</v>
      </c>
      <c r="B32" s="2">
        <v>1</v>
      </c>
      <c r="C32" t="s">
        <v>61</v>
      </c>
      <c r="D32" t="s">
        <v>13</v>
      </c>
      <c r="E32" s="1">
        <v>42004</v>
      </c>
      <c r="F32" s="3">
        <v>95440.29</v>
      </c>
      <c r="G32" s="3">
        <v>95440.29</v>
      </c>
      <c r="H32" s="3">
        <v>5965.02</v>
      </c>
      <c r="I32" s="3">
        <v>89475.27</v>
      </c>
      <c r="J32" s="3">
        <v>2386.0100000000002</v>
      </c>
      <c r="K32" t="s">
        <v>117</v>
      </c>
      <c r="L32" s="11">
        <v>40</v>
      </c>
      <c r="M32" s="36">
        <f t="shared" si="0"/>
        <v>2386.0100000000002</v>
      </c>
      <c r="N32" s="11">
        <f t="shared" si="1"/>
        <v>0</v>
      </c>
    </row>
    <row r="33" spans="1:14">
      <c r="A33" t="s">
        <v>264</v>
      </c>
      <c r="B33" s="2">
        <v>1</v>
      </c>
      <c r="C33" t="s">
        <v>61</v>
      </c>
      <c r="D33" t="s">
        <v>13</v>
      </c>
      <c r="E33" s="1">
        <v>42004</v>
      </c>
      <c r="F33" s="3">
        <v>180.98</v>
      </c>
      <c r="G33" s="3">
        <v>180.98</v>
      </c>
      <c r="H33" s="3">
        <v>11.3</v>
      </c>
      <c r="I33" s="3">
        <v>169.68</v>
      </c>
      <c r="J33" s="3">
        <v>4.5199999999999996</v>
      </c>
      <c r="K33" t="s">
        <v>117</v>
      </c>
      <c r="L33" s="11">
        <v>40</v>
      </c>
      <c r="M33" s="36">
        <f t="shared" si="0"/>
        <v>4.5199999999999996</v>
      </c>
      <c r="N33" s="11">
        <f t="shared" si="1"/>
        <v>0</v>
      </c>
    </row>
    <row r="34" spans="1:14">
      <c r="A34" t="s">
        <v>1173</v>
      </c>
      <c r="B34" s="2">
        <v>1</v>
      </c>
      <c r="C34" t="s">
        <v>1174</v>
      </c>
      <c r="D34" t="s">
        <v>13</v>
      </c>
      <c r="E34" s="1">
        <v>42004</v>
      </c>
      <c r="F34" s="3">
        <v>80786.52</v>
      </c>
      <c r="G34" s="3">
        <v>80786.52</v>
      </c>
      <c r="H34" s="3">
        <v>5059.53</v>
      </c>
      <c r="I34" s="3">
        <v>75726.990000000005</v>
      </c>
      <c r="J34" s="3">
        <v>2023.81</v>
      </c>
      <c r="K34" t="s">
        <v>117</v>
      </c>
      <c r="L34" s="11">
        <v>40</v>
      </c>
      <c r="M34" s="36">
        <f t="shared" si="0"/>
        <v>2023.81</v>
      </c>
      <c r="N34" s="11">
        <f t="shared" si="1"/>
        <v>0</v>
      </c>
    </row>
    <row r="35" spans="1:14">
      <c r="A35" t="s">
        <v>143</v>
      </c>
      <c r="B35" s="2">
        <v>1</v>
      </c>
      <c r="C35" t="s">
        <v>144</v>
      </c>
      <c r="D35" t="s">
        <v>13</v>
      </c>
      <c r="E35" s="1">
        <v>42369</v>
      </c>
      <c r="F35" s="3">
        <v>271.47000000000003</v>
      </c>
      <c r="G35" s="3">
        <v>271.47000000000003</v>
      </c>
      <c r="H35" s="3">
        <v>10.18</v>
      </c>
      <c r="I35" s="3">
        <v>261.29000000000002</v>
      </c>
      <c r="J35" s="3">
        <v>6.79</v>
      </c>
      <c r="K35" t="s">
        <v>117</v>
      </c>
      <c r="L35" s="11">
        <v>40</v>
      </c>
      <c r="M35" s="36">
        <f t="shared" si="0"/>
        <v>6.79</v>
      </c>
      <c r="N35" s="11">
        <f t="shared" si="1"/>
        <v>0</v>
      </c>
    </row>
    <row r="36" spans="1:14">
      <c r="A36" t="s">
        <v>143</v>
      </c>
      <c r="B36" s="2">
        <v>2</v>
      </c>
      <c r="C36" t="s">
        <v>144</v>
      </c>
      <c r="D36" t="s">
        <v>13</v>
      </c>
      <c r="E36" s="1">
        <v>42369</v>
      </c>
      <c r="F36" s="3">
        <v>675.75</v>
      </c>
      <c r="G36" s="3">
        <v>675.75</v>
      </c>
      <c r="H36" s="3">
        <v>25.34</v>
      </c>
      <c r="I36" s="3">
        <v>650.41</v>
      </c>
      <c r="J36" s="3">
        <v>16.89</v>
      </c>
      <c r="K36" t="s">
        <v>117</v>
      </c>
      <c r="L36" s="11">
        <v>40</v>
      </c>
      <c r="M36" s="36">
        <f t="shared" si="0"/>
        <v>16.89</v>
      </c>
      <c r="N36" s="11">
        <f t="shared" si="1"/>
        <v>0</v>
      </c>
    </row>
    <row r="37" spans="1:14">
      <c r="A37" t="s">
        <v>154</v>
      </c>
      <c r="B37" s="2">
        <v>1</v>
      </c>
      <c r="C37" t="s">
        <v>155</v>
      </c>
      <c r="D37" t="s">
        <v>13</v>
      </c>
      <c r="E37" s="1">
        <v>42369</v>
      </c>
      <c r="F37" s="3">
        <v>2347.48</v>
      </c>
      <c r="G37" s="3">
        <v>2347.48</v>
      </c>
      <c r="H37" s="3">
        <v>88.03</v>
      </c>
      <c r="I37" s="3">
        <v>2259.4499999999998</v>
      </c>
      <c r="J37" s="3">
        <v>58.69</v>
      </c>
      <c r="K37" t="s">
        <v>117</v>
      </c>
      <c r="L37" s="11">
        <v>40</v>
      </c>
      <c r="M37" s="36">
        <f t="shared" si="0"/>
        <v>58.69</v>
      </c>
      <c r="N37" s="11">
        <f t="shared" si="1"/>
        <v>0</v>
      </c>
    </row>
    <row r="38" spans="1:14">
      <c r="A38" t="s">
        <v>154</v>
      </c>
      <c r="B38" s="2">
        <v>2</v>
      </c>
      <c r="C38" t="s">
        <v>155</v>
      </c>
      <c r="D38" t="s">
        <v>13</v>
      </c>
      <c r="E38" s="1">
        <v>42369</v>
      </c>
      <c r="F38" s="3">
        <v>675.75</v>
      </c>
      <c r="G38" s="3">
        <v>675.75</v>
      </c>
      <c r="H38" s="3">
        <v>25.34</v>
      </c>
      <c r="I38" s="3">
        <v>650.41</v>
      </c>
      <c r="J38" s="3">
        <v>16.89</v>
      </c>
      <c r="K38" t="s">
        <v>117</v>
      </c>
      <c r="L38" s="11">
        <v>40</v>
      </c>
      <c r="M38" s="36">
        <f t="shared" si="0"/>
        <v>16.89</v>
      </c>
      <c r="N38" s="11">
        <f t="shared" si="1"/>
        <v>0</v>
      </c>
    </row>
    <row r="39" spans="1:14">
      <c r="A39" t="s">
        <v>172</v>
      </c>
      <c r="B39" s="2">
        <v>1</v>
      </c>
      <c r="C39" t="s">
        <v>173</v>
      </c>
      <c r="D39" t="s">
        <v>13</v>
      </c>
      <c r="E39" s="1">
        <v>42369</v>
      </c>
      <c r="F39" s="3">
        <v>168.96</v>
      </c>
      <c r="G39" s="3">
        <v>168.96</v>
      </c>
      <c r="H39" s="3">
        <v>6.33</v>
      </c>
      <c r="I39" s="3">
        <v>162.63</v>
      </c>
      <c r="J39" s="3">
        <v>4.22</v>
      </c>
      <c r="K39" t="s">
        <v>117</v>
      </c>
      <c r="L39" s="11">
        <v>40</v>
      </c>
      <c r="M39" s="36">
        <f t="shared" si="0"/>
        <v>4.22</v>
      </c>
      <c r="N39" s="11">
        <f t="shared" si="1"/>
        <v>0</v>
      </c>
    </row>
    <row r="40" spans="1:14">
      <c r="A40" t="s">
        <v>172</v>
      </c>
      <c r="B40" s="2">
        <v>2</v>
      </c>
      <c r="C40" t="s">
        <v>173</v>
      </c>
      <c r="D40" t="s">
        <v>13</v>
      </c>
      <c r="E40" s="1">
        <v>42369</v>
      </c>
      <c r="F40" s="3">
        <v>39.75</v>
      </c>
      <c r="G40" s="3">
        <v>39.75</v>
      </c>
      <c r="H40" s="3">
        <v>1.49</v>
      </c>
      <c r="I40" s="3">
        <v>38.26</v>
      </c>
      <c r="J40" s="3">
        <v>0.99</v>
      </c>
      <c r="K40" t="s">
        <v>117</v>
      </c>
      <c r="L40" s="11">
        <v>40</v>
      </c>
      <c r="M40" s="36">
        <f t="shared" si="0"/>
        <v>0.99</v>
      </c>
      <c r="N40" s="11">
        <f t="shared" si="1"/>
        <v>0</v>
      </c>
    </row>
    <row r="41" spans="1:14">
      <c r="A41" t="s">
        <v>216</v>
      </c>
      <c r="B41" s="2">
        <v>1</v>
      </c>
      <c r="C41" t="s">
        <v>217</v>
      </c>
      <c r="D41" t="s">
        <v>13</v>
      </c>
      <c r="E41" s="1">
        <v>42369</v>
      </c>
      <c r="F41" s="3">
        <v>7026.4</v>
      </c>
      <c r="G41" s="3">
        <v>7026.4</v>
      </c>
      <c r="H41" s="3">
        <v>263.49</v>
      </c>
      <c r="I41" s="3">
        <v>6762.91</v>
      </c>
      <c r="J41" s="3">
        <v>175.66</v>
      </c>
      <c r="K41" t="s">
        <v>117</v>
      </c>
      <c r="L41" s="11">
        <v>40</v>
      </c>
      <c r="M41" s="36">
        <f t="shared" si="0"/>
        <v>175.66</v>
      </c>
      <c r="N41" s="11">
        <f t="shared" si="1"/>
        <v>0</v>
      </c>
    </row>
    <row r="42" spans="1:14">
      <c r="A42" t="s">
        <v>274</v>
      </c>
      <c r="B42" s="2">
        <v>1</v>
      </c>
      <c r="C42" t="s">
        <v>275</v>
      </c>
      <c r="D42" t="s">
        <v>13</v>
      </c>
      <c r="E42" s="1">
        <v>42369</v>
      </c>
      <c r="F42" s="3">
        <v>68201.08</v>
      </c>
      <c r="G42" s="3">
        <v>68201.08</v>
      </c>
      <c r="H42" s="3">
        <v>2557.54</v>
      </c>
      <c r="I42" s="3">
        <v>65643.539999999994</v>
      </c>
      <c r="J42" s="3">
        <v>1705.03</v>
      </c>
      <c r="K42" t="s">
        <v>117</v>
      </c>
      <c r="L42" s="11">
        <v>40</v>
      </c>
      <c r="M42" s="36">
        <f t="shared" si="0"/>
        <v>1705.03</v>
      </c>
      <c r="N42" s="11">
        <f t="shared" si="1"/>
        <v>0</v>
      </c>
    </row>
    <row r="43" spans="1:14">
      <c r="A43" t="s">
        <v>289</v>
      </c>
      <c r="B43" s="2">
        <v>1</v>
      </c>
      <c r="C43" t="s">
        <v>290</v>
      </c>
      <c r="D43" t="s">
        <v>13</v>
      </c>
      <c r="E43" s="1">
        <v>42369</v>
      </c>
      <c r="F43" s="3">
        <v>274.55</v>
      </c>
      <c r="G43" s="3">
        <v>274.55</v>
      </c>
      <c r="H43" s="3">
        <v>10.29</v>
      </c>
      <c r="I43" s="3">
        <v>264.26</v>
      </c>
      <c r="J43" s="3">
        <v>6.86</v>
      </c>
      <c r="K43" t="s">
        <v>117</v>
      </c>
      <c r="L43" s="11">
        <v>40</v>
      </c>
      <c r="M43" s="36">
        <f t="shared" si="0"/>
        <v>6.86</v>
      </c>
      <c r="N43" s="11">
        <f t="shared" si="1"/>
        <v>0</v>
      </c>
    </row>
    <row r="44" spans="1:14">
      <c r="A44" t="s">
        <v>289</v>
      </c>
      <c r="B44" s="2">
        <v>4</v>
      </c>
      <c r="C44" t="s">
        <v>290</v>
      </c>
      <c r="D44" t="s">
        <v>13</v>
      </c>
      <c r="E44" s="1">
        <v>42369</v>
      </c>
      <c r="F44" s="3">
        <v>276.8</v>
      </c>
      <c r="G44" s="3">
        <v>276.8</v>
      </c>
      <c r="H44" s="3">
        <v>10.38</v>
      </c>
      <c r="I44" s="3">
        <v>266.42</v>
      </c>
      <c r="J44" s="3">
        <v>6.92</v>
      </c>
      <c r="K44" t="s">
        <v>117</v>
      </c>
      <c r="L44" s="11">
        <v>40</v>
      </c>
      <c r="M44" s="36">
        <f t="shared" si="0"/>
        <v>6.92</v>
      </c>
      <c r="N44" s="11">
        <f t="shared" si="1"/>
        <v>0</v>
      </c>
    </row>
    <row r="45" spans="1:14">
      <c r="A45" t="s">
        <v>296</v>
      </c>
      <c r="B45" s="2">
        <v>1</v>
      </c>
      <c r="C45" t="s">
        <v>297</v>
      </c>
      <c r="D45" t="s">
        <v>13</v>
      </c>
      <c r="E45" s="1">
        <v>42369</v>
      </c>
      <c r="F45" s="3">
        <v>369.04</v>
      </c>
      <c r="G45" s="3">
        <v>369.04</v>
      </c>
      <c r="H45" s="3">
        <v>13.84</v>
      </c>
      <c r="I45" s="3">
        <v>355.2</v>
      </c>
      <c r="J45" s="3">
        <v>9.23</v>
      </c>
      <c r="K45" t="s">
        <v>117</v>
      </c>
      <c r="L45" s="11">
        <v>40</v>
      </c>
      <c r="M45" s="36">
        <f t="shared" si="0"/>
        <v>9.23</v>
      </c>
      <c r="N45" s="11">
        <f t="shared" si="1"/>
        <v>0</v>
      </c>
    </row>
    <row r="46" spans="1:14">
      <c r="A46" t="s">
        <v>296</v>
      </c>
      <c r="B46" s="2">
        <v>2</v>
      </c>
      <c r="C46" t="s">
        <v>297</v>
      </c>
      <c r="D46" t="s">
        <v>13</v>
      </c>
      <c r="E46" s="1">
        <v>42369</v>
      </c>
      <c r="F46" s="3">
        <v>204.73</v>
      </c>
      <c r="G46" s="3">
        <v>204.73</v>
      </c>
      <c r="H46" s="3">
        <v>7.68</v>
      </c>
      <c r="I46" s="3">
        <v>197.05</v>
      </c>
      <c r="J46" s="3">
        <v>5.12</v>
      </c>
      <c r="K46" t="s">
        <v>117</v>
      </c>
      <c r="L46" s="11">
        <v>40</v>
      </c>
      <c r="M46" s="36">
        <f t="shared" si="0"/>
        <v>5.12</v>
      </c>
      <c r="N46" s="11">
        <f t="shared" si="1"/>
        <v>0</v>
      </c>
    </row>
    <row r="47" spans="1:14">
      <c r="A47" t="s">
        <v>316</v>
      </c>
      <c r="B47" s="2">
        <v>1</v>
      </c>
      <c r="C47" t="s">
        <v>317</v>
      </c>
      <c r="D47" t="s">
        <v>13</v>
      </c>
      <c r="E47" s="1">
        <v>42369</v>
      </c>
      <c r="F47" s="3">
        <v>1985.2</v>
      </c>
      <c r="G47" s="3">
        <v>1985.2</v>
      </c>
      <c r="H47" s="3">
        <v>74.45</v>
      </c>
      <c r="I47" s="3">
        <v>1910.75</v>
      </c>
      <c r="J47" s="3">
        <v>49.63</v>
      </c>
      <c r="K47" t="s">
        <v>117</v>
      </c>
      <c r="L47" s="11">
        <v>40</v>
      </c>
      <c r="M47" s="36">
        <f t="shared" si="0"/>
        <v>49.63</v>
      </c>
      <c r="N47" s="11">
        <f t="shared" ref="N47:N52" si="2">M47-J47</f>
        <v>0</v>
      </c>
    </row>
    <row r="48" spans="1:14">
      <c r="A48" t="s">
        <v>316</v>
      </c>
      <c r="B48" s="2">
        <v>2</v>
      </c>
      <c r="C48" t="s">
        <v>317</v>
      </c>
      <c r="D48" t="s">
        <v>13</v>
      </c>
      <c r="E48" s="1">
        <v>42369</v>
      </c>
      <c r="F48" s="3">
        <v>675.92</v>
      </c>
      <c r="G48" s="3">
        <v>675.92</v>
      </c>
      <c r="H48" s="3">
        <v>25.35</v>
      </c>
      <c r="I48" s="3">
        <v>650.57000000000005</v>
      </c>
      <c r="J48" s="3">
        <v>16.899999999999999</v>
      </c>
      <c r="K48" t="s">
        <v>117</v>
      </c>
      <c r="L48" s="11">
        <v>40</v>
      </c>
      <c r="M48" s="36">
        <f t="shared" si="0"/>
        <v>16.899999999999999</v>
      </c>
      <c r="N48" s="11">
        <f t="shared" si="2"/>
        <v>0</v>
      </c>
    </row>
    <row r="49" spans="1:14">
      <c r="A49" t="s">
        <v>348</v>
      </c>
      <c r="B49" s="2">
        <v>1</v>
      </c>
      <c r="C49" t="s">
        <v>349</v>
      </c>
      <c r="D49" t="s">
        <v>13</v>
      </c>
      <c r="E49" s="1">
        <v>42369</v>
      </c>
      <c r="F49" s="3">
        <v>553.57000000000005</v>
      </c>
      <c r="G49" s="3">
        <v>553.57000000000005</v>
      </c>
      <c r="H49" s="3">
        <v>20.76</v>
      </c>
      <c r="I49" s="3">
        <v>532.80999999999995</v>
      </c>
      <c r="J49" s="3">
        <v>13.84</v>
      </c>
      <c r="K49" t="s">
        <v>117</v>
      </c>
      <c r="L49" s="11">
        <v>40</v>
      </c>
      <c r="M49" s="36">
        <f t="shared" si="0"/>
        <v>13.84</v>
      </c>
      <c r="N49" s="11">
        <f t="shared" si="2"/>
        <v>0</v>
      </c>
    </row>
    <row r="50" spans="1:14">
      <c r="A50" t="s">
        <v>348</v>
      </c>
      <c r="B50" s="2">
        <v>2</v>
      </c>
      <c r="C50" t="s">
        <v>349</v>
      </c>
      <c r="D50" t="s">
        <v>13</v>
      </c>
      <c r="E50" s="1">
        <v>42369</v>
      </c>
      <c r="F50" s="3">
        <v>67.58</v>
      </c>
      <c r="G50" s="3">
        <v>67.58</v>
      </c>
      <c r="H50" s="3">
        <v>2.5299999999999998</v>
      </c>
      <c r="I50" s="3">
        <v>65.05</v>
      </c>
      <c r="J50" s="3">
        <v>1.69</v>
      </c>
      <c r="K50" t="s">
        <v>117</v>
      </c>
      <c r="L50" s="11">
        <v>40</v>
      </c>
      <c r="M50" s="36">
        <f t="shared" si="0"/>
        <v>1.69</v>
      </c>
      <c r="N50" s="11">
        <f t="shared" si="2"/>
        <v>0</v>
      </c>
    </row>
    <row r="51" spans="1:14">
      <c r="A51" t="s">
        <v>359</v>
      </c>
      <c r="B51" s="2">
        <v>1</v>
      </c>
      <c r="C51" t="s">
        <v>360</v>
      </c>
      <c r="D51" t="s">
        <v>13</v>
      </c>
      <c r="E51" s="1">
        <v>42369</v>
      </c>
      <c r="F51" s="3">
        <v>289.5</v>
      </c>
      <c r="G51" s="3">
        <v>289.5</v>
      </c>
      <c r="H51" s="3">
        <v>10.86</v>
      </c>
      <c r="I51" s="3">
        <v>278.64</v>
      </c>
      <c r="J51" s="3">
        <v>7.24</v>
      </c>
      <c r="K51" t="s">
        <v>117</v>
      </c>
      <c r="L51" s="11">
        <v>40</v>
      </c>
      <c r="M51" s="36">
        <f t="shared" si="0"/>
        <v>7.24</v>
      </c>
      <c r="N51" s="11">
        <f t="shared" si="2"/>
        <v>0</v>
      </c>
    </row>
    <row r="52" spans="1:14">
      <c r="A52" t="s">
        <v>383</v>
      </c>
      <c r="B52" s="2">
        <v>1</v>
      </c>
      <c r="C52" t="s">
        <v>384</v>
      </c>
      <c r="D52" t="s">
        <v>13</v>
      </c>
      <c r="E52" s="1">
        <v>42369</v>
      </c>
      <c r="F52" s="3">
        <v>366.66</v>
      </c>
      <c r="G52" s="3">
        <v>366.66</v>
      </c>
      <c r="H52" s="3">
        <v>13.75</v>
      </c>
      <c r="I52" s="3">
        <v>352.91</v>
      </c>
      <c r="J52" s="3">
        <v>9.17</v>
      </c>
      <c r="K52" t="s">
        <v>117</v>
      </c>
      <c r="L52" s="11">
        <v>40</v>
      </c>
      <c r="M52" s="36">
        <f t="shared" si="0"/>
        <v>9.17</v>
      </c>
      <c r="N52" s="11">
        <f t="shared" si="2"/>
        <v>0</v>
      </c>
    </row>
    <row r="53" spans="1:14">
      <c r="A53" t="s">
        <v>383</v>
      </c>
      <c r="B53" s="2">
        <v>2</v>
      </c>
      <c r="C53" t="s">
        <v>384</v>
      </c>
      <c r="D53" t="s">
        <v>13</v>
      </c>
      <c r="E53" s="1">
        <v>42369</v>
      </c>
      <c r="F53" s="3">
        <v>184.53</v>
      </c>
      <c r="G53" s="3">
        <v>184.53</v>
      </c>
      <c r="H53" s="3">
        <v>6.92</v>
      </c>
      <c r="I53" s="3">
        <v>177.61</v>
      </c>
      <c r="J53" s="3">
        <v>4.6100000000000003</v>
      </c>
      <c r="K53" t="s">
        <v>117</v>
      </c>
      <c r="L53" s="11">
        <v>40</v>
      </c>
      <c r="M53" s="36">
        <f t="shared" si="0"/>
        <v>4.6100000000000003</v>
      </c>
      <c r="N53" s="11">
        <f t="shared" si="1"/>
        <v>0</v>
      </c>
    </row>
    <row r="54" spans="1:14">
      <c r="A54" t="s">
        <v>414</v>
      </c>
      <c r="B54" s="2">
        <v>1</v>
      </c>
      <c r="C54" t="s">
        <v>415</v>
      </c>
      <c r="D54" t="s">
        <v>13</v>
      </c>
      <c r="E54" s="1">
        <v>42369</v>
      </c>
      <c r="F54" s="3">
        <v>202.75</v>
      </c>
      <c r="G54" s="3">
        <v>202.75</v>
      </c>
      <c r="H54" s="3">
        <v>7.6</v>
      </c>
      <c r="I54" s="3">
        <v>195.15</v>
      </c>
      <c r="J54" s="3">
        <v>5.07</v>
      </c>
      <c r="K54" t="s">
        <v>117</v>
      </c>
      <c r="L54" s="11">
        <v>40</v>
      </c>
      <c r="M54" s="36">
        <f t="shared" si="0"/>
        <v>5.07</v>
      </c>
      <c r="N54" s="11">
        <f t="shared" si="1"/>
        <v>0</v>
      </c>
    </row>
    <row r="55" spans="1:14">
      <c r="A55" t="s">
        <v>548</v>
      </c>
      <c r="B55" s="2">
        <v>1</v>
      </c>
      <c r="C55" t="s">
        <v>549</v>
      </c>
      <c r="D55" t="s">
        <v>13</v>
      </c>
      <c r="E55" s="1">
        <v>42369</v>
      </c>
      <c r="F55" s="3">
        <v>369.04</v>
      </c>
      <c r="G55" s="3">
        <v>369.04</v>
      </c>
      <c r="H55" s="3">
        <v>13.84</v>
      </c>
      <c r="I55" s="3">
        <v>355.2</v>
      </c>
      <c r="J55" s="3">
        <v>9.23</v>
      </c>
      <c r="K55" t="s">
        <v>117</v>
      </c>
      <c r="L55" s="11">
        <v>40</v>
      </c>
      <c r="M55" s="36">
        <f t="shared" si="0"/>
        <v>9.23</v>
      </c>
      <c r="N55" s="11">
        <f t="shared" si="1"/>
        <v>0</v>
      </c>
    </row>
    <row r="56" spans="1:14">
      <c r="A56" t="s">
        <v>563</v>
      </c>
      <c r="B56" s="2">
        <v>1</v>
      </c>
      <c r="C56" t="s">
        <v>564</v>
      </c>
      <c r="D56" t="s">
        <v>13</v>
      </c>
      <c r="E56" s="1">
        <v>42369</v>
      </c>
      <c r="F56" s="3">
        <v>314.41000000000003</v>
      </c>
      <c r="G56" s="3">
        <v>314.41000000000003</v>
      </c>
      <c r="H56" s="3">
        <v>11.79</v>
      </c>
      <c r="I56" s="3">
        <v>302.62</v>
      </c>
      <c r="J56" s="3">
        <v>7.86</v>
      </c>
      <c r="K56" t="s">
        <v>117</v>
      </c>
      <c r="L56" s="11">
        <v>40</v>
      </c>
      <c r="M56" s="36">
        <f t="shared" si="0"/>
        <v>7.86</v>
      </c>
      <c r="N56" s="11">
        <f t="shared" si="1"/>
        <v>0</v>
      </c>
    </row>
    <row r="57" spans="1:14">
      <c r="A57" t="s">
        <v>1175</v>
      </c>
      <c r="B57" s="2">
        <v>1</v>
      </c>
      <c r="C57" t="s">
        <v>1176</v>
      </c>
      <c r="D57" t="s">
        <v>13</v>
      </c>
      <c r="E57" s="1">
        <v>42369</v>
      </c>
      <c r="F57" s="3">
        <v>5263.07</v>
      </c>
      <c r="G57" s="3">
        <v>5263.07</v>
      </c>
      <c r="H57" s="3">
        <v>197.37</v>
      </c>
      <c r="I57" s="3">
        <v>5065.7</v>
      </c>
      <c r="J57" s="3">
        <v>131.58000000000001</v>
      </c>
      <c r="K57" t="s">
        <v>117</v>
      </c>
      <c r="L57" s="11">
        <v>40</v>
      </c>
      <c r="M57" s="36">
        <f t="shared" si="0"/>
        <v>131.58000000000001</v>
      </c>
      <c r="N57" s="11">
        <f t="shared" si="1"/>
        <v>0</v>
      </c>
    </row>
    <row r="58" spans="1:14">
      <c r="A58" t="s">
        <v>1177</v>
      </c>
      <c r="B58" s="2">
        <v>1</v>
      </c>
      <c r="C58" t="s">
        <v>639</v>
      </c>
      <c r="D58" t="s">
        <v>13</v>
      </c>
      <c r="E58" s="1">
        <v>42369</v>
      </c>
      <c r="F58" s="3">
        <v>1955.96</v>
      </c>
      <c r="G58" s="3">
        <v>1955.96</v>
      </c>
      <c r="H58" s="3">
        <v>73.349999999999994</v>
      </c>
      <c r="I58" s="3">
        <v>1882.61</v>
      </c>
      <c r="J58" s="95">
        <v>48.9</v>
      </c>
      <c r="K58" s="104" t="s">
        <v>117</v>
      </c>
      <c r="L58" s="105">
        <v>40</v>
      </c>
      <c r="M58" s="92">
        <f t="shared" si="0"/>
        <v>48.9</v>
      </c>
      <c r="N58" s="105">
        <f t="shared" si="1"/>
        <v>0</v>
      </c>
    </row>
    <row r="59" spans="1:14">
      <c r="B59" s="2"/>
      <c r="E59" s="1"/>
      <c r="F59" s="3"/>
      <c r="G59" s="3"/>
      <c r="H59" s="3"/>
      <c r="I59" s="3"/>
      <c r="J59" s="95"/>
      <c r="L59" s="11"/>
      <c r="M59" s="92"/>
      <c r="N59" s="105"/>
    </row>
    <row r="60" spans="1:14">
      <c r="B60" s="2"/>
      <c r="C60" s="96" t="s">
        <v>1353</v>
      </c>
      <c r="E60" s="1"/>
      <c r="F60" s="3"/>
      <c r="G60" s="114">
        <f>'[3]2016 Jobs by Asset Class'!$C$12</f>
        <v>138898.830544</v>
      </c>
      <c r="H60" s="9"/>
      <c r="I60" s="9"/>
      <c r="J60" s="93"/>
      <c r="K60" s="16"/>
      <c r="L60" s="102">
        <v>40</v>
      </c>
      <c r="M60" s="108">
        <f>(G60/L60)/2</f>
        <v>1736.2353817999999</v>
      </c>
      <c r="N60" s="105"/>
    </row>
    <row r="61" spans="1:14">
      <c r="B61" s="2"/>
      <c r="E61" s="1"/>
      <c r="F61" s="3"/>
      <c r="G61" s="3"/>
      <c r="H61" s="3"/>
      <c r="I61" s="3"/>
      <c r="J61" s="7"/>
      <c r="K61" s="10"/>
      <c r="L61" s="12"/>
      <c r="M61" s="45"/>
      <c r="N61" s="105"/>
    </row>
    <row r="62" spans="1:14">
      <c r="B62" s="2"/>
      <c r="E62" s="1"/>
      <c r="F62" s="3"/>
      <c r="G62" s="3"/>
      <c r="H62" s="3"/>
      <c r="I62" s="3"/>
      <c r="J62" s="8">
        <f>SUM(J3:J61)</f>
        <v>192088.25</v>
      </c>
      <c r="L62" s="27"/>
      <c r="M62" s="8">
        <f>SUM(M3:M61)</f>
        <v>193824.48538180001</v>
      </c>
      <c r="N62" s="8">
        <f>SUM(N3:N58)</f>
        <v>0</v>
      </c>
    </row>
    <row r="63" spans="1:14">
      <c r="B63" s="2"/>
      <c r="E63" s="1"/>
      <c r="F63" s="3"/>
      <c r="G63" s="3"/>
      <c r="H63" s="3"/>
      <c r="I63" s="3"/>
      <c r="J63" s="3"/>
      <c r="L63" s="27"/>
      <c r="M63" s="37"/>
      <c r="N63" s="27"/>
    </row>
    <row r="64" spans="1:14">
      <c r="A64" t="s">
        <v>1204</v>
      </c>
      <c r="B64" s="2">
        <v>1</v>
      </c>
      <c r="C64" t="s">
        <v>1205</v>
      </c>
      <c r="D64" t="s">
        <v>13</v>
      </c>
      <c r="E64" s="1">
        <v>41639</v>
      </c>
      <c r="F64" s="3">
        <v>26118.03</v>
      </c>
      <c r="G64" s="3">
        <v>26118.03</v>
      </c>
      <c r="H64" s="3">
        <v>4308.18</v>
      </c>
      <c r="I64" s="3">
        <v>21809.85</v>
      </c>
      <c r="J64" s="3">
        <v>857.22</v>
      </c>
      <c r="K64" t="s">
        <v>1206</v>
      </c>
      <c r="L64" s="11">
        <v>40</v>
      </c>
      <c r="M64" s="36">
        <f>J64</f>
        <v>857.22</v>
      </c>
      <c r="N64" s="11">
        <f t="shared" si="1"/>
        <v>0</v>
      </c>
    </row>
    <row r="65" spans="1:14">
      <c r="A65" t="s">
        <v>1207</v>
      </c>
      <c r="B65" s="2">
        <v>1</v>
      </c>
      <c r="C65" t="s">
        <v>1208</v>
      </c>
      <c r="D65" t="s">
        <v>13</v>
      </c>
      <c r="E65" s="1">
        <v>41639</v>
      </c>
      <c r="F65" s="3">
        <v>90752.12</v>
      </c>
      <c r="G65" s="3">
        <v>90752.12</v>
      </c>
      <c r="H65" s="3">
        <v>14492.06</v>
      </c>
      <c r="I65" s="3">
        <v>76260.06</v>
      </c>
      <c r="J65" s="3">
        <v>2884.28</v>
      </c>
      <c r="K65" t="s">
        <v>1206</v>
      </c>
      <c r="L65" s="11">
        <v>40</v>
      </c>
      <c r="M65" s="36">
        <f t="shared" ref="M65:M77" si="3">J65</f>
        <v>2884.28</v>
      </c>
      <c r="N65" s="11">
        <f t="shared" ref="N65:N77" si="4">M65-J65</f>
        <v>0</v>
      </c>
    </row>
    <row r="66" spans="1:14">
      <c r="A66" t="s">
        <v>1209</v>
      </c>
      <c r="B66" s="2">
        <v>1</v>
      </c>
      <c r="C66" t="s">
        <v>1210</v>
      </c>
      <c r="D66" t="s">
        <v>13</v>
      </c>
      <c r="E66" s="1">
        <v>41639</v>
      </c>
      <c r="F66" s="3">
        <v>192257.93</v>
      </c>
      <c r="G66" s="3">
        <v>192257.93</v>
      </c>
      <c r="H66" s="3">
        <v>29750.66</v>
      </c>
      <c r="I66" s="3">
        <v>162507.26999999999</v>
      </c>
      <c r="J66" s="3">
        <v>5922.3</v>
      </c>
      <c r="K66" t="s">
        <v>1206</v>
      </c>
      <c r="L66" s="11">
        <v>40</v>
      </c>
      <c r="M66" s="36">
        <f t="shared" si="3"/>
        <v>5922.3</v>
      </c>
      <c r="N66" s="11">
        <f t="shared" si="4"/>
        <v>0</v>
      </c>
    </row>
    <row r="67" spans="1:14">
      <c r="A67" t="s">
        <v>1211</v>
      </c>
      <c r="B67" s="2">
        <v>1</v>
      </c>
      <c r="C67" t="s">
        <v>1212</v>
      </c>
      <c r="D67" t="s">
        <v>13</v>
      </c>
      <c r="E67" s="1">
        <v>41639</v>
      </c>
      <c r="F67" s="3">
        <v>348198.78</v>
      </c>
      <c r="G67" s="3">
        <v>348198.78</v>
      </c>
      <c r="H67" s="3">
        <v>52265.78</v>
      </c>
      <c r="I67" s="3">
        <v>295933</v>
      </c>
      <c r="J67" s="3">
        <v>10406.56</v>
      </c>
      <c r="K67" t="s">
        <v>1206</v>
      </c>
      <c r="L67" s="11">
        <v>40</v>
      </c>
      <c r="M67" s="36">
        <f t="shared" si="3"/>
        <v>10406.56</v>
      </c>
      <c r="N67" s="11">
        <f t="shared" si="4"/>
        <v>0</v>
      </c>
    </row>
    <row r="68" spans="1:14" s="11" customFormat="1">
      <c r="A68" t="s">
        <v>1213</v>
      </c>
      <c r="B68" s="2">
        <v>1</v>
      </c>
      <c r="C68" t="s">
        <v>1214</v>
      </c>
      <c r="D68" t="s">
        <v>13</v>
      </c>
      <c r="E68" s="1">
        <v>41639</v>
      </c>
      <c r="F68" s="3">
        <v>425915.62</v>
      </c>
      <c r="G68" s="3">
        <v>425915.62</v>
      </c>
      <c r="H68" s="3">
        <v>62069.99</v>
      </c>
      <c r="I68" s="3">
        <v>363845.63</v>
      </c>
      <c r="J68" s="3">
        <v>12361.23</v>
      </c>
      <c r="K68" t="s">
        <v>1206</v>
      </c>
      <c r="L68" s="11">
        <v>40</v>
      </c>
      <c r="M68" s="36">
        <f t="shared" si="3"/>
        <v>12361.23</v>
      </c>
      <c r="N68" s="11">
        <f t="shared" si="4"/>
        <v>0</v>
      </c>
    </row>
    <row r="69" spans="1:14" s="11" customFormat="1">
      <c r="A69" t="s">
        <v>1215</v>
      </c>
      <c r="B69" s="2">
        <v>1</v>
      </c>
      <c r="C69" t="s">
        <v>1216</v>
      </c>
      <c r="D69" t="s">
        <v>13</v>
      </c>
      <c r="E69" s="1">
        <v>41639</v>
      </c>
      <c r="F69" s="3">
        <v>286737.38</v>
      </c>
      <c r="G69" s="3">
        <v>286737.38</v>
      </c>
      <c r="H69" s="3">
        <v>40604.879999999997</v>
      </c>
      <c r="I69" s="3">
        <v>246132.5</v>
      </c>
      <c r="J69" s="3">
        <v>8088.03</v>
      </c>
      <c r="K69" t="s">
        <v>1206</v>
      </c>
      <c r="L69" s="11">
        <v>40</v>
      </c>
      <c r="M69" s="36">
        <f t="shared" si="3"/>
        <v>8088.03</v>
      </c>
      <c r="N69" s="11">
        <f t="shared" si="4"/>
        <v>0</v>
      </c>
    </row>
    <row r="70" spans="1:14" s="11" customFormat="1">
      <c r="A70" t="s">
        <v>1217</v>
      </c>
      <c r="B70" s="2">
        <v>1</v>
      </c>
      <c r="C70" t="s">
        <v>1218</v>
      </c>
      <c r="D70" t="s">
        <v>13</v>
      </c>
      <c r="E70" s="1">
        <v>41639</v>
      </c>
      <c r="F70" s="3">
        <v>367952.93</v>
      </c>
      <c r="G70" s="3">
        <v>367952.93</v>
      </c>
      <c r="H70" s="3">
        <v>50669.78</v>
      </c>
      <c r="I70" s="3">
        <v>317283.15000000002</v>
      </c>
      <c r="J70" s="3">
        <v>10094.370000000001</v>
      </c>
      <c r="K70" t="s">
        <v>1206</v>
      </c>
      <c r="L70" s="11">
        <v>40</v>
      </c>
      <c r="M70" s="36">
        <f t="shared" si="3"/>
        <v>10094.370000000001</v>
      </c>
      <c r="N70" s="11">
        <f t="shared" si="4"/>
        <v>0</v>
      </c>
    </row>
    <row r="71" spans="1:14" s="11" customFormat="1">
      <c r="A71" t="s">
        <v>1219</v>
      </c>
      <c r="B71" s="2">
        <v>1</v>
      </c>
      <c r="C71" t="s">
        <v>1220</v>
      </c>
      <c r="D71" t="s">
        <v>13</v>
      </c>
      <c r="E71" s="1">
        <v>41639</v>
      </c>
      <c r="F71" s="3">
        <v>101829.75999999999</v>
      </c>
      <c r="G71" s="3">
        <v>101829.75999999999</v>
      </c>
      <c r="H71" s="3">
        <v>13647.2</v>
      </c>
      <c r="I71" s="3">
        <v>88182.56</v>
      </c>
      <c r="J71" s="3">
        <v>2719.25</v>
      </c>
      <c r="K71" t="s">
        <v>1206</v>
      </c>
      <c r="L71" s="11">
        <v>40</v>
      </c>
      <c r="M71" s="36">
        <f t="shared" si="3"/>
        <v>2719.25</v>
      </c>
      <c r="N71" s="11">
        <f t="shared" si="4"/>
        <v>0</v>
      </c>
    </row>
    <row r="72" spans="1:14" s="11" customFormat="1">
      <c r="A72" t="s">
        <v>1221</v>
      </c>
      <c r="B72" s="2">
        <v>1</v>
      </c>
      <c r="C72" t="s">
        <v>1222</v>
      </c>
      <c r="D72" t="s">
        <v>13</v>
      </c>
      <c r="E72" s="1">
        <v>41639</v>
      </c>
      <c r="F72" s="3">
        <v>177323.51</v>
      </c>
      <c r="G72" s="3">
        <v>177323.51</v>
      </c>
      <c r="H72" s="3">
        <v>23145.119999999999</v>
      </c>
      <c r="I72" s="3">
        <v>154178.39000000001</v>
      </c>
      <c r="J72" s="3">
        <v>4612.5</v>
      </c>
      <c r="K72" t="s">
        <v>1206</v>
      </c>
      <c r="L72" s="11">
        <v>40</v>
      </c>
      <c r="M72" s="36">
        <f t="shared" si="3"/>
        <v>4612.5</v>
      </c>
      <c r="N72" s="11">
        <f t="shared" si="4"/>
        <v>0</v>
      </c>
    </row>
    <row r="73" spans="1:14" s="11" customFormat="1">
      <c r="A73" t="s">
        <v>1223</v>
      </c>
      <c r="B73" s="2">
        <v>1</v>
      </c>
      <c r="C73" t="s">
        <v>1224</v>
      </c>
      <c r="D73" t="s">
        <v>13</v>
      </c>
      <c r="E73" s="1">
        <v>41639</v>
      </c>
      <c r="F73" s="3">
        <v>129194.8</v>
      </c>
      <c r="G73" s="3">
        <v>129194.8</v>
      </c>
      <c r="H73" s="3">
        <v>18352.43</v>
      </c>
      <c r="I73" s="3">
        <v>110842.37</v>
      </c>
      <c r="J73" s="3">
        <v>3219.96</v>
      </c>
      <c r="K73" t="s">
        <v>1206</v>
      </c>
      <c r="L73" s="11">
        <v>40</v>
      </c>
      <c r="M73" s="36">
        <f t="shared" si="3"/>
        <v>3219.96</v>
      </c>
      <c r="N73" s="11">
        <f t="shared" si="4"/>
        <v>0</v>
      </c>
    </row>
    <row r="74" spans="1:14" s="11" customFormat="1">
      <c r="A74" t="s">
        <v>1225</v>
      </c>
      <c r="B74" s="2">
        <v>1</v>
      </c>
      <c r="C74" t="s">
        <v>1226</v>
      </c>
      <c r="D74" t="s">
        <v>13</v>
      </c>
      <c r="E74" s="1">
        <v>41639</v>
      </c>
      <c r="F74" s="3">
        <v>329436.21000000002</v>
      </c>
      <c r="G74" s="3">
        <v>329436.21000000002</v>
      </c>
      <c r="H74" s="3">
        <v>36692.089999999997</v>
      </c>
      <c r="I74" s="3">
        <v>292744.12</v>
      </c>
      <c r="J74" s="3">
        <v>8264.1200000000008</v>
      </c>
      <c r="K74" t="s">
        <v>1206</v>
      </c>
      <c r="L74" s="11">
        <v>40</v>
      </c>
      <c r="M74" s="36">
        <f t="shared" si="3"/>
        <v>8264.1200000000008</v>
      </c>
      <c r="N74" s="11">
        <f t="shared" si="4"/>
        <v>0</v>
      </c>
    </row>
    <row r="75" spans="1:14" s="11" customFormat="1">
      <c r="A75" t="s">
        <v>1227</v>
      </c>
      <c r="B75" s="2">
        <v>1</v>
      </c>
      <c r="C75" t="s">
        <v>1228</v>
      </c>
      <c r="D75" t="s">
        <v>13</v>
      </c>
      <c r="E75" s="1">
        <v>41639</v>
      </c>
      <c r="F75" s="3">
        <v>418689.98</v>
      </c>
      <c r="G75" s="3">
        <v>418689.98</v>
      </c>
      <c r="H75" s="3">
        <v>40030.89</v>
      </c>
      <c r="I75" s="3">
        <v>378659.09</v>
      </c>
      <c r="J75" s="3">
        <v>10396.790000000001</v>
      </c>
      <c r="K75" t="s">
        <v>1206</v>
      </c>
      <c r="L75" s="11">
        <v>40</v>
      </c>
      <c r="M75" s="36">
        <f t="shared" si="3"/>
        <v>10396.790000000001</v>
      </c>
      <c r="N75" s="11">
        <f t="shared" si="4"/>
        <v>0</v>
      </c>
    </row>
    <row r="76" spans="1:14" s="11" customFormat="1">
      <c r="A76" t="s">
        <v>1229</v>
      </c>
      <c r="B76" s="2">
        <v>1</v>
      </c>
      <c r="C76" t="s">
        <v>1230</v>
      </c>
      <c r="D76" t="s">
        <v>13</v>
      </c>
      <c r="E76" s="1">
        <v>42004</v>
      </c>
      <c r="F76" s="3">
        <v>357272.75</v>
      </c>
      <c r="G76" s="3">
        <v>357272.75</v>
      </c>
      <c r="H76" s="3">
        <v>22375.4</v>
      </c>
      <c r="I76" s="3">
        <v>334897.34999999998</v>
      </c>
      <c r="J76" s="3">
        <v>8950.16</v>
      </c>
      <c r="K76" t="s">
        <v>1206</v>
      </c>
      <c r="L76" s="11">
        <v>40</v>
      </c>
      <c r="M76" s="36">
        <f t="shared" si="3"/>
        <v>8950.16</v>
      </c>
      <c r="N76" s="11">
        <f t="shared" si="4"/>
        <v>0</v>
      </c>
    </row>
    <row r="77" spans="1:14" s="11" customFormat="1">
      <c r="A77" t="s">
        <v>1231</v>
      </c>
      <c r="B77" s="2">
        <v>1</v>
      </c>
      <c r="C77" t="s">
        <v>1232</v>
      </c>
      <c r="D77" t="s">
        <v>13</v>
      </c>
      <c r="E77" s="1">
        <v>42004</v>
      </c>
      <c r="F77" s="3">
        <v>51635.56</v>
      </c>
      <c r="G77" s="3">
        <v>51635.56</v>
      </c>
      <c r="H77" s="3">
        <v>3233.85</v>
      </c>
      <c r="I77" s="3">
        <v>48401.71</v>
      </c>
      <c r="J77" s="95">
        <v>1293.54</v>
      </c>
      <c r="K77" s="104" t="s">
        <v>1206</v>
      </c>
      <c r="L77" s="105">
        <v>40</v>
      </c>
      <c r="M77" s="92">
        <f t="shared" si="3"/>
        <v>1293.54</v>
      </c>
      <c r="N77" s="105">
        <f t="shared" si="4"/>
        <v>0</v>
      </c>
    </row>
    <row r="78" spans="1:14" s="11" customFormat="1">
      <c r="A78"/>
      <c r="B78" s="2"/>
      <c r="C78"/>
      <c r="D78"/>
      <c r="E78" s="1"/>
      <c r="F78" s="3"/>
      <c r="G78" s="3"/>
      <c r="H78" s="3"/>
      <c r="I78" s="3"/>
      <c r="J78" s="95"/>
      <c r="K78"/>
      <c r="M78" s="92"/>
      <c r="N78" s="105"/>
    </row>
    <row r="79" spans="1:14" s="11" customFormat="1">
      <c r="A79"/>
      <c r="B79" s="2"/>
      <c r="C79" s="96" t="s">
        <v>1353</v>
      </c>
      <c r="D79"/>
      <c r="E79" s="1"/>
      <c r="F79" s="3"/>
      <c r="G79" s="114">
        <f>'[3]2016 Jobs by Asset Class'!$C$13</f>
        <v>142279.70075600001</v>
      </c>
      <c r="H79" s="3"/>
      <c r="I79" s="3"/>
      <c r="J79" s="95"/>
      <c r="K79"/>
      <c r="L79" s="102">
        <v>40</v>
      </c>
      <c r="M79" s="108">
        <f>(G79/L79)/2</f>
        <v>1778.49625945</v>
      </c>
      <c r="N79" s="105"/>
    </row>
    <row r="80" spans="1:14" s="11" customFormat="1">
      <c r="A80"/>
      <c r="B80" s="2"/>
      <c r="C80"/>
      <c r="D80"/>
      <c r="E80" s="1"/>
      <c r="F80" s="3"/>
      <c r="G80" s="3"/>
      <c r="H80" s="3"/>
      <c r="I80" s="3"/>
      <c r="J80" s="95"/>
      <c r="K80"/>
      <c r="M80" s="92"/>
      <c r="N80" s="105"/>
    </row>
    <row r="81" spans="1:14" s="11" customFormat="1">
      <c r="A81"/>
      <c r="B81" s="2"/>
      <c r="C81"/>
      <c r="D81"/>
      <c r="E81" s="1"/>
      <c r="F81" s="3"/>
      <c r="G81" s="3"/>
      <c r="H81" s="3"/>
      <c r="I81" s="3"/>
      <c r="J81" s="7"/>
      <c r="K81" s="10"/>
      <c r="L81" s="12"/>
      <c r="M81" s="45"/>
      <c r="N81" s="105"/>
    </row>
    <row r="82" spans="1:14" s="11" customFormat="1">
      <c r="A82"/>
      <c r="B82" s="2"/>
      <c r="C82"/>
      <c r="D82"/>
      <c r="E82" s="1"/>
      <c r="F82" s="3"/>
      <c r="G82" s="3"/>
      <c r="H82" s="3"/>
      <c r="I82" s="3"/>
      <c r="J82" s="8">
        <f>SUM(J64:J81)</f>
        <v>90070.310000000012</v>
      </c>
      <c r="K82" s="23"/>
      <c r="L82" s="13"/>
      <c r="M82" s="8">
        <f>SUM(M64:M81)</f>
        <v>91848.806259450008</v>
      </c>
      <c r="N82" s="8">
        <f>SUM(N64:N77)</f>
        <v>0</v>
      </c>
    </row>
    <row r="83" spans="1:14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4" s="11" customFormat="1">
      <c r="A84" t="s">
        <v>1259</v>
      </c>
      <c r="B84" s="2">
        <v>1</v>
      </c>
      <c r="C84" t="s">
        <v>1260</v>
      </c>
      <c r="D84" t="s">
        <v>13</v>
      </c>
      <c r="E84" s="1">
        <v>41639</v>
      </c>
      <c r="F84" s="3">
        <v>11.74</v>
      </c>
      <c r="G84" s="3">
        <v>11.74</v>
      </c>
      <c r="H84" s="3">
        <v>2.88</v>
      </c>
      <c r="I84" s="3">
        <v>8.86</v>
      </c>
      <c r="J84" s="3">
        <v>0.56999999999999995</v>
      </c>
      <c r="K84" t="s">
        <v>197</v>
      </c>
      <c r="L84" s="11">
        <v>50</v>
      </c>
      <c r="M84" s="36">
        <f>J84</f>
        <v>0.56999999999999995</v>
      </c>
      <c r="N84" s="11">
        <f t="shared" ref="N84:N94" si="5">M84-J84</f>
        <v>0</v>
      </c>
    </row>
    <row r="85" spans="1:14" s="11" customFormat="1">
      <c r="A85" t="s">
        <v>1261</v>
      </c>
      <c r="B85" s="2">
        <v>1</v>
      </c>
      <c r="C85" t="s">
        <v>1262</v>
      </c>
      <c r="D85" t="s">
        <v>13</v>
      </c>
      <c r="E85" s="1">
        <v>41639</v>
      </c>
      <c r="F85" s="3">
        <v>30.14</v>
      </c>
      <c r="G85" s="3">
        <v>30.14</v>
      </c>
      <c r="H85" s="3">
        <v>7.07</v>
      </c>
      <c r="I85" s="3">
        <v>23.07</v>
      </c>
      <c r="J85" s="3">
        <v>1.4</v>
      </c>
      <c r="K85" t="s">
        <v>197</v>
      </c>
      <c r="L85" s="11">
        <v>50</v>
      </c>
      <c r="M85" s="36">
        <f t="shared" ref="M85:M94" si="6">J85</f>
        <v>1.4</v>
      </c>
      <c r="N85" s="11">
        <f t="shared" si="5"/>
        <v>0</v>
      </c>
    </row>
    <row r="86" spans="1:14" s="11" customFormat="1">
      <c r="A86" t="s">
        <v>1263</v>
      </c>
      <c r="B86" s="2">
        <v>1</v>
      </c>
      <c r="C86" t="s">
        <v>1264</v>
      </c>
      <c r="D86" t="s">
        <v>13</v>
      </c>
      <c r="E86" s="1">
        <v>41639</v>
      </c>
      <c r="F86" s="3">
        <v>103.22</v>
      </c>
      <c r="G86" s="3">
        <v>103.22</v>
      </c>
      <c r="H86" s="3">
        <v>65.22</v>
      </c>
      <c r="I86" s="3">
        <v>38</v>
      </c>
      <c r="J86" s="3">
        <v>2.1800000000000002</v>
      </c>
      <c r="K86" t="s">
        <v>197</v>
      </c>
      <c r="L86" s="11">
        <v>50</v>
      </c>
      <c r="M86" s="36">
        <f t="shared" si="6"/>
        <v>2.1800000000000002</v>
      </c>
      <c r="N86" s="11">
        <f t="shared" si="5"/>
        <v>0</v>
      </c>
    </row>
    <row r="87" spans="1:14" s="11" customFormat="1">
      <c r="A87" t="s">
        <v>1265</v>
      </c>
      <c r="B87" s="2">
        <v>1</v>
      </c>
      <c r="C87" t="s">
        <v>1266</v>
      </c>
      <c r="D87" t="s">
        <v>13</v>
      </c>
      <c r="E87" s="1">
        <v>41639</v>
      </c>
      <c r="F87" s="3">
        <v>658.34</v>
      </c>
      <c r="G87" s="3">
        <v>658.34</v>
      </c>
      <c r="H87" s="3">
        <v>139.55000000000001</v>
      </c>
      <c r="I87" s="3">
        <v>518.79</v>
      </c>
      <c r="J87" s="3">
        <v>28.11</v>
      </c>
      <c r="K87" t="s">
        <v>197</v>
      </c>
      <c r="L87" s="11">
        <v>50</v>
      </c>
      <c r="M87" s="36">
        <f t="shared" si="6"/>
        <v>28.11</v>
      </c>
      <c r="N87" s="11">
        <f t="shared" si="5"/>
        <v>0</v>
      </c>
    </row>
    <row r="88" spans="1:14" s="11" customFormat="1">
      <c r="A88" t="s">
        <v>1267</v>
      </c>
      <c r="B88" s="2">
        <v>1</v>
      </c>
      <c r="C88" t="s">
        <v>1268</v>
      </c>
      <c r="D88" t="s">
        <v>13</v>
      </c>
      <c r="E88" s="1">
        <v>41639</v>
      </c>
      <c r="F88" s="3">
        <v>89.31</v>
      </c>
      <c r="G88" s="3">
        <v>89.31</v>
      </c>
      <c r="H88" s="3">
        <v>18.37</v>
      </c>
      <c r="I88" s="3">
        <v>70.94</v>
      </c>
      <c r="J88" s="3">
        <v>3.65</v>
      </c>
      <c r="K88" t="s">
        <v>197</v>
      </c>
      <c r="L88" s="11">
        <v>50</v>
      </c>
      <c r="M88" s="36">
        <f t="shared" si="6"/>
        <v>3.65</v>
      </c>
      <c r="N88" s="11">
        <f t="shared" si="5"/>
        <v>0</v>
      </c>
    </row>
    <row r="89" spans="1:14" s="11" customFormat="1">
      <c r="A89" t="s">
        <v>1269</v>
      </c>
      <c r="B89" s="2">
        <v>1</v>
      </c>
      <c r="C89" t="s">
        <v>1270</v>
      </c>
      <c r="D89" t="s">
        <v>13</v>
      </c>
      <c r="E89" s="1">
        <v>41639</v>
      </c>
      <c r="F89" s="3">
        <v>142.26</v>
      </c>
      <c r="G89" s="3">
        <v>142.26</v>
      </c>
      <c r="H89" s="3">
        <v>28.1</v>
      </c>
      <c r="I89" s="3">
        <v>114.16</v>
      </c>
      <c r="J89" s="3">
        <v>5.58</v>
      </c>
      <c r="K89" t="s">
        <v>197</v>
      </c>
      <c r="L89" s="11">
        <v>50</v>
      </c>
      <c r="M89" s="36">
        <f t="shared" si="6"/>
        <v>5.58</v>
      </c>
      <c r="N89" s="11">
        <f t="shared" si="5"/>
        <v>0</v>
      </c>
    </row>
    <row r="90" spans="1:14" s="11" customFormat="1">
      <c r="A90" t="s">
        <v>1271</v>
      </c>
      <c r="B90" s="2">
        <v>1</v>
      </c>
      <c r="C90" t="s">
        <v>1272</v>
      </c>
      <c r="D90" t="s">
        <v>13</v>
      </c>
      <c r="E90" s="1">
        <v>41639</v>
      </c>
      <c r="F90" s="3">
        <v>88.7</v>
      </c>
      <c r="G90" s="3">
        <v>88.7</v>
      </c>
      <c r="H90" s="3">
        <v>16.850000000000001</v>
      </c>
      <c r="I90" s="3">
        <v>71.849999999999994</v>
      </c>
      <c r="J90" s="3">
        <v>3.35</v>
      </c>
      <c r="K90" t="s">
        <v>197</v>
      </c>
      <c r="L90" s="11">
        <v>50</v>
      </c>
      <c r="M90" s="36">
        <f t="shared" si="6"/>
        <v>3.35</v>
      </c>
      <c r="N90" s="11">
        <f t="shared" si="5"/>
        <v>0</v>
      </c>
    </row>
    <row r="91" spans="1:14" s="11" customFormat="1">
      <c r="A91" t="s">
        <v>1273</v>
      </c>
      <c r="B91" s="2">
        <v>1</v>
      </c>
      <c r="C91" t="s">
        <v>1274</v>
      </c>
      <c r="D91" t="s">
        <v>13</v>
      </c>
      <c r="E91" s="1">
        <v>41639</v>
      </c>
      <c r="F91" s="3">
        <v>138.6</v>
      </c>
      <c r="G91" s="3">
        <v>138.6</v>
      </c>
      <c r="H91" s="3">
        <v>25.37</v>
      </c>
      <c r="I91" s="3">
        <v>113.23</v>
      </c>
      <c r="J91" s="3">
        <v>5.04</v>
      </c>
      <c r="K91" t="s">
        <v>197</v>
      </c>
      <c r="L91" s="11">
        <v>50</v>
      </c>
      <c r="M91" s="36">
        <f t="shared" si="6"/>
        <v>5.04</v>
      </c>
      <c r="N91" s="11">
        <f t="shared" si="5"/>
        <v>0</v>
      </c>
    </row>
    <row r="92" spans="1:14" s="11" customFormat="1">
      <c r="A92" t="s">
        <v>1275</v>
      </c>
      <c r="B92" s="2">
        <v>1</v>
      </c>
      <c r="C92" t="s">
        <v>1276</v>
      </c>
      <c r="D92" t="s">
        <v>13</v>
      </c>
      <c r="E92" s="1">
        <v>41639</v>
      </c>
      <c r="F92" s="3">
        <v>116.68</v>
      </c>
      <c r="G92" s="3">
        <v>116.68</v>
      </c>
      <c r="H92" s="3">
        <v>20.61</v>
      </c>
      <c r="I92" s="3">
        <v>96.07</v>
      </c>
      <c r="J92" s="3">
        <v>4.0999999999999996</v>
      </c>
      <c r="K92" t="s">
        <v>197</v>
      </c>
      <c r="L92" s="11">
        <v>50</v>
      </c>
      <c r="M92" s="36">
        <f t="shared" si="6"/>
        <v>4.0999999999999996</v>
      </c>
      <c r="N92" s="11">
        <f t="shared" si="5"/>
        <v>0</v>
      </c>
    </row>
    <row r="93" spans="1:14" s="11" customFormat="1">
      <c r="A93" t="s">
        <v>1277</v>
      </c>
      <c r="B93" s="2">
        <v>1</v>
      </c>
      <c r="C93" t="s">
        <v>1278</v>
      </c>
      <c r="D93" t="s">
        <v>13</v>
      </c>
      <c r="E93" s="1">
        <v>41639</v>
      </c>
      <c r="F93" s="3">
        <v>1237.44</v>
      </c>
      <c r="G93" s="3">
        <v>1237.44</v>
      </c>
      <c r="H93" s="3">
        <v>1237.44</v>
      </c>
      <c r="I93" s="3">
        <v>0</v>
      </c>
      <c r="J93" s="3">
        <v>0</v>
      </c>
      <c r="K93" t="s">
        <v>197</v>
      </c>
      <c r="L93" s="11">
        <v>50</v>
      </c>
      <c r="M93" s="36">
        <f t="shared" si="6"/>
        <v>0</v>
      </c>
      <c r="N93" s="11">
        <f t="shared" si="5"/>
        <v>0</v>
      </c>
    </row>
    <row r="94" spans="1:14" s="11" customFormat="1">
      <c r="A94" t="s">
        <v>1279</v>
      </c>
      <c r="B94" s="2">
        <v>1</v>
      </c>
      <c r="C94" t="s">
        <v>1280</v>
      </c>
      <c r="D94" t="s">
        <v>13</v>
      </c>
      <c r="E94" s="1">
        <v>41639</v>
      </c>
      <c r="F94" s="3">
        <v>120.85</v>
      </c>
      <c r="G94" s="3">
        <v>120.85</v>
      </c>
      <c r="H94" s="3">
        <v>13.85</v>
      </c>
      <c r="I94" s="3">
        <v>107</v>
      </c>
      <c r="J94" s="3">
        <v>4.05</v>
      </c>
      <c r="K94" t="s">
        <v>197</v>
      </c>
      <c r="L94" s="11">
        <v>50</v>
      </c>
      <c r="M94" s="36">
        <f t="shared" si="6"/>
        <v>4.05</v>
      </c>
      <c r="N94" s="11">
        <f t="shared" si="5"/>
        <v>0</v>
      </c>
    </row>
    <row r="95" spans="1:14" s="11" customFormat="1">
      <c r="A95" s="16"/>
      <c r="B95" s="28"/>
      <c r="C95" s="16"/>
      <c r="D95" s="16"/>
      <c r="E95" s="17"/>
      <c r="F95" s="9"/>
      <c r="G95" s="9"/>
      <c r="H95" s="9"/>
      <c r="I95" s="9"/>
      <c r="J95" s="93"/>
      <c r="K95" s="16"/>
      <c r="L95" s="27"/>
      <c r="M95" s="108"/>
      <c r="N95" s="102"/>
    </row>
    <row r="96" spans="1:14" s="11" customFormat="1">
      <c r="A96" s="16"/>
      <c r="B96" s="28"/>
      <c r="C96" s="96" t="s">
        <v>1354</v>
      </c>
      <c r="D96" s="16"/>
      <c r="E96" s="17"/>
      <c r="F96" s="9"/>
      <c r="G96" s="114"/>
      <c r="H96" s="9"/>
      <c r="I96" s="9"/>
      <c r="J96" s="93"/>
      <c r="K96" s="16"/>
      <c r="L96" s="102">
        <v>50</v>
      </c>
      <c r="M96" s="108">
        <f t="shared" ref="M96" si="7">(G96/L96)/2</f>
        <v>0</v>
      </c>
      <c r="N96" s="102"/>
    </row>
    <row r="97" spans="1:14" s="11" customFormat="1">
      <c r="A97" s="16"/>
      <c r="B97" s="28"/>
      <c r="C97" s="16"/>
      <c r="D97" s="16"/>
      <c r="E97" s="17"/>
      <c r="F97" s="9"/>
      <c r="G97" s="9"/>
      <c r="H97" s="9"/>
      <c r="I97" s="9"/>
      <c r="J97" s="14"/>
      <c r="K97" s="31"/>
      <c r="L97" s="30"/>
      <c r="M97" s="38"/>
      <c r="N97" s="30"/>
    </row>
    <row r="98" spans="1:14" s="11" customFormat="1">
      <c r="A98"/>
      <c r="B98" s="2"/>
      <c r="C98"/>
      <c r="D98"/>
      <c r="E98" s="1"/>
      <c r="F98" s="3"/>
      <c r="G98" s="3"/>
      <c r="H98" s="3"/>
      <c r="I98" s="3"/>
      <c r="J98" s="8">
        <f>SUM(J84:J97)</f>
        <v>58.029999999999994</v>
      </c>
      <c r="K98" s="23"/>
      <c r="L98" s="13"/>
      <c r="M98" s="8">
        <f>SUM(M84:M97)</f>
        <v>58.029999999999994</v>
      </c>
      <c r="N98" s="8">
        <f>SUM(N84:N94)</f>
        <v>0</v>
      </c>
    </row>
    <row r="99" spans="1:14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4" s="11" customFormat="1">
      <c r="A100" s="23" t="s">
        <v>1310</v>
      </c>
      <c r="B100" s="32"/>
      <c r="C100" s="23"/>
      <c r="D100" s="23"/>
      <c r="E100" s="33"/>
      <c r="F100" s="8"/>
      <c r="G100" s="8"/>
      <c r="H100" s="8"/>
      <c r="I100" s="8"/>
      <c r="J100" s="8">
        <f>J62+J82+J98</f>
        <v>282216.59000000003</v>
      </c>
      <c r="K100" s="23"/>
      <c r="L100" s="13"/>
      <c r="M100" s="8">
        <f>M62+M82+M98</f>
        <v>285731.32164125005</v>
      </c>
      <c r="N100" s="8">
        <f>N62+N82+N98</f>
        <v>0</v>
      </c>
    </row>
    <row r="101" spans="1:14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4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4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4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4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4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4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4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4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4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4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4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3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3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3" s="11" customFormat="1">
      <c r="A147"/>
      <c r="B147" s="2"/>
      <c r="C147"/>
      <c r="D147"/>
      <c r="E147" s="1"/>
      <c r="F147" s="3"/>
      <c r="G147" s="3"/>
      <c r="H147" s="3"/>
      <c r="I147" s="3"/>
      <c r="J147" s="3"/>
      <c r="K147"/>
      <c r="M147" s="20"/>
    </row>
    <row r="148" spans="1:13" s="11" customFormat="1">
      <c r="A148"/>
      <c r="B148" s="2"/>
      <c r="C148"/>
      <c r="D148"/>
      <c r="E148" s="1"/>
      <c r="F148" s="3"/>
      <c r="G148" s="3"/>
      <c r="H148" s="3"/>
      <c r="I148" s="3"/>
      <c r="J148" s="3"/>
      <c r="K148"/>
      <c r="M148" s="20"/>
    </row>
    <row r="149" spans="1:13" s="11" customFormat="1">
      <c r="A149"/>
      <c r="B149" s="2"/>
      <c r="C149"/>
      <c r="D149"/>
      <c r="E149" s="1"/>
      <c r="F149" s="3"/>
      <c r="G149" s="3"/>
      <c r="H149" s="3"/>
      <c r="I149" s="3"/>
      <c r="J149" s="3"/>
      <c r="K149"/>
      <c r="M149" s="20"/>
    </row>
    <row r="150" spans="1:13" s="11" customFormat="1">
      <c r="A150"/>
      <c r="B150" s="2"/>
      <c r="C150"/>
      <c r="D150"/>
      <c r="E150" s="1"/>
      <c r="F150" s="3"/>
      <c r="G150" s="3"/>
      <c r="H150" s="3"/>
      <c r="I150" s="3"/>
      <c r="J150" s="3"/>
      <c r="K150"/>
      <c r="M150" s="20"/>
    </row>
    <row r="151" spans="1:13" s="11" customFormat="1">
      <c r="A151"/>
      <c r="B151" s="2"/>
      <c r="C151"/>
      <c r="D151"/>
      <c r="E151" s="1"/>
      <c r="F151" s="3"/>
      <c r="G151" s="3"/>
      <c r="H151" s="3"/>
      <c r="I151" s="3"/>
      <c r="J151" s="3"/>
      <c r="K151"/>
      <c r="M151" s="20"/>
    </row>
    <row r="152" spans="1:13" s="11" customFormat="1">
      <c r="A152"/>
      <c r="B152" s="2"/>
      <c r="C152"/>
      <c r="D152"/>
      <c r="E152" s="1"/>
      <c r="F152" s="3"/>
      <c r="G152" s="3"/>
      <c r="H152" s="3"/>
      <c r="I152" s="3"/>
      <c r="J152" s="3"/>
      <c r="K152"/>
      <c r="M152" s="20"/>
    </row>
    <row r="153" spans="1:13" s="11" customFormat="1">
      <c r="A153"/>
      <c r="B153" s="2"/>
      <c r="C153"/>
      <c r="D153"/>
      <c r="E153" s="1"/>
      <c r="F153" s="3"/>
      <c r="G153" s="3"/>
      <c r="H153" s="3"/>
      <c r="I153" s="3"/>
      <c r="J153" s="3"/>
      <c r="K153"/>
      <c r="M153" s="20"/>
    </row>
    <row r="154" spans="1:13" s="11" customFormat="1">
      <c r="A154"/>
      <c r="B154" s="2"/>
      <c r="C154"/>
      <c r="D154"/>
      <c r="E154" s="1"/>
      <c r="F154" s="3"/>
      <c r="G154" s="3"/>
      <c r="H154" s="3"/>
      <c r="I154" s="3"/>
      <c r="J154" s="3"/>
      <c r="K154"/>
      <c r="M154" s="20"/>
    </row>
    <row r="155" spans="1:13" s="11" customFormat="1">
      <c r="A155"/>
      <c r="B155" s="2"/>
      <c r="C155"/>
      <c r="D155"/>
      <c r="E155" s="1"/>
      <c r="F155" s="3"/>
      <c r="G155" s="3"/>
      <c r="H155" s="3"/>
      <c r="I155" s="3"/>
      <c r="J155" s="3"/>
      <c r="K155"/>
      <c r="M155" s="20"/>
    </row>
    <row r="156" spans="1:13" s="11" customFormat="1">
      <c r="A156"/>
      <c r="B156" s="2"/>
      <c r="C156"/>
      <c r="D156"/>
      <c r="E156" s="1"/>
      <c r="F156" s="3"/>
      <c r="G156" s="3"/>
      <c r="H156" s="3"/>
      <c r="I156" s="3"/>
      <c r="J156" s="3"/>
      <c r="K156"/>
      <c r="M156" s="20"/>
    </row>
    <row r="157" spans="1:13" s="11" customFormat="1">
      <c r="A157"/>
      <c r="B157" s="2"/>
      <c r="C157"/>
      <c r="D157"/>
      <c r="E157" s="1"/>
      <c r="F157" s="3"/>
      <c r="G157" s="3"/>
      <c r="H157" s="3"/>
      <c r="I157" s="3"/>
      <c r="J157" s="3"/>
      <c r="K157"/>
      <c r="M157" s="20"/>
    </row>
    <row r="158" spans="1:13" s="11" customFormat="1">
      <c r="A158"/>
      <c r="B158" s="2"/>
      <c r="C158"/>
      <c r="D158"/>
      <c r="E158" s="1"/>
      <c r="F158" s="3"/>
      <c r="G158" s="3"/>
      <c r="H158" s="3"/>
      <c r="I158" s="3"/>
      <c r="J158" s="3"/>
      <c r="K158"/>
      <c r="M158" s="20"/>
    </row>
    <row r="159" spans="1:13" s="11" customFormat="1">
      <c r="A159"/>
      <c r="B159" s="2"/>
      <c r="C159"/>
      <c r="D159"/>
      <c r="E159" s="1"/>
      <c r="F159" s="3"/>
      <c r="G159" s="3"/>
      <c r="H159" s="3"/>
      <c r="I159" s="3"/>
      <c r="J159" s="3"/>
      <c r="K159"/>
      <c r="M159" s="20"/>
    </row>
    <row r="160" spans="1:13" s="11" customFormat="1">
      <c r="A160"/>
      <c r="B160" s="2"/>
      <c r="C160"/>
      <c r="D160"/>
      <c r="E160" s="1"/>
      <c r="F160" s="3"/>
      <c r="G160" s="3"/>
      <c r="H160" s="3"/>
      <c r="I160" s="3"/>
      <c r="J160" s="3"/>
      <c r="K160"/>
      <c r="M160" s="20"/>
    </row>
    <row r="161" spans="1:13" s="11" customFormat="1">
      <c r="A161"/>
      <c r="B161" s="2"/>
      <c r="C161"/>
      <c r="D161"/>
      <c r="E161" s="1"/>
      <c r="F161" s="3"/>
      <c r="G161" s="3"/>
      <c r="H161" s="3"/>
      <c r="I161" s="3"/>
      <c r="J161" s="3"/>
      <c r="K161"/>
      <c r="M161" s="20"/>
    </row>
    <row r="162" spans="1:13" s="11" customFormat="1">
      <c r="A162"/>
      <c r="B162" s="2"/>
      <c r="C162"/>
      <c r="D162"/>
      <c r="E162" s="1"/>
      <c r="F162" s="3"/>
      <c r="G162" s="3"/>
      <c r="H162" s="3"/>
      <c r="I162" s="3"/>
      <c r="J162" s="3"/>
      <c r="K162"/>
      <c r="M162" s="20"/>
    </row>
    <row r="163" spans="1:13" s="11" customFormat="1">
      <c r="A163"/>
      <c r="B163" s="2"/>
      <c r="C163"/>
      <c r="D163"/>
      <c r="E163" s="1"/>
      <c r="F163" s="3"/>
      <c r="G163" s="3"/>
      <c r="H163" s="3"/>
      <c r="I163" s="3"/>
      <c r="J163" s="3"/>
      <c r="K163"/>
      <c r="M163" s="20"/>
    </row>
    <row r="164" spans="1:13" s="11" customFormat="1">
      <c r="A164"/>
      <c r="B164" s="2"/>
      <c r="C164"/>
      <c r="D164"/>
      <c r="E164" s="1"/>
      <c r="F164" s="3"/>
      <c r="G164" s="3"/>
      <c r="H164" s="3"/>
      <c r="I164" s="3"/>
      <c r="J164" s="3"/>
      <c r="K164"/>
      <c r="M164" s="20"/>
    </row>
    <row r="165" spans="1:13" s="11" customFormat="1">
      <c r="A165"/>
      <c r="B165" s="2"/>
      <c r="C165"/>
      <c r="D165"/>
      <c r="E165" s="1"/>
      <c r="F165" s="3"/>
      <c r="G165" s="3"/>
      <c r="H165" s="3"/>
      <c r="I165" s="3"/>
      <c r="J165" s="3"/>
      <c r="K165"/>
      <c r="M165" s="20"/>
    </row>
    <row r="166" spans="1:13" s="11" customFormat="1">
      <c r="A166"/>
      <c r="B166" s="2"/>
      <c r="C166"/>
      <c r="D166"/>
      <c r="E166" s="1"/>
      <c r="F166" s="3"/>
      <c r="G166" s="3"/>
      <c r="H166" s="3"/>
      <c r="I166" s="3"/>
      <c r="J166" s="3"/>
      <c r="K166"/>
      <c r="M166" s="20"/>
    </row>
    <row r="167" spans="1:13" s="11" customFormat="1">
      <c r="A167"/>
      <c r="B167" s="2"/>
      <c r="C167"/>
      <c r="D167"/>
      <c r="E167" s="1"/>
      <c r="F167" s="3"/>
      <c r="G167" s="3"/>
      <c r="H167" s="3"/>
      <c r="I167" s="3"/>
      <c r="J167" s="3"/>
      <c r="K167"/>
      <c r="M167" s="20"/>
    </row>
    <row r="168" spans="1:13" s="11" customFormat="1">
      <c r="A168"/>
      <c r="B168" s="2"/>
      <c r="C168"/>
      <c r="D168"/>
      <c r="E168" s="1"/>
      <c r="F168" s="3"/>
      <c r="G168" s="3"/>
      <c r="H168" s="3"/>
      <c r="I168" s="3"/>
      <c r="J168" s="3"/>
      <c r="K168"/>
      <c r="M168" s="20"/>
    </row>
    <row r="169" spans="1:13" s="11" customFormat="1">
      <c r="A169"/>
      <c r="B169" s="2"/>
      <c r="C169"/>
      <c r="D169"/>
      <c r="E169" s="1"/>
      <c r="F169" s="3"/>
      <c r="G169" s="3"/>
      <c r="H169" s="3"/>
      <c r="I169" s="3"/>
      <c r="J169" s="3"/>
      <c r="K169"/>
      <c r="M169" s="20"/>
    </row>
    <row r="170" spans="1:13" s="11" customFormat="1">
      <c r="A170"/>
      <c r="B170" s="2"/>
      <c r="C170"/>
      <c r="D170"/>
      <c r="E170" s="1"/>
      <c r="F170" s="3"/>
      <c r="G170" s="3"/>
      <c r="H170" s="3"/>
      <c r="I170" s="3"/>
      <c r="J170" s="3"/>
      <c r="K170"/>
      <c r="M170" s="20"/>
    </row>
    <row r="171" spans="1:13" s="11" customFormat="1">
      <c r="A171"/>
      <c r="B171" s="2"/>
      <c r="C171"/>
      <c r="D171"/>
      <c r="E171" s="1"/>
      <c r="F171" s="3"/>
      <c r="G171" s="3"/>
      <c r="H171" s="3"/>
      <c r="I171" s="3"/>
      <c r="J171" s="3"/>
      <c r="K171"/>
      <c r="M171" s="20"/>
    </row>
    <row r="172" spans="1:13" s="11" customFormat="1">
      <c r="A172"/>
      <c r="B172" s="2"/>
      <c r="C172"/>
      <c r="D172"/>
      <c r="E172" s="1"/>
      <c r="F172" s="3"/>
      <c r="G172" s="3"/>
      <c r="H172" s="3"/>
      <c r="I172" s="3"/>
      <c r="J172" s="3"/>
      <c r="K172"/>
      <c r="M172" s="20"/>
    </row>
    <row r="173" spans="1:13" s="11" customFormat="1">
      <c r="A173"/>
      <c r="B173" s="2"/>
      <c r="C173"/>
      <c r="D173"/>
      <c r="E173" s="1"/>
      <c r="F173" s="3"/>
      <c r="G173" s="3"/>
      <c r="H173" s="3"/>
      <c r="I173" s="3"/>
      <c r="J173" s="3"/>
      <c r="K173"/>
      <c r="M173" s="20"/>
    </row>
    <row r="174" spans="1:13" s="11" customFormat="1">
      <c r="A174"/>
      <c r="B174" s="2"/>
      <c r="C174"/>
      <c r="D174"/>
      <c r="E174" s="1"/>
      <c r="F174" s="3"/>
      <c r="G174" s="3"/>
      <c r="H174" s="3"/>
      <c r="I174" s="3"/>
      <c r="J174" s="3"/>
      <c r="K174"/>
      <c r="M174" s="20"/>
    </row>
    <row r="175" spans="1:13" s="11" customFormat="1">
      <c r="A175"/>
      <c r="B175" s="2"/>
      <c r="C175"/>
      <c r="D175"/>
      <c r="E175" s="1"/>
      <c r="F175" s="3"/>
      <c r="G175" s="3"/>
      <c r="H175" s="3"/>
      <c r="I175" s="3"/>
      <c r="J175" s="3"/>
      <c r="K175"/>
      <c r="M175" s="20"/>
    </row>
    <row r="176" spans="1:13" s="11" customFormat="1">
      <c r="A176"/>
      <c r="B176" s="2"/>
      <c r="C176"/>
      <c r="D176"/>
      <c r="E176" s="1"/>
      <c r="F176" s="3"/>
      <c r="G176" s="3"/>
      <c r="H176" s="3"/>
      <c r="I176" s="3"/>
      <c r="J176" s="3"/>
      <c r="K176"/>
      <c r="M176" s="20"/>
    </row>
    <row r="177" spans="1:13" s="11" customFormat="1">
      <c r="A177"/>
      <c r="B177" s="2"/>
      <c r="C177"/>
      <c r="D177"/>
      <c r="E177" s="1"/>
      <c r="F177" s="3"/>
      <c r="G177" s="3"/>
      <c r="H177" s="3"/>
      <c r="I177" s="3"/>
      <c r="J177" s="3"/>
      <c r="K177"/>
      <c r="M177" s="20"/>
    </row>
    <row r="178" spans="1:13" s="11" customFormat="1">
      <c r="A178"/>
      <c r="B178" s="2"/>
      <c r="C178"/>
      <c r="D178"/>
      <c r="E178" s="1"/>
      <c r="F178" s="3"/>
      <c r="G178" s="3"/>
      <c r="H178" s="3"/>
      <c r="I178" s="3"/>
      <c r="J178" s="3"/>
      <c r="K178"/>
      <c r="M178" s="20"/>
    </row>
    <row r="179" spans="1:13" s="11" customFormat="1">
      <c r="A179"/>
      <c r="B179" s="2"/>
      <c r="C179"/>
      <c r="D179"/>
      <c r="E179" s="1"/>
      <c r="F179" s="3"/>
      <c r="G179" s="3"/>
      <c r="H179" s="3"/>
      <c r="I179" s="3"/>
      <c r="J179" s="3"/>
      <c r="K179"/>
      <c r="M179" s="20"/>
    </row>
    <row r="180" spans="1:13" s="11" customFormat="1">
      <c r="A180"/>
      <c r="B180" s="2"/>
      <c r="C180"/>
      <c r="D180"/>
      <c r="E180" s="1"/>
      <c r="F180" s="3"/>
      <c r="G180" s="3"/>
      <c r="H180" s="3"/>
      <c r="I180" s="3"/>
      <c r="J180" s="3"/>
      <c r="K180"/>
      <c r="M180" s="20"/>
    </row>
    <row r="181" spans="1:13" s="11" customFormat="1">
      <c r="A181"/>
      <c r="B181" s="2"/>
      <c r="C181"/>
      <c r="D181"/>
      <c r="E181" s="1"/>
      <c r="F181" s="3"/>
      <c r="G181" s="3"/>
      <c r="H181" s="3"/>
      <c r="I181" s="3"/>
      <c r="J181" s="3"/>
      <c r="K181"/>
      <c r="M181" s="20"/>
    </row>
    <row r="182" spans="1:13" s="11" customFormat="1">
      <c r="A182"/>
      <c r="B182" s="2"/>
      <c r="C182"/>
      <c r="D182"/>
      <c r="E182" s="1"/>
      <c r="F182" s="3"/>
      <c r="G182" s="3"/>
      <c r="H182" s="3"/>
      <c r="I182" s="3"/>
      <c r="J182" s="3"/>
      <c r="K182"/>
      <c r="M182" s="20"/>
    </row>
    <row r="183" spans="1:13" s="11" customFormat="1">
      <c r="A183"/>
      <c r="B183" s="2"/>
      <c r="C183"/>
      <c r="D183"/>
      <c r="E183" s="1"/>
      <c r="F183" s="3"/>
      <c r="G183" s="3"/>
      <c r="H183" s="3"/>
      <c r="I183" s="3"/>
      <c r="J183" s="3"/>
      <c r="K183"/>
      <c r="M183" s="20"/>
    </row>
    <row r="184" spans="1:13" s="11" customFormat="1">
      <c r="A184"/>
      <c r="B184" s="2"/>
      <c r="C184"/>
      <c r="D184"/>
      <c r="E184" s="1"/>
      <c r="F184" s="3"/>
      <c r="G184" s="3"/>
      <c r="H184" s="3"/>
      <c r="I184" s="3"/>
      <c r="J184" s="3"/>
      <c r="K184"/>
      <c r="M184" s="20"/>
    </row>
    <row r="185" spans="1:13" s="11" customFormat="1">
      <c r="A185"/>
      <c r="B185" s="2"/>
      <c r="C185"/>
      <c r="D185"/>
      <c r="E185" s="1"/>
      <c r="F185" s="3"/>
      <c r="G185" s="3"/>
      <c r="H185" s="3"/>
      <c r="I185" s="3"/>
      <c r="J185" s="3"/>
      <c r="K185"/>
      <c r="M185" s="20"/>
    </row>
    <row r="186" spans="1:13" s="11" customFormat="1">
      <c r="A186"/>
      <c r="B186" s="2"/>
      <c r="C186"/>
      <c r="D186"/>
      <c r="E186" s="1"/>
      <c r="F186" s="3"/>
      <c r="G186" s="3"/>
      <c r="H186" s="3"/>
      <c r="I186" s="3"/>
      <c r="J186" s="3"/>
      <c r="K186"/>
      <c r="M186" s="20"/>
    </row>
    <row r="187" spans="1:13" s="11" customFormat="1">
      <c r="A187"/>
      <c r="B187" s="2"/>
      <c r="C187"/>
      <c r="D187"/>
      <c r="E187" s="1"/>
      <c r="F187" s="3"/>
      <c r="G187" s="3"/>
      <c r="H187" s="3"/>
      <c r="I187" s="3"/>
      <c r="J187" s="3"/>
      <c r="K187"/>
      <c r="M187" s="20"/>
    </row>
    <row r="188" spans="1:13" s="11" customFormat="1">
      <c r="A188"/>
      <c r="B188" s="2"/>
      <c r="C188"/>
      <c r="D188"/>
      <c r="E188" s="1"/>
      <c r="F188" s="3"/>
      <c r="G188" s="3"/>
      <c r="H188" s="3"/>
      <c r="I188" s="3"/>
      <c r="J188" s="3"/>
      <c r="K188"/>
      <c r="M188" s="20"/>
    </row>
    <row r="189" spans="1:13" s="11" customFormat="1">
      <c r="A189"/>
      <c r="B189" s="2"/>
      <c r="C189"/>
      <c r="D189"/>
      <c r="E189" s="1"/>
      <c r="F189" s="3"/>
      <c r="G189" s="3"/>
      <c r="H189" s="3"/>
      <c r="I189" s="3"/>
      <c r="J189" s="3"/>
      <c r="K189"/>
      <c r="M189" s="20"/>
    </row>
    <row r="190" spans="1:13" s="11" customFormat="1">
      <c r="A190"/>
      <c r="B190" s="2"/>
      <c r="C190"/>
      <c r="D190"/>
      <c r="E190" s="1"/>
      <c r="F190" s="3"/>
      <c r="G190" s="3"/>
      <c r="H190" s="3"/>
      <c r="I190" s="3"/>
      <c r="J190" s="3"/>
      <c r="K190"/>
      <c r="M190" s="20"/>
    </row>
    <row r="191" spans="1:13" s="11" customFormat="1">
      <c r="A191"/>
      <c r="B191" s="2"/>
      <c r="C191"/>
      <c r="D191"/>
      <c r="E191" s="1"/>
      <c r="F191" s="3"/>
      <c r="G191" s="3"/>
      <c r="H191" s="3"/>
      <c r="I191" s="3"/>
      <c r="J191" s="3"/>
      <c r="K191"/>
      <c r="M191" s="20"/>
    </row>
    <row r="192" spans="1:13" s="11" customFormat="1">
      <c r="A192"/>
      <c r="B192" s="2"/>
      <c r="C192"/>
      <c r="D192"/>
      <c r="E192" s="1"/>
      <c r="F192" s="3"/>
      <c r="G192" s="3"/>
      <c r="H192" s="3"/>
      <c r="I192" s="3"/>
      <c r="J192" s="3"/>
      <c r="K192"/>
      <c r="M192" s="20"/>
    </row>
    <row r="193" spans="1:13" s="11" customFormat="1">
      <c r="A193"/>
      <c r="B193" s="2"/>
      <c r="C193"/>
      <c r="D193"/>
      <c r="E193" s="1"/>
      <c r="F193" s="3"/>
      <c r="G193" s="3"/>
      <c r="H193" s="3"/>
      <c r="I193" s="3"/>
      <c r="J193" s="3"/>
      <c r="K193"/>
      <c r="M193" s="20"/>
    </row>
    <row r="194" spans="1:13" s="11" customFormat="1">
      <c r="A194"/>
      <c r="B194" s="2"/>
      <c r="C194"/>
      <c r="D194"/>
      <c r="E194" s="1"/>
      <c r="F194" s="3"/>
      <c r="G194" s="3"/>
      <c r="H194" s="3"/>
      <c r="I194" s="3"/>
      <c r="J194" s="3"/>
      <c r="K194"/>
      <c r="M194" s="20"/>
    </row>
    <row r="195" spans="1:13" s="11" customFormat="1">
      <c r="A195"/>
      <c r="B195" s="2"/>
      <c r="C195"/>
      <c r="D195"/>
      <c r="E195" s="1"/>
      <c r="F195" s="3"/>
      <c r="G195" s="3"/>
      <c r="H195" s="3"/>
      <c r="I195" s="3"/>
      <c r="J195" s="3"/>
      <c r="K195"/>
      <c r="M195" s="20"/>
    </row>
    <row r="196" spans="1:13" s="11" customFormat="1">
      <c r="A196"/>
      <c r="B196" s="2"/>
      <c r="C196"/>
      <c r="D196"/>
      <c r="E196" s="1"/>
      <c r="F196" s="3"/>
      <c r="G196" s="3"/>
      <c r="H196" s="3"/>
      <c r="I196" s="3"/>
      <c r="J196" s="3"/>
      <c r="K196"/>
      <c r="M196" s="20"/>
    </row>
    <row r="197" spans="1:13" s="11" customFormat="1">
      <c r="A197"/>
      <c r="B197" s="2"/>
      <c r="C197"/>
      <c r="D197"/>
      <c r="E197" s="1"/>
      <c r="F197" s="3"/>
      <c r="G197" s="3"/>
      <c r="H197" s="3"/>
      <c r="I197" s="3"/>
      <c r="J197" s="3"/>
      <c r="K197"/>
      <c r="M197" s="20"/>
    </row>
    <row r="198" spans="1:13" s="11" customFormat="1">
      <c r="A198"/>
      <c r="B198" s="2"/>
      <c r="C198"/>
      <c r="D198"/>
      <c r="E198" s="1"/>
      <c r="F198" s="3"/>
      <c r="G198" s="3"/>
      <c r="H198" s="3"/>
      <c r="I198" s="3"/>
      <c r="J198" s="3"/>
      <c r="K198"/>
      <c r="M198" s="20"/>
    </row>
    <row r="199" spans="1:13" s="11" customFormat="1">
      <c r="A199"/>
      <c r="B199" s="2"/>
      <c r="C199"/>
      <c r="D199"/>
      <c r="E199" s="1"/>
      <c r="F199" s="3"/>
      <c r="G199" s="3"/>
      <c r="H199" s="3"/>
      <c r="I199" s="3"/>
      <c r="J199" s="3"/>
      <c r="K199"/>
      <c r="M199" s="20"/>
    </row>
    <row r="200" spans="1:13" s="11" customFormat="1">
      <c r="A200"/>
      <c r="B200" s="2"/>
      <c r="C200"/>
      <c r="D200"/>
      <c r="E200" s="1"/>
      <c r="F200" s="3"/>
      <c r="G200" s="3"/>
      <c r="H200" s="3"/>
      <c r="I200" s="3"/>
      <c r="J200" s="3"/>
      <c r="K200"/>
      <c r="M200" s="20"/>
    </row>
    <row r="201" spans="1:13" s="11" customFormat="1">
      <c r="A201"/>
      <c r="B201" s="2"/>
      <c r="C201"/>
      <c r="D201"/>
      <c r="E201" s="1"/>
      <c r="F201" s="3"/>
      <c r="G201" s="3"/>
      <c r="H201" s="3"/>
      <c r="I201" s="3"/>
      <c r="J201" s="3"/>
      <c r="K201"/>
      <c r="M201" s="20"/>
    </row>
    <row r="202" spans="1:13" s="11" customFormat="1">
      <c r="A202"/>
      <c r="B202" s="2"/>
      <c r="C202"/>
      <c r="D202"/>
      <c r="E202" s="1"/>
      <c r="F202" s="3"/>
      <c r="G202" s="3"/>
      <c r="H202" s="3"/>
      <c r="I202" s="3"/>
      <c r="J202" s="3"/>
      <c r="K202"/>
      <c r="M202" s="20"/>
    </row>
    <row r="203" spans="1:13" s="11" customFormat="1">
      <c r="A203"/>
      <c r="B203" s="2"/>
      <c r="C203"/>
      <c r="D203"/>
      <c r="E203" s="1"/>
      <c r="F203" s="3"/>
      <c r="G203" s="3"/>
      <c r="H203" s="3"/>
      <c r="I203" s="3"/>
      <c r="J203" s="3"/>
      <c r="K203"/>
      <c r="M203" s="20"/>
    </row>
    <row r="204" spans="1:13" s="11" customFormat="1">
      <c r="A204"/>
      <c r="B204" s="2"/>
      <c r="C204"/>
      <c r="D204"/>
      <c r="E204" s="1"/>
      <c r="F204" s="3"/>
      <c r="G204" s="3"/>
      <c r="H204" s="3"/>
      <c r="I204" s="3"/>
      <c r="J204" s="3"/>
      <c r="K204"/>
      <c r="M204" s="20"/>
    </row>
    <row r="205" spans="1:13" s="11" customFormat="1">
      <c r="A205"/>
      <c r="B205" s="2"/>
      <c r="C205"/>
      <c r="D205"/>
      <c r="E205" s="1"/>
      <c r="F205" s="3"/>
      <c r="G205" s="3"/>
      <c r="H205" s="3"/>
      <c r="I205" s="3"/>
      <c r="J205" s="3"/>
      <c r="K205"/>
      <c r="M205" s="20"/>
    </row>
    <row r="206" spans="1:13" s="11" customFormat="1">
      <c r="A206"/>
      <c r="B206" s="2"/>
      <c r="C206"/>
      <c r="D206"/>
      <c r="E206" s="1"/>
      <c r="F206" s="3"/>
      <c r="G206" s="3"/>
      <c r="H206" s="3"/>
      <c r="I206" s="3"/>
      <c r="J206" s="3"/>
      <c r="K206"/>
      <c r="M206" s="20"/>
    </row>
    <row r="207" spans="1:13" s="11" customFormat="1">
      <c r="A207"/>
      <c r="B207" s="2"/>
      <c r="C207"/>
      <c r="D207"/>
      <c r="E207" s="1"/>
      <c r="F207" s="3"/>
      <c r="G207" s="3"/>
      <c r="H207" s="3"/>
      <c r="I207" s="3"/>
      <c r="J207" s="3"/>
      <c r="K207"/>
      <c r="M207" s="20"/>
    </row>
    <row r="208" spans="1:13" s="11" customFormat="1">
      <c r="A208"/>
      <c r="B208" s="2"/>
      <c r="C208"/>
      <c r="D208"/>
      <c r="E208" s="1"/>
      <c r="F208" s="3"/>
      <c r="G208" s="3"/>
      <c r="H208" s="3"/>
      <c r="I208" s="3"/>
      <c r="J208" s="3"/>
      <c r="K208"/>
      <c r="M208" s="20"/>
    </row>
    <row r="209" spans="1:13" s="11" customFormat="1">
      <c r="A209"/>
      <c r="B209" s="2"/>
      <c r="C209"/>
      <c r="D209"/>
      <c r="E209" s="1"/>
      <c r="F209" s="3"/>
      <c r="G209" s="3"/>
      <c r="H209" s="3"/>
      <c r="I209" s="3"/>
      <c r="J209" s="3"/>
      <c r="K209"/>
      <c r="M209" s="20"/>
    </row>
    <row r="210" spans="1:13" s="11" customFormat="1">
      <c r="A210"/>
      <c r="B210" s="2"/>
      <c r="C210"/>
      <c r="D210"/>
      <c r="E210" s="1"/>
      <c r="F210" s="3"/>
      <c r="G210" s="3"/>
      <c r="H210" s="3"/>
      <c r="I210" s="3"/>
      <c r="J210" s="3"/>
      <c r="K210"/>
      <c r="M210" s="20"/>
    </row>
    <row r="211" spans="1:13" s="11" customFormat="1">
      <c r="A211"/>
      <c r="B211" s="2"/>
      <c r="C211"/>
      <c r="D211"/>
      <c r="E211" s="1"/>
      <c r="F211" s="3"/>
      <c r="G211" s="3"/>
      <c r="H211" s="3"/>
      <c r="I211" s="3"/>
      <c r="J211" s="3"/>
      <c r="K211"/>
      <c r="M211" s="20"/>
    </row>
    <row r="212" spans="1:13" s="11" customFormat="1">
      <c r="A212"/>
      <c r="B212" s="2"/>
      <c r="C212"/>
      <c r="D212"/>
      <c r="E212" s="1"/>
      <c r="F212" s="3"/>
      <c r="G212" s="3"/>
      <c r="H212" s="3"/>
      <c r="I212" s="3"/>
      <c r="J212" s="3"/>
      <c r="K212"/>
      <c r="M212" s="20"/>
    </row>
    <row r="213" spans="1:13" s="11" customFormat="1">
      <c r="A213"/>
      <c r="B213" s="2"/>
      <c r="C213"/>
      <c r="D213"/>
      <c r="E213" s="1"/>
      <c r="F213" s="3"/>
      <c r="G213" s="3"/>
      <c r="H213" s="3"/>
      <c r="I213" s="3"/>
      <c r="J213" s="3"/>
      <c r="K213"/>
      <c r="M213" s="20"/>
    </row>
    <row r="214" spans="1:13" s="11" customFormat="1">
      <c r="A214"/>
      <c r="B214" s="2"/>
      <c r="C214"/>
      <c r="D214"/>
      <c r="E214" s="1"/>
      <c r="F214" s="3"/>
      <c r="G214" s="3"/>
      <c r="H214" s="3"/>
      <c r="I214" s="3"/>
      <c r="J214" s="3"/>
      <c r="K214"/>
      <c r="M214" s="20"/>
    </row>
    <row r="215" spans="1:13" s="11" customFormat="1">
      <c r="A215"/>
      <c r="B215" s="2"/>
      <c r="C215"/>
      <c r="D215"/>
      <c r="E215" s="1"/>
      <c r="F215" s="3"/>
      <c r="G215" s="3"/>
      <c r="H215" s="3"/>
      <c r="I215" s="3"/>
      <c r="J215" s="3"/>
      <c r="K215"/>
      <c r="M215" s="20"/>
    </row>
    <row r="216" spans="1:13" s="11" customFormat="1">
      <c r="A216"/>
      <c r="B216" s="2"/>
      <c r="C216"/>
      <c r="D216"/>
      <c r="E216" s="1"/>
      <c r="F216" s="3"/>
      <c r="G216" s="3"/>
      <c r="H216" s="3"/>
      <c r="I216" s="3"/>
      <c r="J216" s="3"/>
      <c r="K216"/>
      <c r="M216" s="20"/>
    </row>
    <row r="217" spans="1:13" s="11" customFormat="1">
      <c r="A217"/>
      <c r="B217" s="2"/>
      <c r="C217"/>
      <c r="D217"/>
      <c r="E217" s="1"/>
      <c r="F217" s="3"/>
      <c r="G217" s="3"/>
      <c r="H217" s="3"/>
      <c r="I217" s="3"/>
      <c r="J217" s="3"/>
      <c r="K217"/>
      <c r="M217" s="20"/>
    </row>
    <row r="218" spans="1:13" s="11" customFormat="1">
      <c r="A218"/>
      <c r="B218" s="2"/>
      <c r="C218"/>
      <c r="D218"/>
      <c r="E218" s="1"/>
      <c r="F218" s="3"/>
      <c r="G218" s="3"/>
      <c r="H218" s="3"/>
      <c r="I218" s="3"/>
      <c r="J218" s="3"/>
      <c r="K218"/>
      <c r="M218" s="20"/>
    </row>
    <row r="219" spans="1:13" s="11" customFormat="1">
      <c r="A219"/>
      <c r="B219" s="2"/>
      <c r="C219"/>
      <c r="D219"/>
      <c r="E219" s="1"/>
      <c r="F219" s="3"/>
      <c r="G219" s="3"/>
      <c r="H219" s="3"/>
      <c r="I219" s="3"/>
      <c r="J219" s="3"/>
      <c r="K219"/>
      <c r="M219" s="20"/>
    </row>
    <row r="220" spans="1:13" s="11" customFormat="1">
      <c r="A220"/>
      <c r="B220" s="2"/>
      <c r="C220"/>
      <c r="D220"/>
      <c r="E220" s="1"/>
      <c r="F220" s="3"/>
      <c r="G220" s="3"/>
      <c r="H220" s="3"/>
      <c r="I220" s="3"/>
      <c r="J220" s="3"/>
      <c r="K220"/>
      <c r="M220" s="20"/>
    </row>
    <row r="221" spans="1:13" s="11" customFormat="1">
      <c r="A221"/>
      <c r="B221" s="2"/>
      <c r="C221"/>
      <c r="D221"/>
      <c r="E221" s="1"/>
      <c r="F221" s="3"/>
      <c r="G221" s="3"/>
      <c r="H221" s="3"/>
      <c r="I221" s="3"/>
      <c r="J221" s="3"/>
      <c r="K221"/>
      <c r="M221" s="20"/>
    </row>
    <row r="222" spans="1:13" s="11" customFormat="1">
      <c r="A222"/>
      <c r="B222" s="2"/>
      <c r="C222"/>
      <c r="D222"/>
      <c r="E222" s="1"/>
      <c r="F222" s="3"/>
      <c r="G222" s="3"/>
      <c r="H222" s="3"/>
      <c r="I222" s="3"/>
      <c r="J222" s="3"/>
      <c r="K222"/>
      <c r="M222" s="20"/>
    </row>
    <row r="223" spans="1:13" s="11" customFormat="1">
      <c r="A223"/>
      <c r="B223" s="2"/>
      <c r="C223"/>
      <c r="D223"/>
      <c r="E223" s="1"/>
      <c r="F223" s="3"/>
      <c r="G223" s="3"/>
      <c r="H223" s="3"/>
      <c r="I223" s="3"/>
      <c r="J223" s="3"/>
      <c r="K223"/>
      <c r="M223" s="20"/>
    </row>
    <row r="224" spans="1:13" s="11" customFormat="1">
      <c r="A224"/>
      <c r="B224" s="2"/>
      <c r="C224"/>
      <c r="D224"/>
      <c r="E224" s="1"/>
      <c r="F224" s="3"/>
      <c r="G224" s="3"/>
      <c r="H224" s="3"/>
      <c r="I224" s="3"/>
      <c r="J224" s="3"/>
      <c r="K224"/>
      <c r="M224" s="20"/>
    </row>
    <row r="225" spans="1:13" s="11" customFormat="1">
      <c r="A225"/>
      <c r="B225" s="2"/>
      <c r="C225"/>
      <c r="D225"/>
      <c r="E225" s="1"/>
      <c r="F225" s="3"/>
      <c r="G225" s="3"/>
      <c r="H225" s="3"/>
      <c r="I225" s="3"/>
      <c r="J225" s="3"/>
      <c r="K225"/>
      <c r="M225" s="20"/>
    </row>
    <row r="226" spans="1:13" s="11" customFormat="1">
      <c r="A226"/>
      <c r="B226" s="2"/>
      <c r="C226"/>
      <c r="D226"/>
      <c r="E226" s="1"/>
      <c r="F226" s="3"/>
      <c r="G226" s="3"/>
      <c r="H226" s="3"/>
      <c r="I226" s="3"/>
      <c r="J226" s="3"/>
      <c r="K226"/>
      <c r="M226" s="20"/>
    </row>
    <row r="227" spans="1:13" s="11" customFormat="1">
      <c r="A227"/>
      <c r="B227" s="2"/>
      <c r="C227"/>
      <c r="D227"/>
      <c r="E227" s="1"/>
      <c r="F227" s="3"/>
      <c r="G227" s="3"/>
      <c r="H227" s="3"/>
      <c r="I227" s="3"/>
      <c r="J227" s="3"/>
      <c r="K227"/>
      <c r="M227" s="20"/>
    </row>
    <row r="228" spans="1:13" s="11" customFormat="1">
      <c r="A228"/>
      <c r="B228" s="2"/>
      <c r="C228"/>
      <c r="D228"/>
      <c r="E228" s="1"/>
      <c r="F228" s="3"/>
      <c r="G228" s="3"/>
      <c r="H228" s="3"/>
      <c r="I228" s="3"/>
      <c r="J228" s="3"/>
      <c r="K228"/>
      <c r="M228" s="20"/>
    </row>
    <row r="229" spans="1:13" s="11" customFormat="1">
      <c r="A229"/>
      <c r="B229" s="2"/>
      <c r="C229"/>
      <c r="D229"/>
      <c r="E229" s="1"/>
      <c r="F229" s="3"/>
      <c r="G229" s="3"/>
      <c r="H229" s="3"/>
      <c r="I229" s="3"/>
      <c r="J229" s="3"/>
      <c r="K229"/>
      <c r="M229" s="20"/>
    </row>
    <row r="230" spans="1:13" s="11" customFormat="1">
      <c r="A230"/>
      <c r="B230" s="2"/>
      <c r="C230"/>
      <c r="D230"/>
      <c r="E230" s="1"/>
      <c r="F230" s="3"/>
      <c r="G230" s="3"/>
      <c r="H230" s="3"/>
      <c r="I230" s="3"/>
      <c r="J230" s="3"/>
      <c r="K230"/>
      <c r="M230" s="20"/>
    </row>
    <row r="231" spans="1:13" s="11" customFormat="1">
      <c r="A231"/>
      <c r="B231" s="2"/>
      <c r="C231"/>
      <c r="D231"/>
      <c r="E231" s="1"/>
      <c r="F231" s="3"/>
      <c r="G231" s="3"/>
      <c r="H231" s="3"/>
      <c r="I231" s="3"/>
      <c r="J231" s="3"/>
      <c r="K231"/>
      <c r="M231" s="20"/>
    </row>
    <row r="232" spans="1:13" s="11" customFormat="1">
      <c r="A232"/>
      <c r="B232" s="2"/>
      <c r="C232"/>
      <c r="D232"/>
      <c r="E232" s="1"/>
      <c r="F232" s="3"/>
      <c r="G232" s="3"/>
      <c r="H232" s="3"/>
      <c r="I232" s="3"/>
      <c r="J232" s="3"/>
      <c r="K232"/>
      <c r="M232" s="20"/>
    </row>
    <row r="233" spans="1:13" s="11" customFormat="1">
      <c r="A233"/>
      <c r="B233" s="2"/>
      <c r="C233"/>
      <c r="D233"/>
      <c r="E233" s="1"/>
      <c r="F233" s="3"/>
      <c r="G233" s="3"/>
      <c r="H233" s="3"/>
      <c r="I233" s="3"/>
      <c r="J233" s="3"/>
      <c r="K233"/>
      <c r="M233" s="20"/>
    </row>
    <row r="234" spans="1:13" s="11" customFormat="1">
      <c r="A234"/>
      <c r="B234" s="2"/>
      <c r="C234"/>
      <c r="D234"/>
      <c r="E234" s="1"/>
      <c r="F234" s="3"/>
      <c r="G234" s="3"/>
      <c r="H234" s="3"/>
      <c r="I234" s="3"/>
      <c r="J234" s="3"/>
      <c r="K234"/>
      <c r="M234" s="20"/>
    </row>
    <row r="235" spans="1:13" s="11" customFormat="1">
      <c r="A235"/>
      <c r="B235" s="2"/>
      <c r="C235"/>
      <c r="D235"/>
      <c r="E235" s="1"/>
      <c r="F235" s="3"/>
      <c r="G235" s="3"/>
      <c r="H235" s="3"/>
      <c r="I235" s="3"/>
      <c r="J235" s="3"/>
      <c r="K235"/>
      <c r="M235" s="20"/>
    </row>
    <row r="236" spans="1:13" s="11" customFormat="1">
      <c r="A236"/>
      <c r="B236" s="2"/>
      <c r="C236"/>
      <c r="D236"/>
      <c r="E236" s="1"/>
      <c r="F236" s="3"/>
      <c r="G236" s="3"/>
      <c r="H236" s="3"/>
      <c r="I236" s="3"/>
      <c r="J236" s="3"/>
      <c r="K236"/>
      <c r="M236" s="20"/>
    </row>
    <row r="237" spans="1:13" s="11" customFormat="1">
      <c r="A237"/>
      <c r="B237" s="2"/>
      <c r="C237"/>
      <c r="D237"/>
      <c r="E237" s="1"/>
      <c r="F237" s="3"/>
      <c r="G237" s="3"/>
      <c r="H237" s="3"/>
      <c r="I237" s="3"/>
      <c r="J237" s="3"/>
      <c r="K237"/>
      <c r="M237" s="20"/>
    </row>
    <row r="238" spans="1:13">
      <c r="B238" s="2"/>
      <c r="E238" s="1"/>
      <c r="F238" s="3"/>
      <c r="G238" s="3"/>
      <c r="H238" s="3"/>
      <c r="I238" s="3"/>
      <c r="J238" s="3"/>
      <c r="L238" s="11"/>
      <c r="M238" s="20"/>
    </row>
    <row r="239" spans="1:13">
      <c r="B239" s="2"/>
      <c r="E239" s="1"/>
      <c r="F239" s="3"/>
      <c r="G239" s="3"/>
      <c r="H239" s="3"/>
      <c r="I239" s="3"/>
      <c r="J239" s="3"/>
      <c r="L239" s="11"/>
      <c r="M239" s="20"/>
    </row>
    <row r="240" spans="1:13">
      <c r="B240" s="2"/>
      <c r="E240" s="1"/>
      <c r="F240" s="3"/>
      <c r="G240" s="3"/>
      <c r="H240" s="3"/>
      <c r="I240" s="3"/>
      <c r="J240" s="3"/>
      <c r="L240" s="11"/>
      <c r="M240" s="20"/>
    </row>
    <row r="241" spans="1:14">
      <c r="B241" s="2"/>
      <c r="E241" s="1"/>
      <c r="F241" s="3"/>
      <c r="G241" s="3"/>
      <c r="H241" s="3"/>
      <c r="I241" s="3"/>
      <c r="J241" s="3"/>
      <c r="L241" s="11"/>
      <c r="M241" s="20"/>
    </row>
    <row r="242" spans="1:14">
      <c r="B242" s="2"/>
      <c r="E242" s="1"/>
      <c r="F242" s="3"/>
      <c r="G242" s="3"/>
      <c r="H242" s="3"/>
      <c r="I242" s="3"/>
      <c r="J242" s="3"/>
      <c r="L242" s="11"/>
      <c r="M242" s="20"/>
    </row>
    <row r="243" spans="1:14">
      <c r="B243" s="2"/>
      <c r="E243" s="1"/>
      <c r="F243" s="3"/>
      <c r="G243" s="3"/>
      <c r="H243" s="3"/>
      <c r="I243" s="3"/>
      <c r="J243" s="3"/>
      <c r="L243" s="11"/>
      <c r="M243" s="20"/>
    </row>
    <row r="244" spans="1:14">
      <c r="B244" s="2"/>
      <c r="E244" s="1"/>
      <c r="F244" s="3"/>
      <c r="G244" s="3"/>
      <c r="H244" s="3"/>
      <c r="I244" s="3"/>
      <c r="J244" s="3"/>
      <c r="L244" s="11"/>
      <c r="M244" s="20"/>
    </row>
    <row r="245" spans="1:14">
      <c r="B245" s="2"/>
      <c r="E245" s="1"/>
      <c r="F245" s="3"/>
      <c r="G245" s="3"/>
      <c r="H245" s="3"/>
      <c r="I245" s="3"/>
      <c r="J245" s="3"/>
      <c r="L245" s="11"/>
      <c r="M245" s="20"/>
    </row>
    <row r="246" spans="1:14">
      <c r="B246" s="2"/>
      <c r="E246" s="1"/>
      <c r="F246" s="3"/>
      <c r="G246" s="3"/>
      <c r="H246" s="3"/>
      <c r="I246" s="3"/>
      <c r="J246" s="3"/>
      <c r="L246" s="11"/>
      <c r="M246" s="20"/>
    </row>
    <row r="247" spans="1:14">
      <c r="B247" s="2"/>
      <c r="E247" s="1"/>
      <c r="F247" s="3"/>
      <c r="G247" s="3"/>
      <c r="H247" s="3"/>
      <c r="I247" s="3"/>
      <c r="J247" s="3"/>
      <c r="L247" s="11"/>
      <c r="M247" s="20"/>
    </row>
    <row r="248" spans="1:14">
      <c r="B248" s="2"/>
      <c r="E248" s="1"/>
      <c r="F248" s="3"/>
      <c r="G248" s="3"/>
      <c r="H248" s="3"/>
      <c r="I248" s="3"/>
      <c r="J248" s="3"/>
      <c r="L248" s="11"/>
      <c r="M248" s="20"/>
    </row>
    <row r="249" spans="1:14">
      <c r="B249" s="2"/>
      <c r="E249" s="1"/>
      <c r="F249" s="3"/>
      <c r="G249" s="3"/>
      <c r="H249" s="3"/>
      <c r="I249" s="3"/>
      <c r="J249" s="3"/>
      <c r="L249" s="11"/>
      <c r="M249" s="20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9"/>
      <c r="K630" s="16"/>
      <c r="L630" s="27"/>
      <c r="M630" s="22"/>
      <c r="N630" s="27"/>
    </row>
    <row r="631" spans="1:14">
      <c r="A631" s="16"/>
      <c r="B631" s="28"/>
      <c r="C631" s="16"/>
      <c r="D631" s="16"/>
      <c r="E631" s="17"/>
      <c r="F631" s="9"/>
      <c r="G631" s="9"/>
      <c r="H631" s="9"/>
      <c r="I631" s="9"/>
      <c r="J631" s="9"/>
      <c r="K631" s="16"/>
      <c r="L631" s="27"/>
      <c r="M631" s="22"/>
      <c r="N631" s="27"/>
    </row>
    <row r="632" spans="1:14">
      <c r="A632" s="16"/>
      <c r="B632" s="28"/>
      <c r="C632" s="16"/>
      <c r="D632" s="16"/>
      <c r="E632" s="17"/>
      <c r="F632" s="9"/>
      <c r="G632" s="9"/>
      <c r="H632" s="9"/>
      <c r="I632" s="9"/>
      <c r="J632" s="9"/>
      <c r="K632" s="16"/>
      <c r="L632" s="27"/>
      <c r="M632" s="22"/>
      <c r="N632" s="27"/>
    </row>
    <row r="633" spans="1:14">
      <c r="A633" s="16"/>
      <c r="B633" s="28"/>
      <c r="C633" s="16"/>
      <c r="D633" s="16"/>
      <c r="E633" s="17"/>
      <c r="F633" s="9"/>
      <c r="G633" s="9"/>
      <c r="H633" s="9"/>
      <c r="I633" s="9"/>
      <c r="J633" s="9"/>
      <c r="K633" s="16"/>
      <c r="L633" s="27"/>
      <c r="M633" s="22"/>
      <c r="N633" s="27"/>
    </row>
    <row r="634" spans="1:14">
      <c r="A634" s="16"/>
      <c r="B634" s="28"/>
      <c r="C634" s="16"/>
      <c r="D634" s="16"/>
      <c r="E634" s="17"/>
      <c r="F634" s="9"/>
      <c r="G634" s="9"/>
      <c r="H634" s="9"/>
      <c r="I634" s="9"/>
      <c r="J634" s="9"/>
      <c r="K634" s="16"/>
      <c r="L634" s="27"/>
      <c r="M634" s="22"/>
      <c r="N634" s="27"/>
    </row>
    <row r="635" spans="1:14">
      <c r="A635" s="16"/>
      <c r="B635" s="28"/>
      <c r="C635" s="16"/>
      <c r="D635" s="16"/>
      <c r="E635" s="17"/>
      <c r="F635" s="9"/>
      <c r="G635" s="9"/>
      <c r="H635" s="9"/>
      <c r="I635" s="9"/>
      <c r="J635" s="9"/>
      <c r="K635" s="16"/>
      <c r="L635" s="27"/>
      <c r="M635" s="22"/>
      <c r="N635" s="27"/>
    </row>
    <row r="636" spans="1:14">
      <c r="A636" s="16"/>
      <c r="B636" s="28"/>
      <c r="C636" s="16"/>
      <c r="D636" s="16"/>
      <c r="E636" s="17"/>
      <c r="F636" s="9"/>
      <c r="G636" s="9"/>
      <c r="H636" s="9"/>
      <c r="I636" s="9"/>
      <c r="J636" s="9"/>
      <c r="K636" s="16"/>
      <c r="L636" s="27"/>
      <c r="M636" s="22"/>
      <c r="N636" s="27"/>
    </row>
    <row r="637" spans="1:14">
      <c r="A637" s="16"/>
      <c r="B637" s="28"/>
      <c r="C637" s="16"/>
      <c r="D637" s="16"/>
      <c r="E637" s="17"/>
      <c r="F637" s="9"/>
      <c r="G637" s="9"/>
      <c r="H637" s="9"/>
      <c r="I637" s="9"/>
      <c r="J637" s="9"/>
      <c r="K637" s="16"/>
      <c r="L637" s="27"/>
      <c r="M637" s="22"/>
      <c r="N637" s="27"/>
    </row>
    <row r="638" spans="1:14">
      <c r="A638" s="16"/>
      <c r="B638" s="28"/>
      <c r="C638" s="16"/>
      <c r="D638" s="16"/>
      <c r="E638" s="17"/>
      <c r="F638" s="9"/>
      <c r="G638" s="9"/>
      <c r="H638" s="9"/>
      <c r="I638" s="9"/>
      <c r="J638" s="9"/>
      <c r="K638" s="16"/>
      <c r="L638" s="27"/>
      <c r="M638" s="22"/>
      <c r="N638" s="27"/>
    </row>
    <row r="639" spans="1:14">
      <c r="A639" s="16"/>
      <c r="B639" s="28"/>
      <c r="C639" s="16"/>
      <c r="D639" s="16"/>
      <c r="E639" s="17"/>
      <c r="F639" s="9"/>
      <c r="G639" s="9"/>
      <c r="H639" s="9"/>
      <c r="I639" s="9"/>
      <c r="J639" s="9"/>
      <c r="K639" s="16"/>
      <c r="L639" s="27"/>
      <c r="M639" s="22"/>
      <c r="N639" s="27"/>
    </row>
    <row r="640" spans="1:14">
      <c r="A640" s="16"/>
      <c r="B640" s="28"/>
      <c r="C640" s="16"/>
      <c r="D640" s="16"/>
      <c r="E640" s="17"/>
      <c r="F640" s="9"/>
      <c r="G640" s="9"/>
      <c r="H640" s="9"/>
      <c r="I640" s="9"/>
      <c r="J640" s="9"/>
      <c r="K640" s="16"/>
      <c r="L640" s="27"/>
      <c r="M640" s="22"/>
      <c r="N640" s="27"/>
    </row>
    <row r="641" spans="1:14">
      <c r="A641" s="16"/>
      <c r="B641" s="28"/>
      <c r="C641" s="16"/>
      <c r="D641" s="16"/>
      <c r="E641" s="17"/>
      <c r="F641" s="9"/>
      <c r="G641" s="9"/>
      <c r="H641" s="9"/>
      <c r="I641" s="9"/>
      <c r="J641" s="9"/>
      <c r="K641" s="16"/>
      <c r="L641" s="27"/>
      <c r="M641" s="22"/>
      <c r="N641" s="27"/>
    </row>
    <row r="642" spans="1:14">
      <c r="A642" s="16"/>
      <c r="B642" s="28"/>
      <c r="C642" s="16"/>
      <c r="D642" s="16"/>
      <c r="E642" s="17"/>
      <c r="F642" s="9"/>
      <c r="G642" s="9"/>
      <c r="H642" s="9"/>
      <c r="I642" s="9"/>
      <c r="J642" s="9"/>
      <c r="K642" s="16"/>
      <c r="L642" s="27"/>
      <c r="M642" s="22"/>
      <c r="N642" s="27"/>
    </row>
    <row r="643" spans="1:14">
      <c r="A643" s="16"/>
      <c r="B643" s="28"/>
      <c r="C643" s="16"/>
      <c r="D643" s="16"/>
      <c r="E643" s="17"/>
      <c r="F643" s="9"/>
      <c r="G643" s="9"/>
      <c r="H643" s="9"/>
      <c r="I643" s="9"/>
      <c r="J643" s="9"/>
      <c r="K643" s="16"/>
      <c r="L643" s="27"/>
      <c r="M643" s="22"/>
      <c r="N643" s="27"/>
    </row>
    <row r="644" spans="1:14">
      <c r="A644" s="16"/>
      <c r="B644" s="28"/>
      <c r="C644" s="16"/>
      <c r="D644" s="16"/>
      <c r="E644" s="17"/>
      <c r="F644" s="9"/>
      <c r="G644" s="9"/>
      <c r="H644" s="9"/>
      <c r="I644" s="9"/>
      <c r="J644" s="9"/>
      <c r="K644" s="16"/>
      <c r="L644" s="27"/>
      <c r="M644" s="22"/>
      <c r="N644" s="27"/>
    </row>
    <row r="645" spans="1:14">
      <c r="A645" s="16"/>
      <c r="B645" s="28"/>
      <c r="C645" s="16"/>
      <c r="D645" s="16"/>
      <c r="E645" s="17"/>
      <c r="F645" s="9"/>
      <c r="G645" s="9"/>
      <c r="H645" s="9"/>
      <c r="I645" s="9"/>
      <c r="J645" s="9"/>
      <c r="K645" s="16"/>
      <c r="L645" s="27"/>
      <c r="M645" s="22"/>
      <c r="N645" s="27"/>
    </row>
    <row r="646" spans="1:14">
      <c r="A646" s="16"/>
      <c r="B646" s="28"/>
      <c r="C646" s="16"/>
      <c r="D646" s="16"/>
      <c r="E646" s="17"/>
      <c r="F646" s="9"/>
      <c r="G646" s="9"/>
      <c r="H646" s="9"/>
      <c r="I646" s="9"/>
      <c r="J646" s="9"/>
      <c r="K646" s="16"/>
      <c r="L646" s="27"/>
      <c r="M646" s="22"/>
      <c r="N646" s="27"/>
    </row>
    <row r="647" spans="1:14">
      <c r="A647" s="16"/>
      <c r="B647" s="28"/>
      <c r="C647" s="16"/>
      <c r="D647" s="16"/>
      <c r="E647" s="17"/>
      <c r="F647" s="9"/>
      <c r="G647" s="9"/>
      <c r="H647" s="9"/>
      <c r="I647" s="9"/>
      <c r="J647" s="9"/>
      <c r="K647" s="16"/>
      <c r="L647" s="27"/>
      <c r="M647" s="22"/>
      <c r="N647" s="27"/>
    </row>
    <row r="648" spans="1:14">
      <c r="A648" s="16"/>
      <c r="B648" s="28"/>
      <c r="C648" s="16"/>
      <c r="D648" s="16"/>
      <c r="E648" s="17"/>
      <c r="F648" s="9"/>
      <c r="G648" s="9"/>
      <c r="H648" s="9"/>
      <c r="I648" s="9"/>
      <c r="J648" s="9"/>
      <c r="K648" s="16"/>
      <c r="L648" s="27"/>
      <c r="M648" s="22"/>
      <c r="N648" s="27"/>
    </row>
    <row r="649" spans="1:14">
      <c r="A649" s="16"/>
      <c r="B649" s="28"/>
      <c r="C649" s="16"/>
      <c r="D649" s="16"/>
      <c r="E649" s="17"/>
      <c r="F649" s="9"/>
      <c r="G649" s="9"/>
      <c r="H649" s="9"/>
      <c r="I649" s="9"/>
      <c r="J649" s="9"/>
      <c r="K649" s="16"/>
      <c r="L649" s="27"/>
      <c r="M649" s="22"/>
      <c r="N649" s="27"/>
    </row>
    <row r="650" spans="1:14">
      <c r="A650" s="16"/>
      <c r="B650" s="28"/>
      <c r="C650" s="16"/>
      <c r="D650" s="16"/>
      <c r="E650" s="17"/>
      <c r="F650" s="9"/>
      <c r="G650" s="9"/>
      <c r="H650" s="9"/>
      <c r="I650" s="9"/>
      <c r="J650" s="9"/>
      <c r="K650" s="16"/>
      <c r="L650" s="27"/>
      <c r="M650" s="22"/>
      <c r="N650" s="27"/>
    </row>
    <row r="651" spans="1:14">
      <c r="A651" s="16"/>
      <c r="B651" s="28"/>
      <c r="C651" s="16"/>
      <c r="D651" s="16"/>
      <c r="E651" s="17"/>
      <c r="F651" s="9"/>
      <c r="G651" s="9"/>
      <c r="H651" s="9"/>
      <c r="I651" s="9"/>
      <c r="J651" s="9"/>
      <c r="K651" s="16"/>
      <c r="L651" s="27"/>
      <c r="M651" s="22"/>
      <c r="N651" s="27"/>
    </row>
    <row r="652" spans="1:14">
      <c r="A652" s="16"/>
      <c r="B652" s="28"/>
      <c r="C652" s="16"/>
      <c r="D652" s="16"/>
      <c r="E652" s="17"/>
      <c r="F652" s="9"/>
      <c r="G652" s="9"/>
      <c r="H652" s="9"/>
      <c r="I652" s="9"/>
      <c r="J652" s="9"/>
      <c r="K652" s="16"/>
      <c r="L652" s="27"/>
      <c r="M652" s="22"/>
      <c r="N652" s="27"/>
    </row>
    <row r="653" spans="1:14">
      <c r="A653" s="16"/>
      <c r="B653" s="28"/>
      <c r="C653" s="16"/>
      <c r="D653" s="16"/>
      <c r="E653" s="17"/>
      <c r="F653" s="9"/>
      <c r="G653" s="9"/>
      <c r="H653" s="9"/>
      <c r="I653" s="9"/>
      <c r="J653" s="9"/>
      <c r="K653" s="16"/>
      <c r="L653" s="27"/>
      <c r="M653" s="22"/>
      <c r="N653" s="27"/>
    </row>
    <row r="654" spans="1:14">
      <c r="A654" s="16"/>
      <c r="B654" s="28"/>
      <c r="C654" s="16"/>
      <c r="D654" s="16"/>
      <c r="E654" s="17"/>
      <c r="F654" s="9"/>
      <c r="G654" s="9"/>
      <c r="H654" s="9"/>
      <c r="I654" s="9"/>
      <c r="J654" s="9"/>
      <c r="K654" s="16"/>
      <c r="L654" s="27"/>
      <c r="M654" s="22"/>
      <c r="N654" s="27"/>
    </row>
    <row r="655" spans="1:14">
      <c r="A655" s="16"/>
      <c r="B655" s="28"/>
      <c r="C655" s="16"/>
      <c r="D655" s="16"/>
      <c r="E655" s="17"/>
      <c r="F655" s="9"/>
      <c r="G655" s="9"/>
      <c r="H655" s="9"/>
      <c r="I655" s="9"/>
      <c r="J655" s="9"/>
      <c r="K655" s="16"/>
      <c r="L655" s="27"/>
      <c r="M655" s="22"/>
      <c r="N655" s="27"/>
    </row>
    <row r="656" spans="1:14">
      <c r="A656" s="16"/>
      <c r="B656" s="28"/>
      <c r="C656" s="16"/>
      <c r="D656" s="16"/>
      <c r="E656" s="17"/>
      <c r="F656" s="9"/>
      <c r="G656" s="9"/>
      <c r="H656" s="9"/>
      <c r="I656" s="9"/>
      <c r="J656" s="9"/>
      <c r="K656" s="16"/>
      <c r="L656" s="27"/>
      <c r="M656" s="22"/>
      <c r="N656" s="27"/>
    </row>
    <row r="657" spans="1:14">
      <c r="A657" s="16"/>
      <c r="B657" s="28"/>
      <c r="C657" s="16"/>
      <c r="D657" s="16"/>
      <c r="E657" s="17"/>
      <c r="F657" s="9"/>
      <c r="G657" s="9"/>
      <c r="H657" s="9"/>
      <c r="I657" s="9"/>
      <c r="J657" s="9"/>
      <c r="K657" s="16"/>
      <c r="L657" s="27"/>
      <c r="M657" s="22"/>
      <c r="N657" s="27"/>
    </row>
    <row r="658" spans="1:14">
      <c r="A658" s="16"/>
      <c r="B658" s="28"/>
      <c r="C658" s="16"/>
      <c r="D658" s="16"/>
      <c r="E658" s="17"/>
      <c r="F658" s="9"/>
      <c r="G658" s="9"/>
      <c r="H658" s="9"/>
      <c r="I658" s="9"/>
      <c r="J658" s="9"/>
      <c r="K658" s="16"/>
      <c r="L658" s="27"/>
      <c r="M658" s="22"/>
      <c r="N658" s="27"/>
    </row>
    <row r="659" spans="1:14">
      <c r="A659" s="16"/>
      <c r="B659" s="28"/>
      <c r="C659" s="16"/>
      <c r="D659" s="16"/>
      <c r="E659" s="17"/>
      <c r="F659" s="9"/>
      <c r="G659" s="9"/>
      <c r="H659" s="9"/>
      <c r="I659" s="9"/>
      <c r="J659" s="9"/>
      <c r="K659" s="16"/>
      <c r="L659" s="27"/>
      <c r="M659" s="22"/>
      <c r="N659" s="27"/>
    </row>
    <row r="660" spans="1:14">
      <c r="A660" s="16"/>
      <c r="B660" s="28"/>
      <c r="C660" s="16"/>
      <c r="D660" s="16"/>
      <c r="E660" s="17"/>
      <c r="F660" s="9"/>
      <c r="G660" s="9"/>
      <c r="H660" s="9"/>
      <c r="I660" s="9"/>
      <c r="J660" s="9"/>
      <c r="K660" s="16"/>
      <c r="L660" s="27"/>
      <c r="M660" s="22"/>
      <c r="N660" s="27"/>
    </row>
    <row r="661" spans="1:14">
      <c r="A661" s="16"/>
      <c r="B661" s="28"/>
      <c r="C661" s="16"/>
      <c r="D661" s="16"/>
      <c r="E661" s="17"/>
      <c r="F661" s="9"/>
      <c r="G661" s="9"/>
      <c r="H661" s="9"/>
      <c r="I661" s="9"/>
      <c r="J661" s="9"/>
      <c r="K661" s="16"/>
      <c r="L661" s="27"/>
      <c r="M661" s="22"/>
      <c r="N661" s="27"/>
    </row>
    <row r="662" spans="1:14">
      <c r="A662" s="16"/>
      <c r="B662" s="28"/>
      <c r="C662" s="16"/>
      <c r="D662" s="16"/>
      <c r="E662" s="17"/>
      <c r="F662" s="9"/>
      <c r="G662" s="9"/>
      <c r="H662" s="9"/>
      <c r="I662" s="9"/>
      <c r="J662" s="9"/>
      <c r="K662" s="16"/>
      <c r="L662" s="27"/>
      <c r="M662" s="22"/>
      <c r="N662" s="27"/>
    </row>
    <row r="663" spans="1:14">
      <c r="A663" s="16"/>
      <c r="B663" s="28"/>
      <c r="C663" s="16"/>
      <c r="D663" s="16"/>
      <c r="E663" s="17"/>
      <c r="F663" s="9"/>
      <c r="G663" s="9"/>
      <c r="H663" s="9"/>
      <c r="I663" s="9"/>
      <c r="J663" s="9"/>
      <c r="K663" s="16"/>
      <c r="L663" s="27"/>
      <c r="M663" s="22"/>
      <c r="N663" s="27"/>
    </row>
    <row r="664" spans="1:14">
      <c r="A664" s="16"/>
      <c r="B664" s="28"/>
      <c r="C664" s="16"/>
      <c r="D664" s="16"/>
      <c r="E664" s="17"/>
      <c r="F664" s="9"/>
      <c r="G664" s="9"/>
      <c r="H664" s="9"/>
      <c r="I664" s="9"/>
      <c r="J664" s="9"/>
      <c r="K664" s="16"/>
      <c r="L664" s="27"/>
      <c r="M664" s="22"/>
      <c r="N664" s="27"/>
    </row>
    <row r="665" spans="1:14">
      <c r="A665" s="16"/>
      <c r="B665" s="28"/>
      <c r="C665" s="16"/>
      <c r="D665" s="16"/>
      <c r="E665" s="17"/>
      <c r="F665" s="9"/>
      <c r="G665" s="9"/>
      <c r="H665" s="9"/>
      <c r="I665" s="9"/>
      <c r="J665" s="9"/>
      <c r="K665" s="16"/>
      <c r="L665" s="27"/>
      <c r="M665" s="22"/>
      <c r="N665" s="27"/>
    </row>
    <row r="666" spans="1:14">
      <c r="A666" s="16"/>
      <c r="B666" s="28"/>
      <c r="C666" s="16"/>
      <c r="D666" s="16"/>
      <c r="E666" s="17"/>
      <c r="F666" s="9"/>
      <c r="G666" s="9"/>
      <c r="H666" s="9"/>
      <c r="I666" s="9"/>
      <c r="J666" s="9"/>
      <c r="K666" s="16"/>
      <c r="L666" s="27"/>
      <c r="M666" s="22"/>
      <c r="N666" s="27"/>
    </row>
    <row r="667" spans="1:14">
      <c r="A667" s="16"/>
      <c r="B667" s="28"/>
      <c r="C667" s="16"/>
      <c r="D667" s="16"/>
      <c r="E667" s="17"/>
      <c r="F667" s="9"/>
      <c r="G667" s="9"/>
      <c r="H667" s="9"/>
      <c r="I667" s="9"/>
      <c r="J667" s="9"/>
      <c r="K667" s="16"/>
      <c r="L667" s="27"/>
      <c r="M667" s="22"/>
      <c r="N667" s="27"/>
    </row>
    <row r="668" spans="1:14">
      <c r="A668" s="16"/>
      <c r="B668" s="28"/>
      <c r="C668" s="16"/>
      <c r="D668" s="16"/>
      <c r="E668" s="17"/>
      <c r="F668" s="9"/>
      <c r="G668" s="9"/>
      <c r="H668" s="9"/>
      <c r="I668" s="9"/>
      <c r="J668" s="9"/>
      <c r="K668" s="16"/>
      <c r="L668" s="27"/>
      <c r="M668" s="22"/>
      <c r="N668" s="27"/>
    </row>
    <row r="669" spans="1:14">
      <c r="A669" s="16"/>
      <c r="B669" s="28"/>
      <c r="C669" s="16"/>
      <c r="D669" s="16"/>
      <c r="E669" s="17"/>
      <c r="F669" s="9"/>
      <c r="G669" s="9"/>
      <c r="H669" s="9"/>
      <c r="I669" s="9"/>
      <c r="J669" s="9"/>
      <c r="K669" s="16"/>
      <c r="L669" s="27"/>
      <c r="M669" s="22"/>
      <c r="N669" s="27"/>
    </row>
    <row r="670" spans="1:14">
      <c r="A670" s="16"/>
      <c r="B670" s="28"/>
      <c r="C670" s="16"/>
      <c r="D670" s="16"/>
      <c r="E670" s="17"/>
      <c r="F670" s="9"/>
      <c r="G670" s="9"/>
      <c r="H670" s="9"/>
      <c r="I670" s="9"/>
      <c r="J670" s="9"/>
      <c r="K670" s="16"/>
      <c r="L670" s="27"/>
      <c r="M670" s="22"/>
      <c r="N670" s="27"/>
    </row>
    <row r="671" spans="1:14">
      <c r="A671" s="16"/>
      <c r="B671" s="28"/>
      <c r="C671" s="16"/>
      <c r="D671" s="16"/>
      <c r="E671" s="17"/>
      <c r="F671" s="9"/>
      <c r="G671" s="9"/>
      <c r="H671" s="9"/>
      <c r="I671" s="9"/>
      <c r="J671" s="9"/>
      <c r="K671" s="16"/>
      <c r="L671" s="27"/>
      <c r="M671" s="22"/>
      <c r="N671" s="27"/>
    </row>
    <row r="672" spans="1:14">
      <c r="A672" s="16"/>
      <c r="B672" s="28"/>
      <c r="C672" s="16"/>
      <c r="D672" s="16"/>
      <c r="E672" s="17"/>
      <c r="F672" s="9"/>
      <c r="G672" s="9"/>
      <c r="H672" s="9"/>
      <c r="I672" s="9"/>
      <c r="J672" s="9"/>
      <c r="K672" s="16"/>
      <c r="L672" s="27"/>
      <c r="M672" s="22"/>
      <c r="N672" s="27"/>
    </row>
    <row r="673" spans="1:14">
      <c r="A673" s="16"/>
      <c r="B673" s="28"/>
      <c r="C673" s="16"/>
      <c r="D673" s="16"/>
      <c r="E673" s="17"/>
      <c r="F673" s="9"/>
      <c r="G673" s="9"/>
      <c r="H673" s="9"/>
      <c r="I673" s="9"/>
      <c r="J673" s="9"/>
      <c r="K673" s="16"/>
      <c r="L673" s="27"/>
      <c r="M673" s="22"/>
      <c r="N673" s="27"/>
    </row>
    <row r="674" spans="1:14">
      <c r="A674" s="16"/>
      <c r="B674" s="28"/>
      <c r="C674" s="16"/>
      <c r="D674" s="16"/>
      <c r="E674" s="17"/>
      <c r="F674" s="9"/>
      <c r="G674" s="9"/>
      <c r="H674" s="9"/>
      <c r="I674" s="9"/>
      <c r="J674" s="9"/>
      <c r="K674" s="16"/>
      <c r="L674" s="27"/>
      <c r="M674" s="22"/>
      <c r="N674" s="27"/>
    </row>
    <row r="675" spans="1:14">
      <c r="A675" s="16"/>
      <c r="B675" s="28"/>
      <c r="C675" s="16"/>
      <c r="D675" s="16"/>
      <c r="E675" s="17"/>
      <c r="F675" s="9"/>
      <c r="G675" s="9"/>
      <c r="H675" s="9"/>
      <c r="I675" s="9"/>
      <c r="J675" s="9"/>
      <c r="K675" s="16"/>
      <c r="L675" s="27"/>
      <c r="M675" s="22"/>
      <c r="N675" s="27"/>
    </row>
    <row r="676" spans="1:14">
      <c r="A676" s="16"/>
      <c r="B676" s="28"/>
      <c r="C676" s="16"/>
      <c r="D676" s="16"/>
      <c r="E676" s="17"/>
      <c r="F676" s="9"/>
      <c r="G676" s="9"/>
      <c r="H676" s="9"/>
      <c r="I676" s="9"/>
      <c r="J676" s="9"/>
      <c r="K676" s="16"/>
      <c r="L676" s="27"/>
      <c r="M676" s="22"/>
      <c r="N676" s="27"/>
    </row>
    <row r="677" spans="1:14">
      <c r="A677" s="16"/>
      <c r="B677" s="28"/>
      <c r="C677" s="16"/>
      <c r="D677" s="16"/>
      <c r="E677" s="17"/>
      <c r="F677" s="9"/>
      <c r="G677" s="9"/>
      <c r="H677" s="9"/>
      <c r="I677" s="9"/>
      <c r="J677" s="9"/>
      <c r="K677" s="16"/>
      <c r="L677" s="27"/>
      <c r="M677" s="22"/>
      <c r="N677" s="27"/>
    </row>
    <row r="678" spans="1:14">
      <c r="A678" s="16"/>
      <c r="B678" s="28"/>
      <c r="C678" s="16"/>
      <c r="D678" s="16"/>
      <c r="E678" s="17"/>
      <c r="F678" s="9"/>
      <c r="G678" s="9"/>
      <c r="H678" s="9"/>
      <c r="I678" s="9"/>
      <c r="J678" s="9"/>
      <c r="K678" s="16"/>
      <c r="L678" s="27"/>
      <c r="M678" s="22"/>
      <c r="N678" s="27"/>
    </row>
    <row r="679" spans="1:14">
      <c r="A679" s="16"/>
      <c r="B679" s="28"/>
      <c r="C679" s="16"/>
      <c r="D679" s="16"/>
      <c r="E679" s="17"/>
      <c r="F679" s="9"/>
      <c r="G679" s="9"/>
      <c r="H679" s="9"/>
      <c r="I679" s="9"/>
      <c r="J679" s="9"/>
      <c r="K679" s="16"/>
      <c r="L679" s="27"/>
      <c r="M679" s="22"/>
      <c r="N679" s="27"/>
    </row>
    <row r="680" spans="1:14">
      <c r="A680" s="16"/>
      <c r="B680" s="28"/>
      <c r="C680" s="16"/>
      <c r="D680" s="16"/>
      <c r="E680" s="17"/>
      <c r="F680" s="9"/>
      <c r="G680" s="9"/>
      <c r="H680" s="9"/>
      <c r="I680" s="9"/>
      <c r="J680" s="9"/>
      <c r="K680" s="16"/>
      <c r="L680" s="27"/>
      <c r="M680" s="22"/>
      <c r="N680" s="27"/>
    </row>
    <row r="681" spans="1:14">
      <c r="A681" s="16"/>
      <c r="B681" s="28"/>
      <c r="C681" s="16"/>
      <c r="D681" s="16"/>
      <c r="E681" s="17"/>
      <c r="F681" s="9"/>
      <c r="G681" s="9"/>
      <c r="H681" s="9"/>
      <c r="I681" s="9"/>
      <c r="J681" s="9"/>
      <c r="K681" s="16"/>
      <c r="L681" s="27"/>
      <c r="M681" s="22"/>
      <c r="N681" s="27"/>
    </row>
    <row r="682" spans="1:14">
      <c r="A682" s="16"/>
      <c r="B682" s="28"/>
      <c r="C682" s="16"/>
      <c r="D682" s="16"/>
      <c r="E682" s="17"/>
      <c r="F682" s="9"/>
      <c r="G682" s="9"/>
      <c r="H682" s="9"/>
      <c r="I682" s="9"/>
      <c r="J682" s="9"/>
      <c r="K682" s="16"/>
      <c r="L682" s="27"/>
      <c r="M682" s="22"/>
      <c r="N682" s="27"/>
    </row>
    <row r="683" spans="1:14">
      <c r="A683" s="16"/>
      <c r="B683" s="28"/>
      <c r="C683" s="16"/>
      <c r="D683" s="16"/>
      <c r="E683" s="17"/>
      <c r="F683" s="9"/>
      <c r="G683" s="9"/>
      <c r="H683" s="9"/>
      <c r="I683" s="9"/>
      <c r="J683" s="9"/>
      <c r="K683" s="16"/>
      <c r="L683" s="27"/>
      <c r="M683" s="22"/>
      <c r="N683" s="27"/>
    </row>
    <row r="684" spans="1:14">
      <c r="A684" s="16"/>
      <c r="B684" s="28"/>
      <c r="C684" s="16"/>
      <c r="D684" s="16"/>
      <c r="E684" s="17"/>
      <c r="F684" s="9"/>
      <c r="G684" s="9"/>
      <c r="H684" s="9"/>
      <c r="I684" s="9"/>
      <c r="J684" s="9"/>
      <c r="K684" s="16"/>
      <c r="L684" s="27"/>
      <c r="M684" s="22"/>
      <c r="N684" s="27"/>
    </row>
    <row r="685" spans="1:14">
      <c r="A685" s="16"/>
      <c r="B685" s="28"/>
      <c r="C685" s="16"/>
      <c r="D685" s="16"/>
      <c r="E685" s="17"/>
      <c r="F685" s="9"/>
      <c r="G685" s="9"/>
      <c r="H685" s="9"/>
      <c r="I685" s="9"/>
      <c r="J685" s="9"/>
      <c r="K685" s="16"/>
      <c r="L685" s="27"/>
      <c r="M685" s="22"/>
      <c r="N685" s="27"/>
    </row>
    <row r="686" spans="1:14">
      <c r="A686" s="16"/>
      <c r="B686" s="28"/>
      <c r="C686" s="16"/>
      <c r="D686" s="16"/>
      <c r="E686" s="17"/>
      <c r="F686" s="9"/>
      <c r="G686" s="9"/>
      <c r="H686" s="9"/>
      <c r="I686" s="9"/>
      <c r="J686" s="9"/>
      <c r="K686" s="16"/>
      <c r="L686" s="27"/>
      <c r="M686" s="22"/>
      <c r="N686" s="27"/>
    </row>
    <row r="687" spans="1:14">
      <c r="A687" s="16"/>
      <c r="B687" s="28"/>
      <c r="C687" s="16"/>
      <c r="D687" s="16"/>
      <c r="E687" s="17"/>
      <c r="F687" s="9"/>
      <c r="G687" s="9"/>
      <c r="H687" s="9"/>
      <c r="I687" s="9"/>
      <c r="J687" s="9"/>
      <c r="K687" s="16"/>
      <c r="L687" s="27"/>
      <c r="M687" s="22"/>
      <c r="N687" s="27"/>
    </row>
    <row r="688" spans="1:14">
      <c r="A688" s="16"/>
      <c r="B688" s="28"/>
      <c r="C688" s="16"/>
      <c r="D688" s="16"/>
      <c r="E688" s="17"/>
      <c r="F688" s="9"/>
      <c r="G688" s="9"/>
      <c r="H688" s="9"/>
      <c r="I688" s="9"/>
      <c r="J688" s="9"/>
      <c r="K688" s="16"/>
      <c r="L688" s="27"/>
      <c r="M688" s="22"/>
      <c r="N688" s="27"/>
    </row>
    <row r="689" spans="1:14">
      <c r="A689" s="16"/>
      <c r="B689" s="28"/>
      <c r="C689" s="16"/>
      <c r="D689" s="16"/>
      <c r="E689" s="17"/>
      <c r="F689" s="9"/>
      <c r="G689" s="9"/>
      <c r="H689" s="9"/>
      <c r="I689" s="9"/>
      <c r="J689" s="14"/>
      <c r="K689" s="16"/>
      <c r="L689" s="27"/>
      <c r="M689" s="24"/>
      <c r="N689" s="30"/>
    </row>
    <row r="690" spans="1:14">
      <c r="J690" s="4">
        <f>SUM(J3:J689)</f>
        <v>846649.77</v>
      </c>
      <c r="M690" s="4">
        <f>SUM(M3:M689)</f>
        <v>857193.96492375003</v>
      </c>
      <c r="N690" s="4">
        <f>SUM(N3:N689)</f>
        <v>0</v>
      </c>
    </row>
  </sheetData>
  <sortState ref="A2:K128">
    <sortCondition ref="K2:K128"/>
    <sortCondition ref="E2:E12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4"/>
  <sheetViews>
    <sheetView topLeftCell="A328" workbookViewId="0">
      <selection activeCell="M340" sqref="M340"/>
    </sheetView>
  </sheetViews>
  <sheetFormatPr defaultRowHeight="13.2"/>
  <cols>
    <col min="3" max="3" width="13.375" customWidth="1"/>
    <col min="5" max="5" width="19.5" bestFit="1" customWidth="1"/>
    <col min="6" max="6" width="16.5" bestFit="1" customWidth="1"/>
    <col min="7" max="7" width="13" bestFit="1" customWidth="1"/>
    <col min="8" max="8" width="26.125" bestFit="1" customWidth="1"/>
    <col min="9" max="9" width="16.125" bestFit="1" customWidth="1"/>
    <col min="10" max="10" width="26.375" bestFit="1" customWidth="1"/>
    <col min="11" max="11" width="13.375" bestFit="1" customWidth="1"/>
    <col min="13" max="13" width="13.625" customWidth="1"/>
    <col min="14" max="14" width="13" style="11" customWidth="1"/>
    <col min="18" max="18" width="14.125" bestFit="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856</v>
      </c>
      <c r="B3" s="2">
        <v>1</v>
      </c>
      <c r="C3" t="s">
        <v>857</v>
      </c>
      <c r="D3" t="s">
        <v>13</v>
      </c>
      <c r="E3" s="1">
        <v>41639</v>
      </c>
      <c r="F3" s="3">
        <v>408562.78</v>
      </c>
      <c r="G3" s="3">
        <v>408562.78</v>
      </c>
      <c r="H3" s="3">
        <v>132722.84</v>
      </c>
      <c r="I3" s="3">
        <v>275839.94</v>
      </c>
      <c r="J3" s="3">
        <v>7573.7</v>
      </c>
      <c r="K3" t="s">
        <v>71</v>
      </c>
      <c r="L3" s="11">
        <v>40</v>
      </c>
      <c r="M3" s="36">
        <f>J3</f>
        <v>7573.7</v>
      </c>
      <c r="N3" s="11">
        <f>M3-J3</f>
        <v>0</v>
      </c>
    </row>
    <row r="4" spans="1:14">
      <c r="A4" t="s">
        <v>205</v>
      </c>
      <c r="B4" s="2">
        <v>1</v>
      </c>
      <c r="C4" t="s">
        <v>58</v>
      </c>
      <c r="D4" t="s">
        <v>13</v>
      </c>
      <c r="E4" s="1">
        <v>42004</v>
      </c>
      <c r="F4" s="3">
        <v>29085.7</v>
      </c>
      <c r="G4" s="3">
        <v>29085.7</v>
      </c>
      <c r="H4" s="3">
        <v>1817.85</v>
      </c>
      <c r="I4" s="3">
        <v>27267.85</v>
      </c>
      <c r="J4" s="3">
        <v>727.14</v>
      </c>
      <c r="K4" t="s">
        <v>71</v>
      </c>
      <c r="L4" s="11">
        <v>40</v>
      </c>
      <c r="M4" s="36">
        <f t="shared" ref="M4:M67" si="0">J4</f>
        <v>727.14</v>
      </c>
      <c r="N4" s="11">
        <f t="shared" ref="N4:N60" si="1">M4-J4</f>
        <v>0</v>
      </c>
    </row>
    <row r="5" spans="1:14">
      <c r="A5" t="s">
        <v>213</v>
      </c>
      <c r="B5" s="2">
        <v>1</v>
      </c>
      <c r="C5" t="s">
        <v>58</v>
      </c>
      <c r="D5" t="s">
        <v>13</v>
      </c>
      <c r="E5" s="1">
        <v>42004</v>
      </c>
      <c r="F5" s="3">
        <v>8320.0499999999993</v>
      </c>
      <c r="G5" s="3">
        <v>8320.0499999999993</v>
      </c>
      <c r="H5" s="3">
        <v>520</v>
      </c>
      <c r="I5" s="3">
        <v>7800.05</v>
      </c>
      <c r="J5" s="3">
        <v>208</v>
      </c>
      <c r="K5" t="s">
        <v>71</v>
      </c>
      <c r="L5" s="11">
        <v>40</v>
      </c>
      <c r="M5" s="36">
        <f t="shared" si="0"/>
        <v>208</v>
      </c>
      <c r="N5" s="11">
        <f t="shared" si="1"/>
        <v>0</v>
      </c>
    </row>
    <row r="6" spans="1:14">
      <c r="A6" t="s">
        <v>215</v>
      </c>
      <c r="B6" s="2">
        <v>1</v>
      </c>
      <c r="C6" t="s">
        <v>58</v>
      </c>
      <c r="D6" t="s">
        <v>13</v>
      </c>
      <c r="E6" s="1">
        <v>42004</v>
      </c>
      <c r="F6" s="3">
        <v>8184.65</v>
      </c>
      <c r="G6" s="3">
        <v>8184.65</v>
      </c>
      <c r="H6" s="3">
        <v>511.55</v>
      </c>
      <c r="I6" s="3">
        <v>7673.1</v>
      </c>
      <c r="J6" s="3">
        <v>204.62</v>
      </c>
      <c r="K6" t="s">
        <v>71</v>
      </c>
      <c r="L6" s="11">
        <v>40</v>
      </c>
      <c r="M6" s="36">
        <f t="shared" si="0"/>
        <v>204.62</v>
      </c>
      <c r="N6" s="11">
        <f t="shared" si="1"/>
        <v>0</v>
      </c>
    </row>
    <row r="7" spans="1:14">
      <c r="A7" t="s">
        <v>230</v>
      </c>
      <c r="B7" s="2">
        <v>1</v>
      </c>
      <c r="C7" t="s">
        <v>58</v>
      </c>
      <c r="D7" t="s">
        <v>13</v>
      </c>
      <c r="E7" s="1">
        <v>42004</v>
      </c>
      <c r="F7" s="3">
        <v>6679.73</v>
      </c>
      <c r="G7" s="3">
        <v>6679.73</v>
      </c>
      <c r="H7" s="3">
        <v>417.48</v>
      </c>
      <c r="I7" s="3">
        <v>6262.25</v>
      </c>
      <c r="J7" s="3">
        <v>166.99</v>
      </c>
      <c r="K7" t="s">
        <v>71</v>
      </c>
      <c r="L7" s="11">
        <v>40</v>
      </c>
      <c r="M7" s="36">
        <f t="shared" si="0"/>
        <v>166.99</v>
      </c>
      <c r="N7" s="11">
        <f t="shared" si="1"/>
        <v>0</v>
      </c>
    </row>
    <row r="8" spans="1:14">
      <c r="A8" t="s">
        <v>232</v>
      </c>
      <c r="B8" s="2">
        <v>1</v>
      </c>
      <c r="C8" t="s">
        <v>58</v>
      </c>
      <c r="D8" t="s">
        <v>13</v>
      </c>
      <c r="E8" s="1">
        <v>42004</v>
      </c>
      <c r="F8" s="3">
        <v>25871.17</v>
      </c>
      <c r="G8" s="3">
        <v>25871.17</v>
      </c>
      <c r="H8" s="3">
        <v>1616.95</v>
      </c>
      <c r="I8" s="3">
        <v>24254.22</v>
      </c>
      <c r="J8" s="3">
        <v>646.78</v>
      </c>
      <c r="K8" t="s">
        <v>71</v>
      </c>
      <c r="L8" s="11">
        <v>40</v>
      </c>
      <c r="M8" s="36">
        <f t="shared" si="0"/>
        <v>646.78</v>
      </c>
      <c r="N8" s="11">
        <f t="shared" si="1"/>
        <v>0</v>
      </c>
    </row>
    <row r="9" spans="1:14">
      <c r="A9" t="s">
        <v>858</v>
      </c>
      <c r="B9" s="2">
        <v>1</v>
      </c>
      <c r="C9" t="s">
        <v>859</v>
      </c>
      <c r="D9" t="s">
        <v>13</v>
      </c>
      <c r="E9" s="1">
        <v>42004</v>
      </c>
      <c r="F9" s="3">
        <v>273335.59000000003</v>
      </c>
      <c r="G9" s="3">
        <v>273335.59000000003</v>
      </c>
      <c r="H9" s="3">
        <v>17118.55</v>
      </c>
      <c r="I9" s="3">
        <v>256217.04</v>
      </c>
      <c r="J9" s="3">
        <v>6847.42</v>
      </c>
      <c r="K9" t="s">
        <v>71</v>
      </c>
      <c r="L9" s="11">
        <v>40</v>
      </c>
      <c r="M9" s="36">
        <f t="shared" si="0"/>
        <v>6847.42</v>
      </c>
      <c r="N9" s="11">
        <f t="shared" si="1"/>
        <v>0</v>
      </c>
    </row>
    <row r="10" spans="1:14">
      <c r="A10" t="s">
        <v>860</v>
      </c>
      <c r="B10" s="2">
        <v>1</v>
      </c>
      <c r="C10" t="s">
        <v>861</v>
      </c>
      <c r="D10" t="s">
        <v>13</v>
      </c>
      <c r="E10" s="1">
        <v>42004</v>
      </c>
      <c r="F10" s="3">
        <v>376430.11</v>
      </c>
      <c r="G10" s="3">
        <v>376430.11</v>
      </c>
      <c r="H10" s="3">
        <v>19681.95</v>
      </c>
      <c r="I10" s="3">
        <v>356748.16</v>
      </c>
      <c r="J10" s="3">
        <v>9534.1200000000008</v>
      </c>
      <c r="K10" t="s">
        <v>71</v>
      </c>
      <c r="L10" s="11">
        <v>40</v>
      </c>
      <c r="M10" s="36">
        <f t="shared" si="0"/>
        <v>9534.1200000000008</v>
      </c>
      <c r="N10" s="11">
        <f t="shared" si="1"/>
        <v>0</v>
      </c>
    </row>
    <row r="11" spans="1:14">
      <c r="A11" t="s">
        <v>69</v>
      </c>
      <c r="B11" s="2">
        <v>6</v>
      </c>
      <c r="C11" t="s">
        <v>70</v>
      </c>
      <c r="D11" t="s">
        <v>13</v>
      </c>
      <c r="E11" s="1">
        <v>42369</v>
      </c>
      <c r="F11" s="3">
        <v>2049.69</v>
      </c>
      <c r="G11" s="3">
        <v>2049.69</v>
      </c>
      <c r="H11" s="3">
        <v>76.86</v>
      </c>
      <c r="I11" s="3">
        <v>1972.83</v>
      </c>
      <c r="J11" s="3">
        <v>51.24</v>
      </c>
      <c r="K11" t="s">
        <v>71</v>
      </c>
      <c r="L11" s="11">
        <v>40</v>
      </c>
      <c r="M11" s="36">
        <f t="shared" si="0"/>
        <v>51.24</v>
      </c>
      <c r="N11" s="11">
        <f t="shared" si="1"/>
        <v>0</v>
      </c>
    </row>
    <row r="12" spans="1:14">
      <c r="A12" t="s">
        <v>69</v>
      </c>
      <c r="B12" s="2">
        <v>7</v>
      </c>
      <c r="C12" t="s">
        <v>70</v>
      </c>
      <c r="D12" t="s">
        <v>13</v>
      </c>
      <c r="E12" s="1">
        <v>42369</v>
      </c>
      <c r="F12" s="3">
        <v>2049.69</v>
      </c>
      <c r="G12" s="3">
        <v>2049.69</v>
      </c>
      <c r="H12" s="3">
        <v>76.86</v>
      </c>
      <c r="I12" s="3">
        <v>1972.83</v>
      </c>
      <c r="J12" s="3">
        <v>51.24</v>
      </c>
      <c r="K12" t="s">
        <v>71</v>
      </c>
      <c r="L12" s="11">
        <v>40</v>
      </c>
      <c r="M12" s="36">
        <f t="shared" si="0"/>
        <v>51.24</v>
      </c>
      <c r="N12" s="11">
        <f t="shared" si="1"/>
        <v>0</v>
      </c>
    </row>
    <row r="13" spans="1:14">
      <c r="A13" t="s">
        <v>69</v>
      </c>
      <c r="B13" s="2">
        <v>8</v>
      </c>
      <c r="C13" t="s">
        <v>70</v>
      </c>
      <c r="D13" t="s">
        <v>13</v>
      </c>
      <c r="E13" s="1">
        <v>42369</v>
      </c>
      <c r="F13" s="3">
        <v>2049.69</v>
      </c>
      <c r="G13" s="3">
        <v>2049.69</v>
      </c>
      <c r="H13" s="3">
        <v>76.86</v>
      </c>
      <c r="I13" s="3">
        <v>1972.83</v>
      </c>
      <c r="J13" s="3">
        <v>51.24</v>
      </c>
      <c r="K13" t="s">
        <v>71</v>
      </c>
      <c r="L13" s="11">
        <v>40</v>
      </c>
      <c r="M13" s="36">
        <f t="shared" si="0"/>
        <v>51.24</v>
      </c>
      <c r="N13" s="11">
        <f t="shared" si="1"/>
        <v>0</v>
      </c>
    </row>
    <row r="14" spans="1:14">
      <c r="A14" t="s">
        <v>69</v>
      </c>
      <c r="B14" s="2">
        <v>9</v>
      </c>
      <c r="C14" t="s">
        <v>70</v>
      </c>
      <c r="D14" t="s">
        <v>13</v>
      </c>
      <c r="E14" s="1">
        <v>42369</v>
      </c>
      <c r="F14" s="3">
        <v>2049.69</v>
      </c>
      <c r="G14" s="3">
        <v>2049.69</v>
      </c>
      <c r="H14" s="3">
        <v>76.86</v>
      </c>
      <c r="I14" s="3">
        <v>1972.83</v>
      </c>
      <c r="J14" s="3">
        <v>51.24</v>
      </c>
      <c r="K14" t="s">
        <v>71</v>
      </c>
      <c r="L14" s="11">
        <v>40</v>
      </c>
      <c r="M14" s="36">
        <f t="shared" si="0"/>
        <v>51.24</v>
      </c>
      <c r="N14" s="11">
        <f t="shared" si="1"/>
        <v>0</v>
      </c>
    </row>
    <row r="15" spans="1:14">
      <c r="A15" t="s">
        <v>69</v>
      </c>
      <c r="B15" s="2">
        <v>10</v>
      </c>
      <c r="C15" t="s">
        <v>66</v>
      </c>
      <c r="D15" t="s">
        <v>13</v>
      </c>
      <c r="E15" s="1">
        <v>42369</v>
      </c>
      <c r="F15" s="3">
        <v>1226.31</v>
      </c>
      <c r="G15" s="3">
        <v>1226.31</v>
      </c>
      <c r="H15" s="3">
        <v>45.99</v>
      </c>
      <c r="I15" s="3">
        <v>1180.32</v>
      </c>
      <c r="J15" s="3">
        <v>30.66</v>
      </c>
      <c r="K15" t="s">
        <v>71</v>
      </c>
      <c r="L15" s="11">
        <v>40</v>
      </c>
      <c r="M15" s="36">
        <f t="shared" si="0"/>
        <v>30.66</v>
      </c>
      <c r="N15" s="11">
        <f t="shared" si="1"/>
        <v>0</v>
      </c>
    </row>
    <row r="16" spans="1:14">
      <c r="A16" t="s">
        <v>69</v>
      </c>
      <c r="B16" s="2">
        <v>11</v>
      </c>
      <c r="C16" t="s">
        <v>66</v>
      </c>
      <c r="D16" t="s">
        <v>13</v>
      </c>
      <c r="E16" s="1">
        <v>42369</v>
      </c>
      <c r="F16" s="3">
        <v>1226.31</v>
      </c>
      <c r="G16" s="3">
        <v>1226.31</v>
      </c>
      <c r="H16" s="3">
        <v>45.99</v>
      </c>
      <c r="I16" s="3">
        <v>1180.32</v>
      </c>
      <c r="J16" s="3">
        <v>30.66</v>
      </c>
      <c r="K16" t="s">
        <v>71</v>
      </c>
      <c r="L16" s="11">
        <v>40</v>
      </c>
      <c r="M16" s="36">
        <f t="shared" si="0"/>
        <v>30.66</v>
      </c>
      <c r="N16" s="11">
        <f t="shared" si="1"/>
        <v>0</v>
      </c>
    </row>
    <row r="17" spans="1:14">
      <c r="A17" t="s">
        <v>69</v>
      </c>
      <c r="B17" s="2">
        <v>12</v>
      </c>
      <c r="C17" t="s">
        <v>66</v>
      </c>
      <c r="D17" t="s">
        <v>13</v>
      </c>
      <c r="E17" s="1">
        <v>42369</v>
      </c>
      <c r="F17" s="3">
        <v>1226.31</v>
      </c>
      <c r="G17" s="3">
        <v>1226.31</v>
      </c>
      <c r="H17" s="3">
        <v>45.99</v>
      </c>
      <c r="I17" s="3">
        <v>1180.32</v>
      </c>
      <c r="J17" s="3">
        <v>30.66</v>
      </c>
      <c r="K17" t="s">
        <v>71</v>
      </c>
      <c r="L17" s="11">
        <v>40</v>
      </c>
      <c r="M17" s="36">
        <f t="shared" si="0"/>
        <v>30.66</v>
      </c>
      <c r="N17" s="11">
        <f t="shared" si="1"/>
        <v>0</v>
      </c>
    </row>
    <row r="18" spans="1:14">
      <c r="A18" t="s">
        <v>69</v>
      </c>
      <c r="B18" s="2">
        <v>13</v>
      </c>
      <c r="C18" t="s">
        <v>66</v>
      </c>
      <c r="D18" t="s">
        <v>13</v>
      </c>
      <c r="E18" s="1">
        <v>42369</v>
      </c>
      <c r="F18" s="3">
        <v>1226.31</v>
      </c>
      <c r="G18" s="3">
        <v>1226.31</v>
      </c>
      <c r="H18" s="3">
        <v>45.99</v>
      </c>
      <c r="I18" s="3">
        <v>1180.32</v>
      </c>
      <c r="J18" s="3">
        <v>30.66</v>
      </c>
      <c r="K18" t="s">
        <v>71</v>
      </c>
      <c r="L18" s="11">
        <v>40</v>
      </c>
      <c r="M18" s="36">
        <f t="shared" si="0"/>
        <v>30.66</v>
      </c>
      <c r="N18" s="11">
        <f t="shared" si="1"/>
        <v>0</v>
      </c>
    </row>
    <row r="19" spans="1:14">
      <c r="A19" t="s">
        <v>69</v>
      </c>
      <c r="B19" s="2">
        <v>14</v>
      </c>
      <c r="C19" t="s">
        <v>66</v>
      </c>
      <c r="D19" t="s">
        <v>13</v>
      </c>
      <c r="E19" s="1">
        <v>42369</v>
      </c>
      <c r="F19" s="3">
        <v>1226.31</v>
      </c>
      <c r="G19" s="3">
        <v>1226.31</v>
      </c>
      <c r="H19" s="3">
        <v>45.99</v>
      </c>
      <c r="I19" s="3">
        <v>1180.32</v>
      </c>
      <c r="J19" s="3">
        <v>30.66</v>
      </c>
      <c r="K19" t="s">
        <v>71</v>
      </c>
      <c r="L19" s="11">
        <v>40</v>
      </c>
      <c r="M19" s="36">
        <f t="shared" si="0"/>
        <v>30.66</v>
      </c>
      <c r="N19" s="11">
        <f t="shared" si="1"/>
        <v>0</v>
      </c>
    </row>
    <row r="20" spans="1:14">
      <c r="A20" t="s">
        <v>69</v>
      </c>
      <c r="B20" s="2">
        <v>26</v>
      </c>
      <c r="C20" t="s">
        <v>72</v>
      </c>
      <c r="D20" t="s">
        <v>13</v>
      </c>
      <c r="E20" s="1">
        <v>42369</v>
      </c>
      <c r="F20" s="3">
        <v>740.36</v>
      </c>
      <c r="G20" s="3">
        <v>740.36</v>
      </c>
      <c r="H20" s="3">
        <v>27.76</v>
      </c>
      <c r="I20" s="3">
        <v>712.6</v>
      </c>
      <c r="J20" s="3">
        <v>18.510000000000002</v>
      </c>
      <c r="K20" t="s">
        <v>71</v>
      </c>
      <c r="L20" s="11">
        <v>40</v>
      </c>
      <c r="M20" s="36">
        <f t="shared" si="0"/>
        <v>18.510000000000002</v>
      </c>
      <c r="N20" s="11">
        <f t="shared" si="1"/>
        <v>0</v>
      </c>
    </row>
    <row r="21" spans="1:14">
      <c r="A21" t="s">
        <v>69</v>
      </c>
      <c r="B21" s="2">
        <v>27</v>
      </c>
      <c r="C21" t="s">
        <v>72</v>
      </c>
      <c r="D21" t="s">
        <v>13</v>
      </c>
      <c r="E21" s="1">
        <v>42369</v>
      </c>
      <c r="F21" s="3">
        <v>740.36</v>
      </c>
      <c r="G21" s="3">
        <v>740.36</v>
      </c>
      <c r="H21" s="3">
        <v>27.76</v>
      </c>
      <c r="I21" s="3">
        <v>712.6</v>
      </c>
      <c r="J21" s="3">
        <v>18.510000000000002</v>
      </c>
      <c r="K21" t="s">
        <v>71</v>
      </c>
      <c r="L21" s="11">
        <v>40</v>
      </c>
      <c r="M21" s="36">
        <f t="shared" si="0"/>
        <v>18.510000000000002</v>
      </c>
      <c r="N21" s="11">
        <f t="shared" si="1"/>
        <v>0</v>
      </c>
    </row>
    <row r="22" spans="1:14">
      <c r="A22" t="s">
        <v>69</v>
      </c>
      <c r="B22" s="2">
        <v>28</v>
      </c>
      <c r="C22" t="s">
        <v>73</v>
      </c>
      <c r="D22" t="s">
        <v>13</v>
      </c>
      <c r="E22" s="1">
        <v>42369</v>
      </c>
      <c r="F22" s="3">
        <v>1516.55</v>
      </c>
      <c r="G22" s="3">
        <v>1516.55</v>
      </c>
      <c r="H22" s="3">
        <v>56.87</v>
      </c>
      <c r="I22" s="3">
        <v>1459.68</v>
      </c>
      <c r="J22" s="3">
        <v>37.909999999999997</v>
      </c>
      <c r="K22" t="s">
        <v>71</v>
      </c>
      <c r="L22" s="11">
        <v>40</v>
      </c>
      <c r="M22" s="36">
        <f t="shared" si="0"/>
        <v>37.909999999999997</v>
      </c>
      <c r="N22" s="11">
        <f t="shared" si="1"/>
        <v>0</v>
      </c>
    </row>
    <row r="23" spans="1:14">
      <c r="A23" t="s">
        <v>69</v>
      </c>
      <c r="B23" s="2">
        <v>29</v>
      </c>
      <c r="C23" t="s">
        <v>73</v>
      </c>
      <c r="D23" t="s">
        <v>13</v>
      </c>
      <c r="E23" s="1">
        <v>42369</v>
      </c>
      <c r="F23" s="3">
        <v>1516.55</v>
      </c>
      <c r="G23" s="3">
        <v>1516.55</v>
      </c>
      <c r="H23" s="3">
        <v>56.87</v>
      </c>
      <c r="I23" s="3">
        <v>1459.68</v>
      </c>
      <c r="J23" s="3">
        <v>37.909999999999997</v>
      </c>
      <c r="K23" t="s">
        <v>71</v>
      </c>
      <c r="L23" s="11">
        <v>40</v>
      </c>
      <c r="M23" s="36">
        <f t="shared" si="0"/>
        <v>37.909999999999997</v>
      </c>
      <c r="N23" s="11">
        <f t="shared" si="1"/>
        <v>0</v>
      </c>
    </row>
    <row r="24" spans="1:14">
      <c r="A24" t="s">
        <v>69</v>
      </c>
      <c r="B24" s="2">
        <v>30</v>
      </c>
      <c r="C24" t="s">
        <v>73</v>
      </c>
      <c r="D24" t="s">
        <v>13</v>
      </c>
      <c r="E24" s="1">
        <v>42369</v>
      </c>
      <c r="F24" s="3">
        <v>1516.55</v>
      </c>
      <c r="G24" s="3">
        <v>1516.55</v>
      </c>
      <c r="H24" s="3">
        <v>56.87</v>
      </c>
      <c r="I24" s="3">
        <v>1459.68</v>
      </c>
      <c r="J24" s="3">
        <v>37.909999999999997</v>
      </c>
      <c r="K24" t="s">
        <v>71</v>
      </c>
      <c r="L24" s="11">
        <v>40</v>
      </c>
      <c r="M24" s="36">
        <f t="shared" si="0"/>
        <v>37.909999999999997</v>
      </c>
      <c r="N24" s="11">
        <f t="shared" si="1"/>
        <v>0</v>
      </c>
    </row>
    <row r="25" spans="1:14">
      <c r="A25" t="s">
        <v>69</v>
      </c>
      <c r="B25" s="2">
        <v>31</v>
      </c>
      <c r="C25" t="s">
        <v>73</v>
      </c>
      <c r="D25" t="s">
        <v>13</v>
      </c>
      <c r="E25" s="1">
        <v>42369</v>
      </c>
      <c r="F25" s="3">
        <v>1516.55</v>
      </c>
      <c r="G25" s="3">
        <v>1516.55</v>
      </c>
      <c r="H25" s="3">
        <v>56.87</v>
      </c>
      <c r="I25" s="3">
        <v>1459.68</v>
      </c>
      <c r="J25" s="3">
        <v>37.909999999999997</v>
      </c>
      <c r="K25" t="s">
        <v>71</v>
      </c>
      <c r="L25" s="11">
        <v>40</v>
      </c>
      <c r="M25" s="36">
        <f t="shared" si="0"/>
        <v>37.909999999999997</v>
      </c>
      <c r="N25" s="11">
        <f t="shared" si="1"/>
        <v>0</v>
      </c>
    </row>
    <row r="26" spans="1:14">
      <c r="A26" t="s">
        <v>69</v>
      </c>
      <c r="B26" s="2">
        <v>32</v>
      </c>
      <c r="C26" t="s">
        <v>74</v>
      </c>
      <c r="D26" t="s">
        <v>13</v>
      </c>
      <c r="E26" s="1">
        <v>42369</v>
      </c>
      <c r="F26" s="3">
        <v>2240.56</v>
      </c>
      <c r="G26" s="3">
        <v>2240.56</v>
      </c>
      <c r="H26" s="3">
        <v>84.02</v>
      </c>
      <c r="I26" s="3">
        <v>2156.54</v>
      </c>
      <c r="J26" s="3">
        <v>56.01</v>
      </c>
      <c r="K26" t="s">
        <v>71</v>
      </c>
      <c r="L26" s="11">
        <v>40</v>
      </c>
      <c r="M26" s="36">
        <f t="shared" si="0"/>
        <v>56.01</v>
      </c>
      <c r="N26" s="11">
        <f t="shared" si="1"/>
        <v>0</v>
      </c>
    </row>
    <row r="27" spans="1:14">
      <c r="A27" t="s">
        <v>69</v>
      </c>
      <c r="B27" s="2">
        <v>33</v>
      </c>
      <c r="C27" t="s">
        <v>75</v>
      </c>
      <c r="D27" t="s">
        <v>13</v>
      </c>
      <c r="E27" s="1">
        <v>42369</v>
      </c>
      <c r="F27" s="3">
        <v>5826.06</v>
      </c>
      <c r="G27" s="3">
        <v>5826.06</v>
      </c>
      <c r="H27" s="3">
        <v>218.48</v>
      </c>
      <c r="I27" s="3">
        <v>5607.58</v>
      </c>
      <c r="J27" s="3">
        <v>145.65</v>
      </c>
      <c r="K27" t="s">
        <v>71</v>
      </c>
      <c r="L27" s="11">
        <v>40</v>
      </c>
      <c r="M27" s="36">
        <f t="shared" si="0"/>
        <v>145.65</v>
      </c>
      <c r="N27" s="11">
        <f t="shared" si="1"/>
        <v>0</v>
      </c>
    </row>
    <row r="28" spans="1:14">
      <c r="A28" t="s">
        <v>69</v>
      </c>
      <c r="B28" s="2">
        <v>34</v>
      </c>
      <c r="C28" t="s">
        <v>76</v>
      </c>
      <c r="D28" t="s">
        <v>13</v>
      </c>
      <c r="E28" s="1">
        <v>42369</v>
      </c>
      <c r="F28" s="3">
        <v>12537.07</v>
      </c>
      <c r="G28" s="3">
        <v>12537.07</v>
      </c>
      <c r="H28" s="3">
        <v>470.14</v>
      </c>
      <c r="I28" s="3">
        <v>12066.93</v>
      </c>
      <c r="J28" s="3">
        <v>313.43</v>
      </c>
      <c r="K28" t="s">
        <v>71</v>
      </c>
      <c r="L28" s="11">
        <v>40</v>
      </c>
      <c r="M28" s="36">
        <f t="shared" si="0"/>
        <v>313.43</v>
      </c>
      <c r="N28" s="11">
        <f t="shared" si="1"/>
        <v>0</v>
      </c>
    </row>
    <row r="29" spans="1:14">
      <c r="A29" t="s">
        <v>69</v>
      </c>
      <c r="B29" s="2">
        <v>46</v>
      </c>
      <c r="C29" t="s">
        <v>77</v>
      </c>
      <c r="D29" t="s">
        <v>13</v>
      </c>
      <c r="E29" s="1">
        <v>42369</v>
      </c>
      <c r="F29" s="3">
        <v>16180.91</v>
      </c>
      <c r="G29" s="3">
        <v>16180.91</v>
      </c>
      <c r="H29" s="3">
        <v>606.78</v>
      </c>
      <c r="I29" s="3">
        <v>15574.13</v>
      </c>
      <c r="J29" s="3">
        <v>404.52</v>
      </c>
      <c r="K29" t="s">
        <v>71</v>
      </c>
      <c r="L29" s="11">
        <v>40</v>
      </c>
      <c r="M29" s="36">
        <f t="shared" si="0"/>
        <v>404.52</v>
      </c>
      <c r="N29" s="11">
        <f t="shared" si="1"/>
        <v>0</v>
      </c>
    </row>
    <row r="30" spans="1:14">
      <c r="A30" t="s">
        <v>69</v>
      </c>
      <c r="B30" s="2">
        <v>47</v>
      </c>
      <c r="C30" t="s">
        <v>77</v>
      </c>
      <c r="D30" t="s">
        <v>13</v>
      </c>
      <c r="E30" s="1">
        <v>42369</v>
      </c>
      <c r="F30" s="3">
        <v>16180.91</v>
      </c>
      <c r="G30" s="3">
        <v>16180.91</v>
      </c>
      <c r="H30" s="3">
        <v>606.78</v>
      </c>
      <c r="I30" s="3">
        <v>15574.13</v>
      </c>
      <c r="J30" s="3">
        <v>404.52</v>
      </c>
      <c r="K30" t="s">
        <v>71</v>
      </c>
      <c r="L30" s="11">
        <v>40</v>
      </c>
      <c r="M30" s="36">
        <f t="shared" si="0"/>
        <v>404.52</v>
      </c>
      <c r="N30" s="11">
        <f t="shared" si="1"/>
        <v>0</v>
      </c>
    </row>
    <row r="31" spans="1:14">
      <c r="A31" t="s">
        <v>69</v>
      </c>
      <c r="B31" s="2">
        <v>48</v>
      </c>
      <c r="C31" t="s">
        <v>77</v>
      </c>
      <c r="D31" t="s">
        <v>13</v>
      </c>
      <c r="E31" s="1">
        <v>42369</v>
      </c>
      <c r="F31" s="3">
        <v>16180.91</v>
      </c>
      <c r="G31" s="3">
        <v>16180.91</v>
      </c>
      <c r="H31" s="3">
        <v>606.78</v>
      </c>
      <c r="I31" s="3">
        <v>15574.13</v>
      </c>
      <c r="J31" s="3">
        <v>404.52</v>
      </c>
      <c r="K31" t="s">
        <v>71</v>
      </c>
      <c r="L31" s="11">
        <v>40</v>
      </c>
      <c r="M31" s="36">
        <f t="shared" si="0"/>
        <v>404.52</v>
      </c>
      <c r="N31" s="11">
        <f t="shared" si="1"/>
        <v>0</v>
      </c>
    </row>
    <row r="32" spans="1:14">
      <c r="A32" t="s">
        <v>69</v>
      </c>
      <c r="B32" s="2">
        <v>49</v>
      </c>
      <c r="C32" t="s">
        <v>77</v>
      </c>
      <c r="D32" t="s">
        <v>13</v>
      </c>
      <c r="E32" s="1">
        <v>42369</v>
      </c>
      <c r="F32" s="3">
        <v>16180.91</v>
      </c>
      <c r="G32" s="3">
        <v>16180.91</v>
      </c>
      <c r="H32" s="3">
        <v>606.78</v>
      </c>
      <c r="I32" s="3">
        <v>15574.13</v>
      </c>
      <c r="J32" s="3">
        <v>404.52</v>
      </c>
      <c r="K32" t="s">
        <v>71</v>
      </c>
      <c r="L32" s="11">
        <v>40</v>
      </c>
      <c r="M32" s="36">
        <f t="shared" si="0"/>
        <v>404.52</v>
      </c>
      <c r="N32" s="11">
        <f t="shared" si="1"/>
        <v>0</v>
      </c>
    </row>
    <row r="33" spans="1:18">
      <c r="A33" t="s">
        <v>69</v>
      </c>
      <c r="B33" s="2">
        <v>50</v>
      </c>
      <c r="C33" t="s">
        <v>77</v>
      </c>
      <c r="D33" t="s">
        <v>13</v>
      </c>
      <c r="E33" s="1">
        <v>42369</v>
      </c>
      <c r="F33" s="3">
        <v>16180.91</v>
      </c>
      <c r="G33" s="3">
        <v>16180.91</v>
      </c>
      <c r="H33" s="3">
        <v>606.78</v>
      </c>
      <c r="I33" s="3">
        <v>15574.13</v>
      </c>
      <c r="J33" s="3">
        <v>404.52</v>
      </c>
      <c r="K33" t="s">
        <v>71</v>
      </c>
      <c r="L33" s="11">
        <v>40</v>
      </c>
      <c r="M33" s="36">
        <f t="shared" si="0"/>
        <v>404.52</v>
      </c>
      <c r="N33" s="11">
        <f t="shared" si="1"/>
        <v>0</v>
      </c>
    </row>
    <row r="34" spans="1:18">
      <c r="A34" t="s">
        <v>69</v>
      </c>
      <c r="B34" s="2">
        <v>51</v>
      </c>
      <c r="C34" t="s">
        <v>77</v>
      </c>
      <c r="D34" t="s">
        <v>13</v>
      </c>
      <c r="E34" s="1">
        <v>42369</v>
      </c>
      <c r="F34" s="3">
        <v>16180.91</v>
      </c>
      <c r="G34" s="3">
        <v>16180.91</v>
      </c>
      <c r="H34" s="3">
        <v>606.78</v>
      </c>
      <c r="I34" s="3">
        <v>15574.13</v>
      </c>
      <c r="J34" s="3">
        <v>404.52</v>
      </c>
      <c r="K34" t="s">
        <v>71</v>
      </c>
      <c r="L34" s="11">
        <v>40</v>
      </c>
      <c r="M34" s="36">
        <f t="shared" si="0"/>
        <v>404.52</v>
      </c>
      <c r="N34" s="11">
        <f t="shared" si="1"/>
        <v>0</v>
      </c>
    </row>
    <row r="35" spans="1:18">
      <c r="A35" t="s">
        <v>69</v>
      </c>
      <c r="B35" s="2">
        <v>52</v>
      </c>
      <c r="C35" t="s">
        <v>77</v>
      </c>
      <c r="D35" t="s">
        <v>13</v>
      </c>
      <c r="E35" s="1">
        <v>42369</v>
      </c>
      <c r="F35" s="3">
        <v>16180.91</v>
      </c>
      <c r="G35" s="3">
        <v>16180.91</v>
      </c>
      <c r="H35" s="3">
        <v>606.78</v>
      </c>
      <c r="I35" s="3">
        <v>15574.13</v>
      </c>
      <c r="J35" s="3">
        <v>404.52</v>
      </c>
      <c r="K35" t="s">
        <v>71</v>
      </c>
      <c r="L35" s="11">
        <v>40</v>
      </c>
      <c r="M35" s="36">
        <f t="shared" si="0"/>
        <v>404.52</v>
      </c>
      <c r="N35" s="11">
        <f t="shared" si="1"/>
        <v>0</v>
      </c>
    </row>
    <row r="36" spans="1:18">
      <c r="A36" t="s">
        <v>69</v>
      </c>
      <c r="B36" s="2">
        <v>53</v>
      </c>
      <c r="C36" t="s">
        <v>77</v>
      </c>
      <c r="D36" t="s">
        <v>13</v>
      </c>
      <c r="E36" s="1">
        <v>42369</v>
      </c>
      <c r="F36" s="3">
        <v>16180.91</v>
      </c>
      <c r="G36" s="3">
        <v>16180.91</v>
      </c>
      <c r="H36" s="3">
        <v>606.78</v>
      </c>
      <c r="I36" s="3">
        <v>15574.13</v>
      </c>
      <c r="J36" s="3">
        <v>404.52</v>
      </c>
      <c r="K36" t="s">
        <v>71</v>
      </c>
      <c r="L36" s="11">
        <v>40</v>
      </c>
      <c r="M36" s="36">
        <f t="shared" si="0"/>
        <v>404.52</v>
      </c>
      <c r="N36" s="11">
        <f t="shared" si="1"/>
        <v>0</v>
      </c>
      <c r="R36" s="3"/>
    </row>
    <row r="37" spans="1:18">
      <c r="A37" t="s">
        <v>69</v>
      </c>
      <c r="B37" s="2">
        <v>54</v>
      </c>
      <c r="C37" t="s">
        <v>77</v>
      </c>
      <c r="D37" t="s">
        <v>13</v>
      </c>
      <c r="E37" s="1">
        <v>42369</v>
      </c>
      <c r="F37" s="3">
        <v>16180.91</v>
      </c>
      <c r="G37" s="3">
        <v>16180.91</v>
      </c>
      <c r="H37" s="3">
        <v>606.78</v>
      </c>
      <c r="I37" s="3">
        <v>15574.13</v>
      </c>
      <c r="J37" s="3">
        <v>404.52</v>
      </c>
      <c r="K37" t="s">
        <v>71</v>
      </c>
      <c r="L37" s="11">
        <v>40</v>
      </c>
      <c r="M37" s="36">
        <f t="shared" si="0"/>
        <v>404.52</v>
      </c>
      <c r="N37" s="11">
        <f t="shared" si="1"/>
        <v>0</v>
      </c>
      <c r="R37" s="3"/>
    </row>
    <row r="38" spans="1:18">
      <c r="A38" t="s">
        <v>69</v>
      </c>
      <c r="B38" s="2">
        <v>66</v>
      </c>
      <c r="C38" t="s">
        <v>77</v>
      </c>
      <c r="D38" t="s">
        <v>13</v>
      </c>
      <c r="E38" s="1">
        <v>42369</v>
      </c>
      <c r="F38" s="3">
        <v>16180.9</v>
      </c>
      <c r="G38" s="3">
        <v>16180.9</v>
      </c>
      <c r="H38" s="3">
        <v>606.78</v>
      </c>
      <c r="I38" s="3">
        <v>15574.12</v>
      </c>
      <c r="J38" s="3">
        <v>404.52</v>
      </c>
      <c r="K38" t="s">
        <v>71</v>
      </c>
      <c r="L38" s="11">
        <v>40</v>
      </c>
      <c r="M38" s="36">
        <f t="shared" si="0"/>
        <v>404.52</v>
      </c>
      <c r="N38" s="11">
        <f t="shared" si="1"/>
        <v>0</v>
      </c>
      <c r="R38" s="3"/>
    </row>
    <row r="39" spans="1:18">
      <c r="A39" t="s">
        <v>69</v>
      </c>
      <c r="B39" s="2">
        <v>67</v>
      </c>
      <c r="C39" t="s">
        <v>77</v>
      </c>
      <c r="D39" t="s">
        <v>13</v>
      </c>
      <c r="E39" s="1">
        <v>42369</v>
      </c>
      <c r="F39" s="3">
        <v>16180.9</v>
      </c>
      <c r="G39" s="3">
        <v>16180.9</v>
      </c>
      <c r="H39" s="3">
        <v>606.78</v>
      </c>
      <c r="I39" s="3">
        <v>15574.12</v>
      </c>
      <c r="J39" s="3">
        <v>404.52</v>
      </c>
      <c r="K39" t="s">
        <v>71</v>
      </c>
      <c r="L39" s="11">
        <v>40</v>
      </c>
      <c r="M39" s="36">
        <f t="shared" si="0"/>
        <v>404.52</v>
      </c>
      <c r="N39" s="11">
        <f t="shared" si="1"/>
        <v>0</v>
      </c>
      <c r="R39" s="3"/>
    </row>
    <row r="40" spans="1:18">
      <c r="A40" t="s">
        <v>69</v>
      </c>
      <c r="B40" s="2">
        <v>68</v>
      </c>
      <c r="C40" t="s">
        <v>77</v>
      </c>
      <c r="D40" t="s">
        <v>13</v>
      </c>
      <c r="E40" s="1">
        <v>42369</v>
      </c>
      <c r="F40" s="3">
        <v>16180.9</v>
      </c>
      <c r="G40" s="3">
        <v>16180.9</v>
      </c>
      <c r="H40" s="3">
        <v>606.78</v>
      </c>
      <c r="I40" s="3">
        <v>15574.12</v>
      </c>
      <c r="J40" s="3">
        <v>404.52</v>
      </c>
      <c r="K40" t="s">
        <v>71</v>
      </c>
      <c r="L40" s="11">
        <v>40</v>
      </c>
      <c r="M40" s="36">
        <f t="shared" si="0"/>
        <v>404.52</v>
      </c>
      <c r="N40" s="11">
        <f t="shared" si="1"/>
        <v>0</v>
      </c>
      <c r="R40" s="3"/>
    </row>
    <row r="41" spans="1:18">
      <c r="A41" t="s">
        <v>69</v>
      </c>
      <c r="B41" s="2">
        <v>69</v>
      </c>
      <c r="C41" t="s">
        <v>77</v>
      </c>
      <c r="D41" t="s">
        <v>13</v>
      </c>
      <c r="E41" s="1">
        <v>42369</v>
      </c>
      <c r="F41" s="3">
        <v>16180.9</v>
      </c>
      <c r="G41" s="3">
        <v>16180.9</v>
      </c>
      <c r="H41" s="3">
        <v>606.78</v>
      </c>
      <c r="I41" s="3">
        <v>15574.12</v>
      </c>
      <c r="J41" s="3">
        <v>404.52</v>
      </c>
      <c r="K41" t="s">
        <v>71</v>
      </c>
      <c r="L41" s="11">
        <v>40</v>
      </c>
      <c r="M41" s="36">
        <f t="shared" si="0"/>
        <v>404.52</v>
      </c>
      <c r="N41" s="11">
        <f t="shared" si="1"/>
        <v>0</v>
      </c>
      <c r="R41" s="3"/>
    </row>
    <row r="42" spans="1:18">
      <c r="A42" t="s">
        <v>69</v>
      </c>
      <c r="B42" s="2">
        <v>70</v>
      </c>
      <c r="C42" t="s">
        <v>77</v>
      </c>
      <c r="D42" t="s">
        <v>13</v>
      </c>
      <c r="E42" s="1">
        <v>42369</v>
      </c>
      <c r="F42" s="3">
        <v>16180.9</v>
      </c>
      <c r="G42" s="3">
        <v>16180.9</v>
      </c>
      <c r="H42" s="3">
        <v>606.78</v>
      </c>
      <c r="I42" s="3">
        <v>15574.12</v>
      </c>
      <c r="J42" s="3">
        <v>404.52</v>
      </c>
      <c r="K42" t="s">
        <v>71</v>
      </c>
      <c r="L42" s="11">
        <v>40</v>
      </c>
      <c r="M42" s="36">
        <f t="shared" si="0"/>
        <v>404.52</v>
      </c>
      <c r="N42" s="11">
        <f t="shared" si="1"/>
        <v>0</v>
      </c>
      <c r="R42" s="3"/>
    </row>
    <row r="43" spans="1:18">
      <c r="A43" t="s">
        <v>69</v>
      </c>
      <c r="B43" s="2">
        <v>71</v>
      </c>
      <c r="C43" t="s">
        <v>77</v>
      </c>
      <c r="D43" t="s">
        <v>13</v>
      </c>
      <c r="E43" s="1">
        <v>42369</v>
      </c>
      <c r="F43" s="3">
        <v>16180.9</v>
      </c>
      <c r="G43" s="3">
        <v>16180.9</v>
      </c>
      <c r="H43" s="3">
        <v>606.78</v>
      </c>
      <c r="I43" s="3">
        <v>15574.12</v>
      </c>
      <c r="J43" s="3">
        <v>404.52</v>
      </c>
      <c r="K43" t="s">
        <v>71</v>
      </c>
      <c r="L43" s="11">
        <v>40</v>
      </c>
      <c r="M43" s="36">
        <f t="shared" si="0"/>
        <v>404.52</v>
      </c>
      <c r="N43" s="11">
        <f t="shared" si="1"/>
        <v>0</v>
      </c>
      <c r="R43" s="3"/>
    </row>
    <row r="44" spans="1:18">
      <c r="A44" t="s">
        <v>69</v>
      </c>
      <c r="B44" s="2">
        <v>72</v>
      </c>
      <c r="C44" t="s">
        <v>77</v>
      </c>
      <c r="D44" t="s">
        <v>13</v>
      </c>
      <c r="E44" s="1">
        <v>42369</v>
      </c>
      <c r="F44" s="3">
        <v>16180.9</v>
      </c>
      <c r="G44" s="3">
        <v>16180.9</v>
      </c>
      <c r="H44" s="3">
        <v>606.78</v>
      </c>
      <c r="I44" s="3">
        <v>15574.12</v>
      </c>
      <c r="J44" s="3">
        <v>404.52</v>
      </c>
      <c r="K44" t="s">
        <v>71</v>
      </c>
      <c r="L44" s="11">
        <v>40</v>
      </c>
      <c r="M44" s="36">
        <f t="shared" si="0"/>
        <v>404.52</v>
      </c>
      <c r="N44" s="11">
        <f t="shared" si="1"/>
        <v>0</v>
      </c>
    </row>
    <row r="45" spans="1:18">
      <c r="A45" t="s">
        <v>69</v>
      </c>
      <c r="B45" s="2">
        <v>73</v>
      </c>
      <c r="C45" t="s">
        <v>77</v>
      </c>
      <c r="D45" t="s">
        <v>13</v>
      </c>
      <c r="E45" s="1">
        <v>42369</v>
      </c>
      <c r="F45" s="3">
        <v>16180.9</v>
      </c>
      <c r="G45" s="3">
        <v>16180.9</v>
      </c>
      <c r="H45" s="3">
        <v>606.78</v>
      </c>
      <c r="I45" s="3">
        <v>15574.12</v>
      </c>
      <c r="J45" s="3">
        <v>404.52</v>
      </c>
      <c r="K45" t="s">
        <v>71</v>
      </c>
      <c r="L45" s="11">
        <v>40</v>
      </c>
      <c r="M45" s="36">
        <f t="shared" si="0"/>
        <v>404.52</v>
      </c>
      <c r="N45" s="11">
        <f t="shared" si="1"/>
        <v>0</v>
      </c>
      <c r="R45" s="4"/>
    </row>
    <row r="46" spans="1:18">
      <c r="A46" t="s">
        <v>69</v>
      </c>
      <c r="B46" s="2">
        <v>74</v>
      </c>
      <c r="C46" t="s">
        <v>77</v>
      </c>
      <c r="D46" t="s">
        <v>13</v>
      </c>
      <c r="E46" s="1">
        <v>42369</v>
      </c>
      <c r="F46" s="3">
        <v>16180.9</v>
      </c>
      <c r="G46" s="3">
        <v>16180.9</v>
      </c>
      <c r="H46" s="3">
        <v>606.78</v>
      </c>
      <c r="I46" s="3">
        <v>15574.12</v>
      </c>
      <c r="J46" s="3">
        <v>404.52</v>
      </c>
      <c r="K46" t="s">
        <v>71</v>
      </c>
      <c r="L46" s="11">
        <v>40</v>
      </c>
      <c r="M46" s="36">
        <f t="shared" si="0"/>
        <v>404.52</v>
      </c>
      <c r="N46" s="11">
        <f t="shared" si="1"/>
        <v>0</v>
      </c>
    </row>
    <row r="47" spans="1:18">
      <c r="A47" t="s">
        <v>69</v>
      </c>
      <c r="B47" s="2">
        <v>86</v>
      </c>
      <c r="C47" t="s">
        <v>77</v>
      </c>
      <c r="D47" t="s">
        <v>13</v>
      </c>
      <c r="E47" s="1">
        <v>42369</v>
      </c>
      <c r="F47" s="3">
        <v>16180.9</v>
      </c>
      <c r="G47" s="3">
        <v>16180.9</v>
      </c>
      <c r="H47" s="3">
        <v>606.78</v>
      </c>
      <c r="I47" s="3">
        <v>15574.12</v>
      </c>
      <c r="J47" s="3">
        <v>404.52</v>
      </c>
      <c r="K47" t="s">
        <v>71</v>
      </c>
      <c r="L47" s="11">
        <v>40</v>
      </c>
      <c r="M47" s="36">
        <f t="shared" si="0"/>
        <v>404.52</v>
      </c>
      <c r="N47" s="11">
        <f t="shared" si="1"/>
        <v>0</v>
      </c>
    </row>
    <row r="48" spans="1:18">
      <c r="A48" t="s">
        <v>69</v>
      </c>
      <c r="B48" s="2">
        <v>87</v>
      </c>
      <c r="C48" t="s">
        <v>77</v>
      </c>
      <c r="D48" t="s">
        <v>13</v>
      </c>
      <c r="E48" s="1">
        <v>42369</v>
      </c>
      <c r="F48" s="3">
        <v>16180.9</v>
      </c>
      <c r="G48" s="3">
        <v>16180.9</v>
      </c>
      <c r="H48" s="3">
        <v>606.78</v>
      </c>
      <c r="I48" s="3">
        <v>15574.12</v>
      </c>
      <c r="J48" s="3">
        <v>404.52</v>
      </c>
      <c r="K48" t="s">
        <v>71</v>
      </c>
      <c r="L48" s="11">
        <v>40</v>
      </c>
      <c r="M48" s="36">
        <f t="shared" si="0"/>
        <v>404.52</v>
      </c>
      <c r="N48" s="11">
        <f t="shared" si="1"/>
        <v>0</v>
      </c>
    </row>
    <row r="49" spans="1:14">
      <c r="A49" t="s">
        <v>69</v>
      </c>
      <c r="B49" s="2">
        <v>88</v>
      </c>
      <c r="C49" t="s">
        <v>63</v>
      </c>
      <c r="D49" t="s">
        <v>13</v>
      </c>
      <c r="E49" s="1">
        <v>42369</v>
      </c>
      <c r="F49" s="3">
        <v>4285.8999999999996</v>
      </c>
      <c r="G49" s="3">
        <v>4285.8999999999996</v>
      </c>
      <c r="H49" s="3">
        <v>160.72</v>
      </c>
      <c r="I49" s="3">
        <v>4125.18</v>
      </c>
      <c r="J49" s="3">
        <v>107.15</v>
      </c>
      <c r="K49" t="s">
        <v>71</v>
      </c>
      <c r="L49" s="11">
        <v>40</v>
      </c>
      <c r="M49" s="36">
        <f t="shared" si="0"/>
        <v>107.15</v>
      </c>
      <c r="N49" s="11">
        <f t="shared" si="1"/>
        <v>0</v>
      </c>
    </row>
    <row r="50" spans="1:14">
      <c r="A50" t="s">
        <v>69</v>
      </c>
      <c r="B50" s="2">
        <v>89</v>
      </c>
      <c r="C50" t="s">
        <v>63</v>
      </c>
      <c r="D50" t="s">
        <v>13</v>
      </c>
      <c r="E50" s="1">
        <v>42369</v>
      </c>
      <c r="F50" s="3">
        <v>4285.8999999999996</v>
      </c>
      <c r="G50" s="3">
        <v>4285.8999999999996</v>
      </c>
      <c r="H50" s="3">
        <v>160.72</v>
      </c>
      <c r="I50" s="3">
        <v>4125.18</v>
      </c>
      <c r="J50" s="3">
        <v>107.15</v>
      </c>
      <c r="K50" t="s">
        <v>71</v>
      </c>
      <c r="L50" s="11">
        <v>40</v>
      </c>
      <c r="M50" s="36">
        <f t="shared" si="0"/>
        <v>107.15</v>
      </c>
      <c r="N50" s="11">
        <f t="shared" si="1"/>
        <v>0</v>
      </c>
    </row>
    <row r="51" spans="1:14">
      <c r="A51" t="s">
        <v>69</v>
      </c>
      <c r="B51" s="2">
        <v>90</v>
      </c>
      <c r="C51" t="s">
        <v>63</v>
      </c>
      <c r="D51" t="s">
        <v>13</v>
      </c>
      <c r="E51" s="1">
        <v>42369</v>
      </c>
      <c r="F51" s="3">
        <v>4285.8999999999996</v>
      </c>
      <c r="G51" s="3">
        <v>4285.8999999999996</v>
      </c>
      <c r="H51" s="3">
        <v>160.72</v>
      </c>
      <c r="I51" s="3">
        <v>4125.18</v>
      </c>
      <c r="J51" s="3">
        <v>107.15</v>
      </c>
      <c r="K51" t="s">
        <v>71</v>
      </c>
      <c r="L51" s="11">
        <v>40</v>
      </c>
      <c r="M51" s="36">
        <f t="shared" si="0"/>
        <v>107.15</v>
      </c>
      <c r="N51" s="11">
        <f t="shared" si="1"/>
        <v>0</v>
      </c>
    </row>
    <row r="52" spans="1:14">
      <c r="A52" t="s">
        <v>69</v>
      </c>
      <c r="B52" s="2">
        <v>91</v>
      </c>
      <c r="C52" t="s">
        <v>63</v>
      </c>
      <c r="D52" t="s">
        <v>13</v>
      </c>
      <c r="E52" s="1">
        <v>42369</v>
      </c>
      <c r="F52" s="3">
        <v>4285.8999999999996</v>
      </c>
      <c r="G52" s="3">
        <v>4285.8999999999996</v>
      </c>
      <c r="H52" s="3">
        <v>160.72</v>
      </c>
      <c r="I52" s="3">
        <v>4125.18</v>
      </c>
      <c r="J52" s="3">
        <v>107.15</v>
      </c>
      <c r="K52" t="s">
        <v>71</v>
      </c>
      <c r="L52" s="11">
        <v>40</v>
      </c>
      <c r="M52" s="36">
        <f t="shared" si="0"/>
        <v>107.15</v>
      </c>
      <c r="N52" s="11">
        <f t="shared" si="1"/>
        <v>0</v>
      </c>
    </row>
    <row r="53" spans="1:14">
      <c r="A53" t="s">
        <v>69</v>
      </c>
      <c r="B53" s="2">
        <v>92</v>
      </c>
      <c r="C53" t="s">
        <v>63</v>
      </c>
      <c r="D53" t="s">
        <v>13</v>
      </c>
      <c r="E53" s="1">
        <v>42369</v>
      </c>
      <c r="F53" s="3">
        <v>4285.8999999999996</v>
      </c>
      <c r="G53" s="3">
        <v>4285.8999999999996</v>
      </c>
      <c r="H53" s="3">
        <v>160.72</v>
      </c>
      <c r="I53" s="3">
        <v>4125.18</v>
      </c>
      <c r="J53" s="3">
        <v>107.15</v>
      </c>
      <c r="K53" t="s">
        <v>71</v>
      </c>
      <c r="L53" s="11">
        <v>40</v>
      </c>
      <c r="M53" s="36">
        <f t="shared" si="0"/>
        <v>107.15</v>
      </c>
      <c r="N53" s="11">
        <f t="shared" si="1"/>
        <v>0</v>
      </c>
    </row>
    <row r="54" spans="1:14">
      <c r="A54" t="s">
        <v>69</v>
      </c>
      <c r="B54" s="2">
        <v>93</v>
      </c>
      <c r="C54" t="s">
        <v>63</v>
      </c>
      <c r="D54" t="s">
        <v>13</v>
      </c>
      <c r="E54" s="1">
        <v>42369</v>
      </c>
      <c r="F54" s="3">
        <v>4285.8999999999996</v>
      </c>
      <c r="G54" s="3">
        <v>4285.8999999999996</v>
      </c>
      <c r="H54" s="3">
        <v>160.72</v>
      </c>
      <c r="I54" s="3">
        <v>4125.18</v>
      </c>
      <c r="J54" s="3">
        <v>107.15</v>
      </c>
      <c r="K54" t="s">
        <v>71</v>
      </c>
      <c r="L54" s="11">
        <v>40</v>
      </c>
      <c r="M54" s="36">
        <f t="shared" si="0"/>
        <v>107.15</v>
      </c>
      <c r="N54" s="11">
        <f t="shared" si="1"/>
        <v>0</v>
      </c>
    </row>
    <row r="55" spans="1:14">
      <c r="A55" t="s">
        <v>69</v>
      </c>
      <c r="B55" s="2">
        <v>94</v>
      </c>
      <c r="C55" t="s">
        <v>63</v>
      </c>
      <c r="D55" t="s">
        <v>13</v>
      </c>
      <c r="E55" s="1">
        <v>42369</v>
      </c>
      <c r="F55" s="3">
        <v>4285.8999999999996</v>
      </c>
      <c r="G55" s="3">
        <v>4285.8999999999996</v>
      </c>
      <c r="H55" s="3">
        <v>160.72</v>
      </c>
      <c r="I55" s="3">
        <v>4125.18</v>
      </c>
      <c r="J55" s="3">
        <v>107.15</v>
      </c>
      <c r="K55" t="s">
        <v>71</v>
      </c>
      <c r="L55" s="11">
        <v>40</v>
      </c>
      <c r="M55" s="36">
        <f t="shared" si="0"/>
        <v>107.15</v>
      </c>
      <c r="N55" s="11">
        <f t="shared" si="1"/>
        <v>0</v>
      </c>
    </row>
    <row r="56" spans="1:14">
      <c r="A56" t="s">
        <v>69</v>
      </c>
      <c r="B56" s="2">
        <v>126</v>
      </c>
      <c r="C56" t="s">
        <v>78</v>
      </c>
      <c r="D56" t="s">
        <v>13</v>
      </c>
      <c r="E56" s="1">
        <v>42369</v>
      </c>
      <c r="F56" s="3">
        <v>9091.2099999999991</v>
      </c>
      <c r="G56" s="3">
        <v>9091.2099999999991</v>
      </c>
      <c r="H56" s="3">
        <v>340.92</v>
      </c>
      <c r="I56" s="3">
        <v>8750.2900000000009</v>
      </c>
      <c r="J56" s="3">
        <v>227.28</v>
      </c>
      <c r="K56" t="s">
        <v>71</v>
      </c>
      <c r="L56" s="11">
        <v>40</v>
      </c>
      <c r="M56" s="36">
        <f t="shared" si="0"/>
        <v>227.28</v>
      </c>
      <c r="N56" s="11">
        <f t="shared" si="1"/>
        <v>0</v>
      </c>
    </row>
    <row r="57" spans="1:14">
      <c r="A57" t="s">
        <v>69</v>
      </c>
      <c r="B57" s="2">
        <v>127</v>
      </c>
      <c r="C57" t="s">
        <v>78</v>
      </c>
      <c r="D57" t="s">
        <v>13</v>
      </c>
      <c r="E57" s="1">
        <v>42369</v>
      </c>
      <c r="F57" s="3">
        <v>9091.2099999999991</v>
      </c>
      <c r="G57" s="3">
        <v>9091.2099999999991</v>
      </c>
      <c r="H57" s="3">
        <v>340.92</v>
      </c>
      <c r="I57" s="3">
        <v>8750.2900000000009</v>
      </c>
      <c r="J57" s="3">
        <v>227.28</v>
      </c>
      <c r="K57" t="s">
        <v>71</v>
      </c>
      <c r="L57" s="11">
        <v>40</v>
      </c>
      <c r="M57" s="36">
        <f t="shared" si="0"/>
        <v>227.28</v>
      </c>
      <c r="N57" s="11">
        <f t="shared" si="1"/>
        <v>0</v>
      </c>
    </row>
    <row r="58" spans="1:14">
      <c r="A58" t="s">
        <v>69</v>
      </c>
      <c r="B58" s="2">
        <v>128</v>
      </c>
      <c r="C58" t="s">
        <v>78</v>
      </c>
      <c r="D58" t="s">
        <v>13</v>
      </c>
      <c r="E58" s="1">
        <v>42369</v>
      </c>
      <c r="F58" s="3">
        <v>9091.2099999999991</v>
      </c>
      <c r="G58" s="3">
        <v>9091.2099999999991</v>
      </c>
      <c r="H58" s="3">
        <v>340.92</v>
      </c>
      <c r="I58" s="3">
        <v>8750.2900000000009</v>
      </c>
      <c r="J58" s="3">
        <v>227.28</v>
      </c>
      <c r="K58" t="s">
        <v>71</v>
      </c>
      <c r="L58" s="11">
        <v>40</v>
      </c>
      <c r="M58" s="36">
        <f t="shared" si="0"/>
        <v>227.28</v>
      </c>
      <c r="N58" s="11">
        <f t="shared" si="1"/>
        <v>0</v>
      </c>
    </row>
    <row r="59" spans="1:14">
      <c r="A59" t="s">
        <v>69</v>
      </c>
      <c r="B59" s="2">
        <v>129</v>
      </c>
      <c r="C59" t="s">
        <v>70</v>
      </c>
      <c r="D59" t="s">
        <v>13</v>
      </c>
      <c r="E59" s="1">
        <v>42369</v>
      </c>
      <c r="F59" s="3">
        <v>2049.6799999999998</v>
      </c>
      <c r="G59" s="3">
        <v>2049.6799999999998</v>
      </c>
      <c r="H59" s="3">
        <v>76.86</v>
      </c>
      <c r="I59" s="3">
        <v>1972.82</v>
      </c>
      <c r="J59" s="3">
        <v>51.24</v>
      </c>
      <c r="K59" t="s">
        <v>71</v>
      </c>
      <c r="L59" s="11">
        <v>40</v>
      </c>
      <c r="M59" s="36">
        <f t="shared" si="0"/>
        <v>51.24</v>
      </c>
      <c r="N59" s="11">
        <f t="shared" si="1"/>
        <v>0</v>
      </c>
    </row>
    <row r="60" spans="1:14">
      <c r="A60" t="s">
        <v>69</v>
      </c>
      <c r="B60" s="2">
        <v>130</v>
      </c>
      <c r="C60" t="s">
        <v>70</v>
      </c>
      <c r="D60" t="s">
        <v>13</v>
      </c>
      <c r="E60" s="1">
        <v>42369</v>
      </c>
      <c r="F60" s="3">
        <v>2049.6799999999998</v>
      </c>
      <c r="G60" s="3">
        <v>2049.6799999999998</v>
      </c>
      <c r="H60" s="3">
        <v>76.86</v>
      </c>
      <c r="I60" s="3">
        <v>1972.82</v>
      </c>
      <c r="J60" s="3">
        <v>51.24</v>
      </c>
      <c r="K60" t="s">
        <v>71</v>
      </c>
      <c r="L60" s="11">
        <v>40</v>
      </c>
      <c r="M60" s="36">
        <f t="shared" si="0"/>
        <v>51.24</v>
      </c>
      <c r="N60" s="11">
        <f t="shared" si="1"/>
        <v>0</v>
      </c>
    </row>
    <row r="61" spans="1:14">
      <c r="A61" t="s">
        <v>69</v>
      </c>
      <c r="B61" s="2">
        <v>131</v>
      </c>
      <c r="C61" t="s">
        <v>65</v>
      </c>
      <c r="D61" t="s">
        <v>13</v>
      </c>
      <c r="E61" s="1">
        <v>42369</v>
      </c>
      <c r="F61" s="3">
        <v>18283.509999999998</v>
      </c>
      <c r="G61" s="3">
        <v>18283.509999999998</v>
      </c>
      <c r="H61" s="3">
        <v>685.63</v>
      </c>
      <c r="I61" s="3">
        <v>17597.88</v>
      </c>
      <c r="J61" s="3">
        <v>457.09</v>
      </c>
      <c r="K61" t="s">
        <v>71</v>
      </c>
      <c r="L61" s="11">
        <v>40</v>
      </c>
      <c r="M61" s="36">
        <f t="shared" si="0"/>
        <v>457.09</v>
      </c>
      <c r="N61" s="11">
        <f t="shared" ref="N61:N124" si="2">M61-J61</f>
        <v>0</v>
      </c>
    </row>
    <row r="62" spans="1:14" s="11" customFormat="1">
      <c r="A62" t="s">
        <v>69</v>
      </c>
      <c r="B62" s="2">
        <v>1</v>
      </c>
      <c r="C62" t="s">
        <v>79</v>
      </c>
      <c r="D62" t="s">
        <v>13</v>
      </c>
      <c r="E62" s="1">
        <v>42369</v>
      </c>
      <c r="F62" s="3">
        <v>1326.42</v>
      </c>
      <c r="G62" s="3">
        <v>1326.42</v>
      </c>
      <c r="H62" s="3">
        <v>49.74</v>
      </c>
      <c r="I62" s="3">
        <v>1276.68</v>
      </c>
      <c r="J62" s="3">
        <v>33.159999999999997</v>
      </c>
      <c r="K62" t="s">
        <v>71</v>
      </c>
      <c r="L62" s="11">
        <v>40</v>
      </c>
      <c r="M62" s="36">
        <f t="shared" si="0"/>
        <v>33.159999999999997</v>
      </c>
      <c r="N62" s="11">
        <f t="shared" si="2"/>
        <v>0</v>
      </c>
    </row>
    <row r="63" spans="1:14" s="11" customFormat="1">
      <c r="A63" t="s">
        <v>69</v>
      </c>
      <c r="B63" s="2">
        <v>2</v>
      </c>
      <c r="C63" t="s">
        <v>79</v>
      </c>
      <c r="D63" t="s">
        <v>13</v>
      </c>
      <c r="E63" s="1">
        <v>42369</v>
      </c>
      <c r="F63" s="3">
        <v>1326.42</v>
      </c>
      <c r="G63" s="3">
        <v>1326.42</v>
      </c>
      <c r="H63" s="3">
        <v>49.74</v>
      </c>
      <c r="I63" s="3">
        <v>1276.68</v>
      </c>
      <c r="J63" s="3">
        <v>33.159999999999997</v>
      </c>
      <c r="K63" t="s">
        <v>71</v>
      </c>
      <c r="L63" s="11">
        <v>40</v>
      </c>
      <c r="M63" s="36">
        <f t="shared" si="0"/>
        <v>33.159999999999997</v>
      </c>
      <c r="N63" s="11">
        <f t="shared" si="2"/>
        <v>0</v>
      </c>
    </row>
    <row r="64" spans="1:14" s="11" customFormat="1">
      <c r="A64" t="s">
        <v>69</v>
      </c>
      <c r="B64" s="2">
        <v>3</v>
      </c>
      <c r="C64" t="s">
        <v>70</v>
      </c>
      <c r="D64" t="s">
        <v>13</v>
      </c>
      <c r="E64" s="1">
        <v>42369</v>
      </c>
      <c r="F64" s="3">
        <v>2049.69</v>
      </c>
      <c r="G64" s="3">
        <v>2049.69</v>
      </c>
      <c r="H64" s="3">
        <v>76.86</v>
      </c>
      <c r="I64" s="3">
        <v>1972.83</v>
      </c>
      <c r="J64" s="3">
        <v>51.24</v>
      </c>
      <c r="K64" t="s">
        <v>71</v>
      </c>
      <c r="L64" s="11">
        <v>40</v>
      </c>
      <c r="M64" s="36">
        <f t="shared" si="0"/>
        <v>51.24</v>
      </c>
      <c r="N64" s="11">
        <f t="shared" si="2"/>
        <v>0</v>
      </c>
    </row>
    <row r="65" spans="1:14" s="11" customFormat="1">
      <c r="A65" t="s">
        <v>69</v>
      </c>
      <c r="B65" s="2">
        <v>4</v>
      </c>
      <c r="C65" t="s">
        <v>70</v>
      </c>
      <c r="D65" t="s">
        <v>13</v>
      </c>
      <c r="E65" s="1">
        <v>42369</v>
      </c>
      <c r="F65" s="3">
        <v>2049.69</v>
      </c>
      <c r="G65" s="3">
        <v>2049.69</v>
      </c>
      <c r="H65" s="3">
        <v>76.86</v>
      </c>
      <c r="I65" s="3">
        <v>1972.83</v>
      </c>
      <c r="J65" s="3">
        <v>51.24</v>
      </c>
      <c r="K65" t="s">
        <v>71</v>
      </c>
      <c r="L65" s="11">
        <v>40</v>
      </c>
      <c r="M65" s="36">
        <f t="shared" si="0"/>
        <v>51.24</v>
      </c>
      <c r="N65" s="11">
        <f t="shared" si="2"/>
        <v>0</v>
      </c>
    </row>
    <row r="66" spans="1:14" s="11" customFormat="1">
      <c r="A66" t="s">
        <v>69</v>
      </c>
      <c r="B66" s="2">
        <v>5</v>
      </c>
      <c r="C66" t="s">
        <v>70</v>
      </c>
      <c r="D66" t="s">
        <v>13</v>
      </c>
      <c r="E66" s="1">
        <v>42369</v>
      </c>
      <c r="F66" s="3">
        <v>2049.69</v>
      </c>
      <c r="G66" s="3">
        <v>2049.69</v>
      </c>
      <c r="H66" s="3">
        <v>76.86</v>
      </c>
      <c r="I66" s="3">
        <v>1972.83</v>
      </c>
      <c r="J66" s="3">
        <v>51.24</v>
      </c>
      <c r="K66" t="s">
        <v>71</v>
      </c>
      <c r="L66" s="11">
        <v>40</v>
      </c>
      <c r="M66" s="36">
        <f t="shared" si="0"/>
        <v>51.24</v>
      </c>
      <c r="N66" s="11">
        <f t="shared" si="2"/>
        <v>0</v>
      </c>
    </row>
    <row r="67" spans="1:14" s="11" customFormat="1">
      <c r="A67" t="s">
        <v>69</v>
      </c>
      <c r="B67" s="2">
        <v>15</v>
      </c>
      <c r="C67" t="s">
        <v>66</v>
      </c>
      <c r="D67" t="s">
        <v>13</v>
      </c>
      <c r="E67" s="1">
        <v>42369</v>
      </c>
      <c r="F67" s="3">
        <v>1226.31</v>
      </c>
      <c r="G67" s="3">
        <v>1226.31</v>
      </c>
      <c r="H67" s="3">
        <v>45.99</v>
      </c>
      <c r="I67" s="3">
        <v>1180.32</v>
      </c>
      <c r="J67" s="3">
        <v>30.66</v>
      </c>
      <c r="K67" t="s">
        <v>71</v>
      </c>
      <c r="L67" s="11">
        <v>40</v>
      </c>
      <c r="M67" s="36">
        <f t="shared" si="0"/>
        <v>30.66</v>
      </c>
      <c r="N67" s="11">
        <f t="shared" si="2"/>
        <v>0</v>
      </c>
    </row>
    <row r="68" spans="1:14" s="11" customFormat="1">
      <c r="A68" t="s">
        <v>69</v>
      </c>
      <c r="B68" s="2">
        <v>16</v>
      </c>
      <c r="C68" t="s">
        <v>66</v>
      </c>
      <c r="D68" t="s">
        <v>13</v>
      </c>
      <c r="E68" s="1">
        <v>42369</v>
      </c>
      <c r="F68" s="3">
        <v>1226.31</v>
      </c>
      <c r="G68" s="3">
        <v>1226.31</v>
      </c>
      <c r="H68" s="3">
        <v>45.99</v>
      </c>
      <c r="I68" s="3">
        <v>1180.32</v>
      </c>
      <c r="J68" s="3">
        <v>30.66</v>
      </c>
      <c r="K68" t="s">
        <v>71</v>
      </c>
      <c r="L68" s="11">
        <v>40</v>
      </c>
      <c r="M68" s="36">
        <f t="shared" ref="M68:M131" si="3">J68</f>
        <v>30.66</v>
      </c>
      <c r="N68" s="11">
        <f t="shared" si="2"/>
        <v>0</v>
      </c>
    </row>
    <row r="69" spans="1:14" s="11" customFormat="1">
      <c r="A69" t="s">
        <v>69</v>
      </c>
      <c r="B69" s="2">
        <v>17</v>
      </c>
      <c r="C69" t="s">
        <v>66</v>
      </c>
      <c r="D69" t="s">
        <v>13</v>
      </c>
      <c r="E69" s="1">
        <v>42369</v>
      </c>
      <c r="F69" s="3">
        <v>1226.31</v>
      </c>
      <c r="G69" s="3">
        <v>1226.31</v>
      </c>
      <c r="H69" s="3">
        <v>45.99</v>
      </c>
      <c r="I69" s="3">
        <v>1180.32</v>
      </c>
      <c r="J69" s="3">
        <v>30.66</v>
      </c>
      <c r="K69" t="s">
        <v>71</v>
      </c>
      <c r="L69" s="11">
        <v>40</v>
      </c>
      <c r="M69" s="36">
        <f t="shared" si="3"/>
        <v>30.66</v>
      </c>
      <c r="N69" s="11">
        <f t="shared" si="2"/>
        <v>0</v>
      </c>
    </row>
    <row r="70" spans="1:14" s="11" customFormat="1">
      <c r="A70" t="s">
        <v>69</v>
      </c>
      <c r="B70" s="2">
        <v>18</v>
      </c>
      <c r="C70" t="s">
        <v>72</v>
      </c>
      <c r="D70" t="s">
        <v>13</v>
      </c>
      <c r="E70" s="1">
        <v>42369</v>
      </c>
      <c r="F70" s="3">
        <v>740.36</v>
      </c>
      <c r="G70" s="3">
        <v>740.36</v>
      </c>
      <c r="H70" s="3">
        <v>27.76</v>
      </c>
      <c r="I70" s="3">
        <v>712.6</v>
      </c>
      <c r="J70" s="3">
        <v>18.510000000000002</v>
      </c>
      <c r="K70" t="s">
        <v>71</v>
      </c>
      <c r="L70" s="11">
        <v>40</v>
      </c>
      <c r="M70" s="36">
        <f t="shared" si="3"/>
        <v>18.510000000000002</v>
      </c>
      <c r="N70" s="11">
        <f t="shared" si="2"/>
        <v>0</v>
      </c>
    </row>
    <row r="71" spans="1:14" s="11" customFormat="1">
      <c r="A71" t="s">
        <v>69</v>
      </c>
      <c r="B71" s="2">
        <v>19</v>
      </c>
      <c r="C71" t="s">
        <v>72</v>
      </c>
      <c r="D71" t="s">
        <v>13</v>
      </c>
      <c r="E71" s="1">
        <v>42369</v>
      </c>
      <c r="F71" s="3">
        <v>740.36</v>
      </c>
      <c r="G71" s="3">
        <v>740.36</v>
      </c>
      <c r="H71" s="3">
        <v>27.76</v>
      </c>
      <c r="I71" s="3">
        <v>712.6</v>
      </c>
      <c r="J71" s="3">
        <v>18.510000000000002</v>
      </c>
      <c r="K71" t="s">
        <v>71</v>
      </c>
      <c r="L71" s="11">
        <v>40</v>
      </c>
      <c r="M71" s="36">
        <f t="shared" si="3"/>
        <v>18.510000000000002</v>
      </c>
      <c r="N71" s="11">
        <f t="shared" si="2"/>
        <v>0</v>
      </c>
    </row>
    <row r="72" spans="1:14" s="11" customFormat="1">
      <c r="A72" t="s">
        <v>69</v>
      </c>
      <c r="B72" s="2">
        <v>20</v>
      </c>
      <c r="C72" t="s">
        <v>72</v>
      </c>
      <c r="D72" t="s">
        <v>13</v>
      </c>
      <c r="E72" s="1">
        <v>42369</v>
      </c>
      <c r="F72" s="3">
        <v>740.36</v>
      </c>
      <c r="G72" s="3">
        <v>740.36</v>
      </c>
      <c r="H72" s="3">
        <v>27.76</v>
      </c>
      <c r="I72" s="3">
        <v>712.6</v>
      </c>
      <c r="J72" s="3">
        <v>18.510000000000002</v>
      </c>
      <c r="K72" t="s">
        <v>71</v>
      </c>
      <c r="L72" s="11">
        <v>40</v>
      </c>
      <c r="M72" s="36">
        <f t="shared" si="3"/>
        <v>18.510000000000002</v>
      </c>
      <c r="N72" s="11">
        <f t="shared" si="2"/>
        <v>0</v>
      </c>
    </row>
    <row r="73" spans="1:14" s="11" customFormat="1">
      <c r="A73" t="s">
        <v>69</v>
      </c>
      <c r="B73" s="2">
        <v>21</v>
      </c>
      <c r="C73" t="s">
        <v>72</v>
      </c>
      <c r="D73" t="s">
        <v>13</v>
      </c>
      <c r="E73" s="1">
        <v>42369</v>
      </c>
      <c r="F73" s="3">
        <v>740.36</v>
      </c>
      <c r="G73" s="3">
        <v>740.36</v>
      </c>
      <c r="H73" s="3">
        <v>27.76</v>
      </c>
      <c r="I73" s="3">
        <v>712.6</v>
      </c>
      <c r="J73" s="3">
        <v>18.510000000000002</v>
      </c>
      <c r="K73" t="s">
        <v>71</v>
      </c>
      <c r="L73" s="11">
        <v>40</v>
      </c>
      <c r="M73" s="36">
        <f t="shared" si="3"/>
        <v>18.510000000000002</v>
      </c>
      <c r="N73" s="11">
        <f t="shared" si="2"/>
        <v>0</v>
      </c>
    </row>
    <row r="74" spans="1:14" s="11" customFormat="1">
      <c r="A74" t="s">
        <v>69</v>
      </c>
      <c r="B74" s="2">
        <v>22</v>
      </c>
      <c r="C74" t="s">
        <v>72</v>
      </c>
      <c r="D74" t="s">
        <v>13</v>
      </c>
      <c r="E74" s="1">
        <v>42369</v>
      </c>
      <c r="F74" s="3">
        <v>740.36</v>
      </c>
      <c r="G74" s="3">
        <v>740.36</v>
      </c>
      <c r="H74" s="3">
        <v>27.76</v>
      </c>
      <c r="I74" s="3">
        <v>712.6</v>
      </c>
      <c r="J74" s="3">
        <v>18.510000000000002</v>
      </c>
      <c r="K74" t="s">
        <v>71</v>
      </c>
      <c r="L74" s="11">
        <v>40</v>
      </c>
      <c r="M74" s="36">
        <f t="shared" si="3"/>
        <v>18.510000000000002</v>
      </c>
      <c r="N74" s="11">
        <f t="shared" si="2"/>
        <v>0</v>
      </c>
    </row>
    <row r="75" spans="1:14" s="11" customFormat="1">
      <c r="A75" t="s">
        <v>69</v>
      </c>
      <c r="B75" s="2">
        <v>23</v>
      </c>
      <c r="C75" t="s">
        <v>72</v>
      </c>
      <c r="D75" t="s">
        <v>13</v>
      </c>
      <c r="E75" s="1">
        <v>42369</v>
      </c>
      <c r="F75" s="3">
        <v>740.36</v>
      </c>
      <c r="G75" s="3">
        <v>740.36</v>
      </c>
      <c r="H75" s="3">
        <v>27.76</v>
      </c>
      <c r="I75" s="3">
        <v>712.6</v>
      </c>
      <c r="J75" s="3">
        <v>18.510000000000002</v>
      </c>
      <c r="K75" t="s">
        <v>71</v>
      </c>
      <c r="L75" s="11">
        <v>40</v>
      </c>
      <c r="M75" s="36">
        <f t="shared" si="3"/>
        <v>18.510000000000002</v>
      </c>
      <c r="N75" s="11">
        <f t="shared" si="2"/>
        <v>0</v>
      </c>
    </row>
    <row r="76" spans="1:14" s="11" customFormat="1">
      <c r="A76" t="s">
        <v>69</v>
      </c>
      <c r="B76" s="2">
        <v>24</v>
      </c>
      <c r="C76" t="s">
        <v>72</v>
      </c>
      <c r="D76" t="s">
        <v>13</v>
      </c>
      <c r="E76" s="1">
        <v>42369</v>
      </c>
      <c r="F76" s="3">
        <v>740.36</v>
      </c>
      <c r="G76" s="3">
        <v>740.36</v>
      </c>
      <c r="H76" s="3">
        <v>27.76</v>
      </c>
      <c r="I76" s="3">
        <v>712.6</v>
      </c>
      <c r="J76" s="3">
        <v>18.510000000000002</v>
      </c>
      <c r="K76" t="s">
        <v>71</v>
      </c>
      <c r="L76" s="11">
        <v>40</v>
      </c>
      <c r="M76" s="36">
        <f t="shared" si="3"/>
        <v>18.510000000000002</v>
      </c>
      <c r="N76" s="11">
        <f t="shared" si="2"/>
        <v>0</v>
      </c>
    </row>
    <row r="77" spans="1:14" s="11" customFormat="1">
      <c r="A77" t="s">
        <v>69</v>
      </c>
      <c r="B77" s="2">
        <v>25</v>
      </c>
      <c r="C77" t="s">
        <v>72</v>
      </c>
      <c r="D77" t="s">
        <v>13</v>
      </c>
      <c r="E77" s="1">
        <v>42369</v>
      </c>
      <c r="F77" s="3">
        <v>740.36</v>
      </c>
      <c r="G77" s="3">
        <v>740.36</v>
      </c>
      <c r="H77" s="3">
        <v>27.76</v>
      </c>
      <c r="I77" s="3">
        <v>712.6</v>
      </c>
      <c r="J77" s="3">
        <v>18.510000000000002</v>
      </c>
      <c r="K77" t="s">
        <v>71</v>
      </c>
      <c r="L77" s="11">
        <v>40</v>
      </c>
      <c r="M77" s="36">
        <f t="shared" si="3"/>
        <v>18.510000000000002</v>
      </c>
      <c r="N77" s="11">
        <f t="shared" si="2"/>
        <v>0</v>
      </c>
    </row>
    <row r="78" spans="1:14" s="11" customFormat="1">
      <c r="A78" t="s">
        <v>69</v>
      </c>
      <c r="B78" s="2">
        <v>35</v>
      </c>
      <c r="C78" t="s">
        <v>76</v>
      </c>
      <c r="D78" t="s">
        <v>13</v>
      </c>
      <c r="E78" s="1">
        <v>42369</v>
      </c>
      <c r="F78" s="3">
        <v>12537.07</v>
      </c>
      <c r="G78" s="3">
        <v>12537.07</v>
      </c>
      <c r="H78" s="3">
        <v>470.14</v>
      </c>
      <c r="I78" s="3">
        <v>12066.93</v>
      </c>
      <c r="J78" s="3">
        <v>313.43</v>
      </c>
      <c r="K78" t="s">
        <v>71</v>
      </c>
      <c r="L78" s="11">
        <v>40</v>
      </c>
      <c r="M78" s="36">
        <f t="shared" si="3"/>
        <v>313.43</v>
      </c>
      <c r="N78" s="11">
        <f t="shared" si="2"/>
        <v>0</v>
      </c>
    </row>
    <row r="79" spans="1:14" s="11" customFormat="1">
      <c r="A79" t="s">
        <v>69</v>
      </c>
      <c r="B79" s="2">
        <v>36</v>
      </c>
      <c r="C79" t="s">
        <v>77</v>
      </c>
      <c r="D79" t="s">
        <v>13</v>
      </c>
      <c r="E79" s="1">
        <v>42369</v>
      </c>
      <c r="F79" s="3">
        <v>16180.91</v>
      </c>
      <c r="G79" s="3">
        <v>16180.91</v>
      </c>
      <c r="H79" s="3">
        <v>606.78</v>
      </c>
      <c r="I79" s="3">
        <v>15574.13</v>
      </c>
      <c r="J79" s="3">
        <v>404.52</v>
      </c>
      <c r="K79" t="s">
        <v>71</v>
      </c>
      <c r="L79" s="11">
        <v>40</v>
      </c>
      <c r="M79" s="36">
        <f t="shared" si="3"/>
        <v>404.52</v>
      </c>
      <c r="N79" s="11">
        <f t="shared" si="2"/>
        <v>0</v>
      </c>
    </row>
    <row r="80" spans="1:14" s="11" customFormat="1">
      <c r="A80" t="s">
        <v>69</v>
      </c>
      <c r="B80" s="2">
        <v>37</v>
      </c>
      <c r="C80" t="s">
        <v>77</v>
      </c>
      <c r="D80" t="s">
        <v>13</v>
      </c>
      <c r="E80" s="1">
        <v>42369</v>
      </c>
      <c r="F80" s="3">
        <v>16180.91</v>
      </c>
      <c r="G80" s="3">
        <v>16180.91</v>
      </c>
      <c r="H80" s="3">
        <v>606.78</v>
      </c>
      <c r="I80" s="3">
        <v>15574.13</v>
      </c>
      <c r="J80" s="3">
        <v>404.52</v>
      </c>
      <c r="K80" t="s">
        <v>71</v>
      </c>
      <c r="L80" s="11">
        <v>40</v>
      </c>
      <c r="M80" s="36">
        <f t="shared" si="3"/>
        <v>404.52</v>
      </c>
      <c r="N80" s="11">
        <f t="shared" si="2"/>
        <v>0</v>
      </c>
    </row>
    <row r="81" spans="1:14" s="11" customFormat="1">
      <c r="A81" t="s">
        <v>69</v>
      </c>
      <c r="B81" s="2">
        <v>38</v>
      </c>
      <c r="C81" t="s">
        <v>77</v>
      </c>
      <c r="D81" t="s">
        <v>13</v>
      </c>
      <c r="E81" s="1">
        <v>42369</v>
      </c>
      <c r="F81" s="3">
        <v>16180.91</v>
      </c>
      <c r="G81" s="3">
        <v>16180.91</v>
      </c>
      <c r="H81" s="3">
        <v>606.78</v>
      </c>
      <c r="I81" s="3">
        <v>15574.13</v>
      </c>
      <c r="J81" s="3">
        <v>404.52</v>
      </c>
      <c r="K81" t="s">
        <v>71</v>
      </c>
      <c r="L81" s="11">
        <v>40</v>
      </c>
      <c r="M81" s="36">
        <f t="shared" si="3"/>
        <v>404.52</v>
      </c>
      <c r="N81" s="11">
        <f t="shared" si="2"/>
        <v>0</v>
      </c>
    </row>
    <row r="82" spans="1:14" s="11" customFormat="1">
      <c r="A82" t="s">
        <v>69</v>
      </c>
      <c r="B82" s="2">
        <v>39</v>
      </c>
      <c r="C82" t="s">
        <v>77</v>
      </c>
      <c r="D82" t="s">
        <v>13</v>
      </c>
      <c r="E82" s="1">
        <v>42369</v>
      </c>
      <c r="F82" s="3">
        <v>16180.91</v>
      </c>
      <c r="G82" s="3">
        <v>16180.91</v>
      </c>
      <c r="H82" s="3">
        <v>606.78</v>
      </c>
      <c r="I82" s="3">
        <v>15574.13</v>
      </c>
      <c r="J82" s="3">
        <v>404.52</v>
      </c>
      <c r="K82" t="s">
        <v>71</v>
      </c>
      <c r="L82" s="11">
        <v>40</v>
      </c>
      <c r="M82" s="36">
        <f t="shared" si="3"/>
        <v>404.52</v>
      </c>
      <c r="N82" s="11">
        <f t="shared" si="2"/>
        <v>0</v>
      </c>
    </row>
    <row r="83" spans="1:14" s="11" customFormat="1">
      <c r="A83" t="s">
        <v>69</v>
      </c>
      <c r="B83" s="2">
        <v>40</v>
      </c>
      <c r="C83" t="s">
        <v>77</v>
      </c>
      <c r="D83" t="s">
        <v>13</v>
      </c>
      <c r="E83" s="1">
        <v>42369</v>
      </c>
      <c r="F83" s="3">
        <v>16180.91</v>
      </c>
      <c r="G83" s="3">
        <v>16180.91</v>
      </c>
      <c r="H83" s="3">
        <v>606.78</v>
      </c>
      <c r="I83" s="3">
        <v>15574.13</v>
      </c>
      <c r="J83" s="3">
        <v>404.52</v>
      </c>
      <c r="K83" t="s">
        <v>71</v>
      </c>
      <c r="L83" s="11">
        <v>40</v>
      </c>
      <c r="M83" s="36">
        <f t="shared" si="3"/>
        <v>404.52</v>
      </c>
      <c r="N83" s="11">
        <f t="shared" si="2"/>
        <v>0</v>
      </c>
    </row>
    <row r="84" spans="1:14" s="11" customFormat="1">
      <c r="A84" t="s">
        <v>69</v>
      </c>
      <c r="B84" s="2">
        <v>41</v>
      </c>
      <c r="C84" t="s">
        <v>77</v>
      </c>
      <c r="D84" t="s">
        <v>13</v>
      </c>
      <c r="E84" s="1">
        <v>42369</v>
      </c>
      <c r="F84" s="3">
        <v>16180.91</v>
      </c>
      <c r="G84" s="3">
        <v>16180.91</v>
      </c>
      <c r="H84" s="3">
        <v>606.78</v>
      </c>
      <c r="I84" s="3">
        <v>15574.13</v>
      </c>
      <c r="J84" s="3">
        <v>404.52</v>
      </c>
      <c r="K84" t="s">
        <v>71</v>
      </c>
      <c r="L84" s="11">
        <v>40</v>
      </c>
      <c r="M84" s="36">
        <f t="shared" si="3"/>
        <v>404.52</v>
      </c>
      <c r="N84" s="11">
        <f t="shared" si="2"/>
        <v>0</v>
      </c>
    </row>
    <row r="85" spans="1:14" s="11" customFormat="1">
      <c r="A85" t="s">
        <v>69</v>
      </c>
      <c r="B85" s="2">
        <v>42</v>
      </c>
      <c r="C85" t="s">
        <v>77</v>
      </c>
      <c r="D85" t="s">
        <v>13</v>
      </c>
      <c r="E85" s="1">
        <v>42369</v>
      </c>
      <c r="F85" s="3">
        <v>16180.91</v>
      </c>
      <c r="G85" s="3">
        <v>16180.91</v>
      </c>
      <c r="H85" s="3">
        <v>606.78</v>
      </c>
      <c r="I85" s="3">
        <v>15574.13</v>
      </c>
      <c r="J85" s="3">
        <v>404.52</v>
      </c>
      <c r="K85" t="s">
        <v>71</v>
      </c>
      <c r="L85" s="11">
        <v>40</v>
      </c>
      <c r="M85" s="36">
        <f t="shared" si="3"/>
        <v>404.52</v>
      </c>
      <c r="N85" s="11">
        <f t="shared" si="2"/>
        <v>0</v>
      </c>
    </row>
    <row r="86" spans="1:14" s="11" customFormat="1">
      <c r="A86" t="s">
        <v>69</v>
      </c>
      <c r="B86" s="2">
        <v>43</v>
      </c>
      <c r="C86" t="s">
        <v>77</v>
      </c>
      <c r="D86" t="s">
        <v>13</v>
      </c>
      <c r="E86" s="1">
        <v>42369</v>
      </c>
      <c r="F86" s="3">
        <v>16180.91</v>
      </c>
      <c r="G86" s="3">
        <v>16180.91</v>
      </c>
      <c r="H86" s="3">
        <v>606.78</v>
      </c>
      <c r="I86" s="3">
        <v>15574.13</v>
      </c>
      <c r="J86" s="3">
        <v>404.52</v>
      </c>
      <c r="K86" t="s">
        <v>71</v>
      </c>
      <c r="L86" s="11">
        <v>40</v>
      </c>
      <c r="M86" s="36">
        <f t="shared" si="3"/>
        <v>404.52</v>
      </c>
      <c r="N86" s="11">
        <f t="shared" si="2"/>
        <v>0</v>
      </c>
    </row>
    <row r="87" spans="1:14" s="11" customFormat="1">
      <c r="A87" t="s">
        <v>69</v>
      </c>
      <c r="B87" s="2">
        <v>44</v>
      </c>
      <c r="C87" t="s">
        <v>77</v>
      </c>
      <c r="D87" t="s">
        <v>13</v>
      </c>
      <c r="E87" s="1">
        <v>42369</v>
      </c>
      <c r="F87" s="3">
        <v>16180.91</v>
      </c>
      <c r="G87" s="3">
        <v>16180.91</v>
      </c>
      <c r="H87" s="3">
        <v>606.78</v>
      </c>
      <c r="I87" s="3">
        <v>15574.13</v>
      </c>
      <c r="J87" s="3">
        <v>404.52</v>
      </c>
      <c r="K87" t="s">
        <v>71</v>
      </c>
      <c r="L87" s="11">
        <v>40</v>
      </c>
      <c r="M87" s="36">
        <f t="shared" si="3"/>
        <v>404.52</v>
      </c>
      <c r="N87" s="11">
        <f t="shared" si="2"/>
        <v>0</v>
      </c>
    </row>
    <row r="88" spans="1:14" s="11" customFormat="1">
      <c r="A88" t="s">
        <v>69</v>
      </c>
      <c r="B88" s="2">
        <v>45</v>
      </c>
      <c r="C88" t="s">
        <v>77</v>
      </c>
      <c r="D88" t="s">
        <v>13</v>
      </c>
      <c r="E88" s="1">
        <v>42369</v>
      </c>
      <c r="F88" s="3">
        <v>16180.91</v>
      </c>
      <c r="G88" s="3">
        <v>16180.91</v>
      </c>
      <c r="H88" s="3">
        <v>606.78</v>
      </c>
      <c r="I88" s="3">
        <v>15574.13</v>
      </c>
      <c r="J88" s="3">
        <v>404.52</v>
      </c>
      <c r="K88" t="s">
        <v>71</v>
      </c>
      <c r="L88" s="11">
        <v>40</v>
      </c>
      <c r="M88" s="36">
        <f t="shared" si="3"/>
        <v>404.52</v>
      </c>
      <c r="N88" s="11">
        <f t="shared" si="2"/>
        <v>0</v>
      </c>
    </row>
    <row r="89" spans="1:14" s="11" customFormat="1">
      <c r="A89" t="s">
        <v>69</v>
      </c>
      <c r="B89" s="2">
        <v>55</v>
      </c>
      <c r="C89" t="s">
        <v>77</v>
      </c>
      <c r="D89" t="s">
        <v>13</v>
      </c>
      <c r="E89" s="1">
        <v>42369</v>
      </c>
      <c r="F89" s="3">
        <v>16180.9</v>
      </c>
      <c r="G89" s="3">
        <v>16180.9</v>
      </c>
      <c r="H89" s="3">
        <v>606.78</v>
      </c>
      <c r="I89" s="3">
        <v>15574.12</v>
      </c>
      <c r="J89" s="3">
        <v>404.52</v>
      </c>
      <c r="K89" t="s">
        <v>71</v>
      </c>
      <c r="L89" s="11">
        <v>40</v>
      </c>
      <c r="M89" s="36">
        <f t="shared" si="3"/>
        <v>404.52</v>
      </c>
      <c r="N89" s="11">
        <f t="shared" si="2"/>
        <v>0</v>
      </c>
    </row>
    <row r="90" spans="1:14" s="11" customFormat="1">
      <c r="A90" t="s">
        <v>69</v>
      </c>
      <c r="B90" s="2">
        <v>56</v>
      </c>
      <c r="C90" t="s">
        <v>77</v>
      </c>
      <c r="D90" t="s">
        <v>13</v>
      </c>
      <c r="E90" s="1">
        <v>42369</v>
      </c>
      <c r="F90" s="3">
        <v>16180.9</v>
      </c>
      <c r="G90" s="3">
        <v>16180.9</v>
      </c>
      <c r="H90" s="3">
        <v>606.78</v>
      </c>
      <c r="I90" s="3">
        <v>15574.12</v>
      </c>
      <c r="J90" s="3">
        <v>404.52</v>
      </c>
      <c r="K90" t="s">
        <v>71</v>
      </c>
      <c r="L90" s="11">
        <v>40</v>
      </c>
      <c r="M90" s="36">
        <f t="shared" si="3"/>
        <v>404.52</v>
      </c>
      <c r="N90" s="11">
        <f t="shared" si="2"/>
        <v>0</v>
      </c>
    </row>
    <row r="91" spans="1:14" s="11" customFormat="1">
      <c r="A91" t="s">
        <v>69</v>
      </c>
      <c r="B91" s="2">
        <v>57</v>
      </c>
      <c r="C91" t="s">
        <v>77</v>
      </c>
      <c r="D91" t="s">
        <v>13</v>
      </c>
      <c r="E91" s="1">
        <v>42369</v>
      </c>
      <c r="F91" s="3">
        <v>16180.9</v>
      </c>
      <c r="G91" s="3">
        <v>16180.9</v>
      </c>
      <c r="H91" s="3">
        <v>606.78</v>
      </c>
      <c r="I91" s="3">
        <v>15574.12</v>
      </c>
      <c r="J91" s="3">
        <v>404.52</v>
      </c>
      <c r="K91" t="s">
        <v>71</v>
      </c>
      <c r="L91" s="11">
        <v>40</v>
      </c>
      <c r="M91" s="36">
        <f t="shared" si="3"/>
        <v>404.52</v>
      </c>
      <c r="N91" s="11">
        <f t="shared" si="2"/>
        <v>0</v>
      </c>
    </row>
    <row r="92" spans="1:14" s="11" customFormat="1">
      <c r="A92" t="s">
        <v>69</v>
      </c>
      <c r="B92" s="2">
        <v>58</v>
      </c>
      <c r="C92" t="s">
        <v>77</v>
      </c>
      <c r="D92" t="s">
        <v>13</v>
      </c>
      <c r="E92" s="1">
        <v>42369</v>
      </c>
      <c r="F92" s="3">
        <v>16180.9</v>
      </c>
      <c r="G92" s="3">
        <v>16180.9</v>
      </c>
      <c r="H92" s="3">
        <v>606.78</v>
      </c>
      <c r="I92" s="3">
        <v>15574.12</v>
      </c>
      <c r="J92" s="3">
        <v>404.52</v>
      </c>
      <c r="K92" t="s">
        <v>71</v>
      </c>
      <c r="L92" s="11">
        <v>40</v>
      </c>
      <c r="M92" s="36">
        <f t="shared" si="3"/>
        <v>404.52</v>
      </c>
      <c r="N92" s="11">
        <f t="shared" si="2"/>
        <v>0</v>
      </c>
    </row>
    <row r="93" spans="1:14" s="11" customFormat="1">
      <c r="A93" t="s">
        <v>69</v>
      </c>
      <c r="B93" s="2">
        <v>59</v>
      </c>
      <c r="C93" t="s">
        <v>77</v>
      </c>
      <c r="D93" t="s">
        <v>13</v>
      </c>
      <c r="E93" s="1">
        <v>42369</v>
      </c>
      <c r="F93" s="3">
        <v>16180.9</v>
      </c>
      <c r="G93" s="3">
        <v>16180.9</v>
      </c>
      <c r="H93" s="3">
        <v>606.78</v>
      </c>
      <c r="I93" s="3">
        <v>15574.12</v>
      </c>
      <c r="J93" s="3">
        <v>404.52</v>
      </c>
      <c r="K93" t="s">
        <v>71</v>
      </c>
      <c r="L93" s="11">
        <v>40</v>
      </c>
      <c r="M93" s="36">
        <f t="shared" si="3"/>
        <v>404.52</v>
      </c>
      <c r="N93" s="11">
        <f t="shared" si="2"/>
        <v>0</v>
      </c>
    </row>
    <row r="94" spans="1:14" s="11" customFormat="1">
      <c r="A94" t="s">
        <v>69</v>
      </c>
      <c r="B94" s="2">
        <v>60</v>
      </c>
      <c r="C94" t="s">
        <v>77</v>
      </c>
      <c r="D94" t="s">
        <v>13</v>
      </c>
      <c r="E94" s="1">
        <v>42369</v>
      </c>
      <c r="F94" s="3">
        <v>16180.9</v>
      </c>
      <c r="G94" s="3">
        <v>16180.9</v>
      </c>
      <c r="H94" s="3">
        <v>606.78</v>
      </c>
      <c r="I94" s="3">
        <v>15574.12</v>
      </c>
      <c r="J94" s="3">
        <v>404.52</v>
      </c>
      <c r="K94" t="s">
        <v>71</v>
      </c>
      <c r="L94" s="11">
        <v>40</v>
      </c>
      <c r="M94" s="36">
        <f t="shared" si="3"/>
        <v>404.52</v>
      </c>
      <c r="N94" s="11">
        <f t="shared" si="2"/>
        <v>0</v>
      </c>
    </row>
    <row r="95" spans="1:14" s="11" customFormat="1">
      <c r="A95" t="s">
        <v>69</v>
      </c>
      <c r="B95" s="2">
        <v>61</v>
      </c>
      <c r="C95" t="s">
        <v>77</v>
      </c>
      <c r="D95" t="s">
        <v>13</v>
      </c>
      <c r="E95" s="1">
        <v>42369</v>
      </c>
      <c r="F95" s="3">
        <v>16180.9</v>
      </c>
      <c r="G95" s="3">
        <v>16180.9</v>
      </c>
      <c r="H95" s="3">
        <v>606.78</v>
      </c>
      <c r="I95" s="3">
        <v>15574.12</v>
      </c>
      <c r="J95" s="3">
        <v>404.52</v>
      </c>
      <c r="K95" t="s">
        <v>71</v>
      </c>
      <c r="L95" s="11">
        <v>40</v>
      </c>
      <c r="M95" s="36">
        <f t="shared" si="3"/>
        <v>404.52</v>
      </c>
      <c r="N95" s="11">
        <f t="shared" si="2"/>
        <v>0</v>
      </c>
    </row>
    <row r="96" spans="1:14" s="11" customFormat="1">
      <c r="A96" t="s">
        <v>69</v>
      </c>
      <c r="B96" s="2">
        <v>62</v>
      </c>
      <c r="C96" t="s">
        <v>77</v>
      </c>
      <c r="D96" t="s">
        <v>13</v>
      </c>
      <c r="E96" s="1">
        <v>42369</v>
      </c>
      <c r="F96" s="3">
        <v>16180.9</v>
      </c>
      <c r="G96" s="3">
        <v>16180.9</v>
      </c>
      <c r="H96" s="3">
        <v>606.78</v>
      </c>
      <c r="I96" s="3">
        <v>15574.12</v>
      </c>
      <c r="J96" s="3">
        <v>404.52</v>
      </c>
      <c r="K96" t="s">
        <v>71</v>
      </c>
      <c r="L96" s="11">
        <v>40</v>
      </c>
      <c r="M96" s="36">
        <f t="shared" si="3"/>
        <v>404.52</v>
      </c>
      <c r="N96" s="11">
        <f t="shared" si="2"/>
        <v>0</v>
      </c>
    </row>
    <row r="97" spans="1:14" s="11" customFormat="1">
      <c r="A97" t="s">
        <v>69</v>
      </c>
      <c r="B97" s="2">
        <v>63</v>
      </c>
      <c r="C97" t="s">
        <v>77</v>
      </c>
      <c r="D97" t="s">
        <v>13</v>
      </c>
      <c r="E97" s="1">
        <v>42369</v>
      </c>
      <c r="F97" s="3">
        <v>16180.9</v>
      </c>
      <c r="G97" s="3">
        <v>16180.9</v>
      </c>
      <c r="H97" s="3">
        <v>606.78</v>
      </c>
      <c r="I97" s="3">
        <v>15574.12</v>
      </c>
      <c r="J97" s="3">
        <v>404.52</v>
      </c>
      <c r="K97" t="s">
        <v>71</v>
      </c>
      <c r="L97" s="11">
        <v>40</v>
      </c>
      <c r="M97" s="36">
        <f t="shared" si="3"/>
        <v>404.52</v>
      </c>
      <c r="N97" s="11">
        <f t="shared" si="2"/>
        <v>0</v>
      </c>
    </row>
    <row r="98" spans="1:14" s="11" customFormat="1">
      <c r="A98" t="s">
        <v>69</v>
      </c>
      <c r="B98" s="2">
        <v>64</v>
      </c>
      <c r="C98" t="s">
        <v>77</v>
      </c>
      <c r="D98" t="s">
        <v>13</v>
      </c>
      <c r="E98" s="1">
        <v>42369</v>
      </c>
      <c r="F98" s="3">
        <v>16180.9</v>
      </c>
      <c r="G98" s="3">
        <v>16180.9</v>
      </c>
      <c r="H98" s="3">
        <v>606.78</v>
      </c>
      <c r="I98" s="3">
        <v>15574.12</v>
      </c>
      <c r="J98" s="3">
        <v>404.52</v>
      </c>
      <c r="K98" t="s">
        <v>71</v>
      </c>
      <c r="L98" s="11">
        <v>40</v>
      </c>
      <c r="M98" s="36">
        <f t="shared" si="3"/>
        <v>404.52</v>
      </c>
      <c r="N98" s="11">
        <f t="shared" si="2"/>
        <v>0</v>
      </c>
    </row>
    <row r="99" spans="1:14" s="11" customFormat="1">
      <c r="A99" t="s">
        <v>69</v>
      </c>
      <c r="B99" s="2">
        <v>65</v>
      </c>
      <c r="C99" t="s">
        <v>77</v>
      </c>
      <c r="D99" t="s">
        <v>13</v>
      </c>
      <c r="E99" s="1">
        <v>42369</v>
      </c>
      <c r="F99" s="3">
        <v>16180.9</v>
      </c>
      <c r="G99" s="3">
        <v>16180.9</v>
      </c>
      <c r="H99" s="3">
        <v>606.78</v>
      </c>
      <c r="I99" s="3">
        <v>15574.12</v>
      </c>
      <c r="J99" s="3">
        <v>404.52</v>
      </c>
      <c r="K99" t="s">
        <v>71</v>
      </c>
      <c r="L99" s="11">
        <v>40</v>
      </c>
      <c r="M99" s="36">
        <f t="shared" si="3"/>
        <v>404.52</v>
      </c>
      <c r="N99" s="11">
        <f t="shared" si="2"/>
        <v>0</v>
      </c>
    </row>
    <row r="100" spans="1:14" s="11" customFormat="1">
      <c r="A100" t="s">
        <v>69</v>
      </c>
      <c r="B100" s="2">
        <v>75</v>
      </c>
      <c r="C100" t="s">
        <v>77</v>
      </c>
      <c r="D100" t="s">
        <v>13</v>
      </c>
      <c r="E100" s="1">
        <v>42369</v>
      </c>
      <c r="F100" s="3">
        <v>16180.9</v>
      </c>
      <c r="G100" s="3">
        <v>16180.9</v>
      </c>
      <c r="H100" s="3">
        <v>606.78</v>
      </c>
      <c r="I100" s="3">
        <v>15574.12</v>
      </c>
      <c r="J100" s="3">
        <v>404.52</v>
      </c>
      <c r="K100" t="s">
        <v>71</v>
      </c>
      <c r="L100" s="11">
        <v>40</v>
      </c>
      <c r="M100" s="36">
        <f t="shared" si="3"/>
        <v>404.52</v>
      </c>
      <c r="N100" s="11">
        <f t="shared" si="2"/>
        <v>0</v>
      </c>
    </row>
    <row r="101" spans="1:14" s="11" customFormat="1">
      <c r="A101" t="s">
        <v>69</v>
      </c>
      <c r="B101" s="2">
        <v>76</v>
      </c>
      <c r="C101" t="s">
        <v>77</v>
      </c>
      <c r="D101" t="s">
        <v>13</v>
      </c>
      <c r="E101" s="1">
        <v>42369</v>
      </c>
      <c r="F101" s="3">
        <v>16180.9</v>
      </c>
      <c r="G101" s="3">
        <v>16180.9</v>
      </c>
      <c r="H101" s="3">
        <v>606.78</v>
      </c>
      <c r="I101" s="3">
        <v>15574.12</v>
      </c>
      <c r="J101" s="3">
        <v>404.52</v>
      </c>
      <c r="K101" t="s">
        <v>71</v>
      </c>
      <c r="L101" s="11">
        <v>40</v>
      </c>
      <c r="M101" s="36">
        <f t="shared" si="3"/>
        <v>404.52</v>
      </c>
      <c r="N101" s="11">
        <f t="shared" si="2"/>
        <v>0</v>
      </c>
    </row>
    <row r="102" spans="1:14" s="11" customFormat="1">
      <c r="A102" t="s">
        <v>69</v>
      </c>
      <c r="B102" s="2">
        <v>77</v>
      </c>
      <c r="C102" t="s">
        <v>77</v>
      </c>
      <c r="D102" t="s">
        <v>13</v>
      </c>
      <c r="E102" s="1">
        <v>42369</v>
      </c>
      <c r="F102" s="3">
        <v>16180.9</v>
      </c>
      <c r="G102" s="3">
        <v>16180.9</v>
      </c>
      <c r="H102" s="3">
        <v>606.78</v>
      </c>
      <c r="I102" s="3">
        <v>15574.12</v>
      </c>
      <c r="J102" s="3">
        <v>404.52</v>
      </c>
      <c r="K102" t="s">
        <v>71</v>
      </c>
      <c r="L102" s="11">
        <v>40</v>
      </c>
      <c r="M102" s="36">
        <f t="shared" si="3"/>
        <v>404.52</v>
      </c>
      <c r="N102" s="11">
        <f t="shared" si="2"/>
        <v>0</v>
      </c>
    </row>
    <row r="103" spans="1:14" s="11" customFormat="1">
      <c r="A103" t="s">
        <v>69</v>
      </c>
      <c r="B103" s="2">
        <v>78</v>
      </c>
      <c r="C103" t="s">
        <v>77</v>
      </c>
      <c r="D103" t="s">
        <v>13</v>
      </c>
      <c r="E103" s="1">
        <v>42369</v>
      </c>
      <c r="F103" s="3">
        <v>16180.9</v>
      </c>
      <c r="G103" s="3">
        <v>16180.9</v>
      </c>
      <c r="H103" s="3">
        <v>606.78</v>
      </c>
      <c r="I103" s="3">
        <v>15574.12</v>
      </c>
      <c r="J103" s="3">
        <v>404.52</v>
      </c>
      <c r="K103" t="s">
        <v>71</v>
      </c>
      <c r="L103" s="11">
        <v>40</v>
      </c>
      <c r="M103" s="36">
        <f t="shared" si="3"/>
        <v>404.52</v>
      </c>
      <c r="N103" s="11">
        <f t="shared" si="2"/>
        <v>0</v>
      </c>
    </row>
    <row r="104" spans="1:14" s="11" customFormat="1">
      <c r="A104" t="s">
        <v>69</v>
      </c>
      <c r="B104" s="2">
        <v>79</v>
      </c>
      <c r="C104" t="s">
        <v>77</v>
      </c>
      <c r="D104" t="s">
        <v>13</v>
      </c>
      <c r="E104" s="1">
        <v>42369</v>
      </c>
      <c r="F104" s="3">
        <v>16180.9</v>
      </c>
      <c r="G104" s="3">
        <v>16180.9</v>
      </c>
      <c r="H104" s="3">
        <v>606.78</v>
      </c>
      <c r="I104" s="3">
        <v>15574.12</v>
      </c>
      <c r="J104" s="3">
        <v>404.52</v>
      </c>
      <c r="K104" t="s">
        <v>71</v>
      </c>
      <c r="L104" s="11">
        <v>40</v>
      </c>
      <c r="M104" s="36">
        <f t="shared" si="3"/>
        <v>404.52</v>
      </c>
      <c r="N104" s="11">
        <f t="shared" si="2"/>
        <v>0</v>
      </c>
    </row>
    <row r="105" spans="1:14" s="11" customFormat="1">
      <c r="A105" t="s">
        <v>69</v>
      </c>
      <c r="B105" s="2">
        <v>80</v>
      </c>
      <c r="C105" t="s">
        <v>77</v>
      </c>
      <c r="D105" t="s">
        <v>13</v>
      </c>
      <c r="E105" s="1">
        <v>42369</v>
      </c>
      <c r="F105" s="3">
        <v>16180.9</v>
      </c>
      <c r="G105" s="3">
        <v>16180.9</v>
      </c>
      <c r="H105" s="3">
        <v>606.78</v>
      </c>
      <c r="I105" s="3">
        <v>15574.12</v>
      </c>
      <c r="J105" s="3">
        <v>404.52</v>
      </c>
      <c r="K105" t="s">
        <v>71</v>
      </c>
      <c r="L105" s="11">
        <v>40</v>
      </c>
      <c r="M105" s="36">
        <f t="shared" si="3"/>
        <v>404.52</v>
      </c>
      <c r="N105" s="11">
        <f t="shared" si="2"/>
        <v>0</v>
      </c>
    </row>
    <row r="106" spans="1:14" s="11" customFormat="1">
      <c r="A106" t="s">
        <v>69</v>
      </c>
      <c r="B106" s="2">
        <v>81</v>
      </c>
      <c r="C106" t="s">
        <v>77</v>
      </c>
      <c r="D106" t="s">
        <v>13</v>
      </c>
      <c r="E106" s="1">
        <v>42369</v>
      </c>
      <c r="F106" s="3">
        <v>16180.9</v>
      </c>
      <c r="G106" s="3">
        <v>16180.9</v>
      </c>
      <c r="H106" s="3">
        <v>606.78</v>
      </c>
      <c r="I106" s="3">
        <v>15574.12</v>
      </c>
      <c r="J106" s="3">
        <v>404.52</v>
      </c>
      <c r="K106" t="s">
        <v>71</v>
      </c>
      <c r="L106" s="11">
        <v>40</v>
      </c>
      <c r="M106" s="36">
        <f t="shared" si="3"/>
        <v>404.52</v>
      </c>
      <c r="N106" s="11">
        <f t="shared" si="2"/>
        <v>0</v>
      </c>
    </row>
    <row r="107" spans="1:14" s="11" customFormat="1">
      <c r="A107" t="s">
        <v>69</v>
      </c>
      <c r="B107" s="2">
        <v>82</v>
      </c>
      <c r="C107" t="s">
        <v>77</v>
      </c>
      <c r="D107" t="s">
        <v>13</v>
      </c>
      <c r="E107" s="1">
        <v>42369</v>
      </c>
      <c r="F107" s="3">
        <v>16180.9</v>
      </c>
      <c r="G107" s="3">
        <v>16180.9</v>
      </c>
      <c r="H107" s="3">
        <v>606.78</v>
      </c>
      <c r="I107" s="3">
        <v>15574.12</v>
      </c>
      <c r="J107" s="3">
        <v>404.52</v>
      </c>
      <c r="K107" t="s">
        <v>71</v>
      </c>
      <c r="L107" s="11">
        <v>40</v>
      </c>
      <c r="M107" s="36">
        <f t="shared" si="3"/>
        <v>404.52</v>
      </c>
      <c r="N107" s="11">
        <f t="shared" si="2"/>
        <v>0</v>
      </c>
    </row>
    <row r="108" spans="1:14" s="11" customFormat="1">
      <c r="A108" t="s">
        <v>69</v>
      </c>
      <c r="B108" s="2">
        <v>83</v>
      </c>
      <c r="C108" t="s">
        <v>77</v>
      </c>
      <c r="D108" t="s">
        <v>13</v>
      </c>
      <c r="E108" s="1">
        <v>42369</v>
      </c>
      <c r="F108" s="3">
        <v>16180.9</v>
      </c>
      <c r="G108" s="3">
        <v>16180.9</v>
      </c>
      <c r="H108" s="3">
        <v>606.78</v>
      </c>
      <c r="I108" s="3">
        <v>15574.12</v>
      </c>
      <c r="J108" s="3">
        <v>404.52</v>
      </c>
      <c r="K108" t="s">
        <v>71</v>
      </c>
      <c r="L108" s="11">
        <v>40</v>
      </c>
      <c r="M108" s="36">
        <f t="shared" si="3"/>
        <v>404.52</v>
      </c>
      <c r="N108" s="11">
        <f t="shared" si="2"/>
        <v>0</v>
      </c>
    </row>
    <row r="109" spans="1:14" s="11" customFormat="1">
      <c r="A109" t="s">
        <v>69</v>
      </c>
      <c r="B109" s="2">
        <v>84</v>
      </c>
      <c r="C109" t="s">
        <v>77</v>
      </c>
      <c r="D109" t="s">
        <v>13</v>
      </c>
      <c r="E109" s="1">
        <v>42369</v>
      </c>
      <c r="F109" s="3">
        <v>16180.9</v>
      </c>
      <c r="G109" s="3">
        <v>16180.9</v>
      </c>
      <c r="H109" s="3">
        <v>606.78</v>
      </c>
      <c r="I109" s="3">
        <v>15574.12</v>
      </c>
      <c r="J109" s="3">
        <v>404.52</v>
      </c>
      <c r="K109" t="s">
        <v>71</v>
      </c>
      <c r="L109" s="11">
        <v>40</v>
      </c>
      <c r="M109" s="36">
        <f t="shared" si="3"/>
        <v>404.52</v>
      </c>
      <c r="N109" s="11">
        <f t="shared" si="2"/>
        <v>0</v>
      </c>
    </row>
    <row r="110" spans="1:14" s="11" customFormat="1">
      <c r="A110" t="s">
        <v>69</v>
      </c>
      <c r="B110" s="2">
        <v>85</v>
      </c>
      <c r="C110" t="s">
        <v>77</v>
      </c>
      <c r="D110" t="s">
        <v>13</v>
      </c>
      <c r="E110" s="1">
        <v>42369</v>
      </c>
      <c r="F110" s="3">
        <v>16180.9</v>
      </c>
      <c r="G110" s="3">
        <v>16180.9</v>
      </c>
      <c r="H110" s="3">
        <v>606.78</v>
      </c>
      <c r="I110" s="3">
        <v>15574.12</v>
      </c>
      <c r="J110" s="3">
        <v>404.52</v>
      </c>
      <c r="K110" t="s">
        <v>71</v>
      </c>
      <c r="L110" s="11">
        <v>40</v>
      </c>
      <c r="M110" s="36">
        <f t="shared" si="3"/>
        <v>404.52</v>
      </c>
      <c r="N110" s="11">
        <f t="shared" si="2"/>
        <v>0</v>
      </c>
    </row>
    <row r="111" spans="1:14" s="11" customFormat="1">
      <c r="A111" t="s">
        <v>69</v>
      </c>
      <c r="B111" s="2">
        <v>95</v>
      </c>
      <c r="C111" t="s">
        <v>63</v>
      </c>
      <c r="D111" t="s">
        <v>13</v>
      </c>
      <c r="E111" s="1">
        <v>42369</v>
      </c>
      <c r="F111" s="3">
        <v>4285.8999999999996</v>
      </c>
      <c r="G111" s="3">
        <v>4285.8999999999996</v>
      </c>
      <c r="H111" s="3">
        <v>160.72</v>
      </c>
      <c r="I111" s="3">
        <v>4125.18</v>
      </c>
      <c r="J111" s="3">
        <v>107.15</v>
      </c>
      <c r="K111" t="s">
        <v>71</v>
      </c>
      <c r="L111" s="11">
        <v>40</v>
      </c>
      <c r="M111" s="36">
        <f t="shared" si="3"/>
        <v>107.15</v>
      </c>
      <c r="N111" s="11">
        <f t="shared" si="2"/>
        <v>0</v>
      </c>
    </row>
    <row r="112" spans="1:14" s="11" customFormat="1">
      <c r="A112" t="s">
        <v>69</v>
      </c>
      <c r="B112" s="2">
        <v>96</v>
      </c>
      <c r="C112" t="s">
        <v>63</v>
      </c>
      <c r="D112" t="s">
        <v>13</v>
      </c>
      <c r="E112" s="1">
        <v>42369</v>
      </c>
      <c r="F112" s="3">
        <v>4285.8999999999996</v>
      </c>
      <c r="G112" s="3">
        <v>4285.8999999999996</v>
      </c>
      <c r="H112" s="3">
        <v>160.72</v>
      </c>
      <c r="I112" s="3">
        <v>4125.18</v>
      </c>
      <c r="J112" s="3">
        <v>107.15</v>
      </c>
      <c r="K112" t="s">
        <v>71</v>
      </c>
      <c r="L112" s="11">
        <v>40</v>
      </c>
      <c r="M112" s="36">
        <f t="shared" si="3"/>
        <v>107.15</v>
      </c>
      <c r="N112" s="11">
        <f t="shared" si="2"/>
        <v>0</v>
      </c>
    </row>
    <row r="113" spans="1:14" s="11" customFormat="1">
      <c r="A113" t="s">
        <v>69</v>
      </c>
      <c r="B113" s="2">
        <v>97</v>
      </c>
      <c r="C113" t="s">
        <v>63</v>
      </c>
      <c r="D113" t="s">
        <v>13</v>
      </c>
      <c r="E113" s="1">
        <v>42369</v>
      </c>
      <c r="F113" s="3">
        <v>4285.8999999999996</v>
      </c>
      <c r="G113" s="3">
        <v>4285.8999999999996</v>
      </c>
      <c r="H113" s="3">
        <v>160.72</v>
      </c>
      <c r="I113" s="3">
        <v>4125.18</v>
      </c>
      <c r="J113" s="3">
        <v>107.15</v>
      </c>
      <c r="K113" t="s">
        <v>71</v>
      </c>
      <c r="L113" s="11">
        <v>40</v>
      </c>
      <c r="M113" s="36">
        <f t="shared" si="3"/>
        <v>107.15</v>
      </c>
      <c r="N113" s="11">
        <f t="shared" si="2"/>
        <v>0</v>
      </c>
    </row>
    <row r="114" spans="1:14" s="11" customFormat="1">
      <c r="A114" t="s">
        <v>69</v>
      </c>
      <c r="B114" s="2">
        <v>98</v>
      </c>
      <c r="C114" t="s">
        <v>63</v>
      </c>
      <c r="D114" t="s">
        <v>13</v>
      </c>
      <c r="E114" s="1">
        <v>42369</v>
      </c>
      <c r="F114" s="3">
        <v>4285.8999999999996</v>
      </c>
      <c r="G114" s="3">
        <v>4285.8999999999996</v>
      </c>
      <c r="H114" s="3">
        <v>160.72</v>
      </c>
      <c r="I114" s="3">
        <v>4125.18</v>
      </c>
      <c r="J114" s="3">
        <v>107.15</v>
      </c>
      <c r="K114" t="s">
        <v>71</v>
      </c>
      <c r="L114" s="11">
        <v>40</v>
      </c>
      <c r="M114" s="36">
        <f t="shared" si="3"/>
        <v>107.15</v>
      </c>
      <c r="N114" s="11">
        <f t="shared" si="2"/>
        <v>0</v>
      </c>
    </row>
    <row r="115" spans="1:14" s="11" customFormat="1">
      <c r="A115" t="s">
        <v>69</v>
      </c>
      <c r="B115" s="2">
        <v>99</v>
      </c>
      <c r="C115" t="s">
        <v>63</v>
      </c>
      <c r="D115" t="s">
        <v>13</v>
      </c>
      <c r="E115" s="1">
        <v>42369</v>
      </c>
      <c r="F115" s="3">
        <v>4285.8999999999996</v>
      </c>
      <c r="G115" s="3">
        <v>4285.8999999999996</v>
      </c>
      <c r="H115" s="3">
        <v>160.72</v>
      </c>
      <c r="I115" s="3">
        <v>4125.18</v>
      </c>
      <c r="J115" s="3">
        <v>107.15</v>
      </c>
      <c r="K115" t="s">
        <v>71</v>
      </c>
      <c r="L115" s="11">
        <v>40</v>
      </c>
      <c r="M115" s="36">
        <f t="shared" si="3"/>
        <v>107.15</v>
      </c>
      <c r="N115" s="11">
        <f t="shared" si="2"/>
        <v>0</v>
      </c>
    </row>
    <row r="116" spans="1:14" s="11" customFormat="1">
      <c r="A116" t="s">
        <v>69</v>
      </c>
      <c r="B116" s="2">
        <v>100</v>
      </c>
      <c r="C116" t="s">
        <v>63</v>
      </c>
      <c r="D116" t="s">
        <v>13</v>
      </c>
      <c r="E116" s="1">
        <v>42369</v>
      </c>
      <c r="F116" s="3">
        <v>4285.8999999999996</v>
      </c>
      <c r="G116" s="3">
        <v>4285.8999999999996</v>
      </c>
      <c r="H116" s="3">
        <v>160.72</v>
      </c>
      <c r="I116" s="3">
        <v>4125.18</v>
      </c>
      <c r="J116" s="3">
        <v>107.15</v>
      </c>
      <c r="K116" t="s">
        <v>71</v>
      </c>
      <c r="L116" s="11">
        <v>40</v>
      </c>
      <c r="M116" s="36">
        <f t="shared" si="3"/>
        <v>107.15</v>
      </c>
      <c r="N116" s="11">
        <f t="shared" si="2"/>
        <v>0</v>
      </c>
    </row>
    <row r="117" spans="1:14" s="11" customFormat="1">
      <c r="A117" t="s">
        <v>69</v>
      </c>
      <c r="B117" s="2">
        <v>101</v>
      </c>
      <c r="C117" t="s">
        <v>63</v>
      </c>
      <c r="D117" t="s">
        <v>13</v>
      </c>
      <c r="E117" s="1">
        <v>42369</v>
      </c>
      <c r="F117" s="3">
        <v>4285.8999999999996</v>
      </c>
      <c r="G117" s="3">
        <v>4285.8999999999996</v>
      </c>
      <c r="H117" s="3">
        <v>160.72</v>
      </c>
      <c r="I117" s="3">
        <v>4125.18</v>
      </c>
      <c r="J117" s="3">
        <v>107.15</v>
      </c>
      <c r="K117" t="s">
        <v>71</v>
      </c>
      <c r="L117" s="11">
        <v>40</v>
      </c>
      <c r="M117" s="36">
        <f t="shared" si="3"/>
        <v>107.15</v>
      </c>
      <c r="N117" s="11">
        <f t="shared" si="2"/>
        <v>0</v>
      </c>
    </row>
    <row r="118" spans="1:14" s="11" customFormat="1">
      <c r="A118" t="s">
        <v>69</v>
      </c>
      <c r="B118" s="2">
        <v>102</v>
      </c>
      <c r="C118" t="s">
        <v>63</v>
      </c>
      <c r="D118" t="s">
        <v>13</v>
      </c>
      <c r="E118" s="1">
        <v>42369</v>
      </c>
      <c r="F118" s="3">
        <v>4285.8999999999996</v>
      </c>
      <c r="G118" s="3">
        <v>4285.8999999999996</v>
      </c>
      <c r="H118" s="3">
        <v>160.72</v>
      </c>
      <c r="I118" s="3">
        <v>4125.18</v>
      </c>
      <c r="J118" s="3">
        <v>107.15</v>
      </c>
      <c r="K118" t="s">
        <v>71</v>
      </c>
      <c r="L118" s="11">
        <v>40</v>
      </c>
      <c r="M118" s="36">
        <f t="shared" si="3"/>
        <v>107.15</v>
      </c>
      <c r="N118" s="11">
        <f t="shared" si="2"/>
        <v>0</v>
      </c>
    </row>
    <row r="119" spans="1:14" s="11" customFormat="1">
      <c r="A119" t="s">
        <v>69</v>
      </c>
      <c r="B119" s="2">
        <v>103</v>
      </c>
      <c r="C119" t="s">
        <v>63</v>
      </c>
      <c r="D119" t="s">
        <v>13</v>
      </c>
      <c r="E119" s="1">
        <v>42369</v>
      </c>
      <c r="F119" s="3">
        <v>4285.8999999999996</v>
      </c>
      <c r="G119" s="3">
        <v>4285.8999999999996</v>
      </c>
      <c r="H119" s="3">
        <v>160.72</v>
      </c>
      <c r="I119" s="3">
        <v>4125.18</v>
      </c>
      <c r="J119" s="3">
        <v>107.15</v>
      </c>
      <c r="K119" t="s">
        <v>71</v>
      </c>
      <c r="L119" s="11">
        <v>40</v>
      </c>
      <c r="M119" s="36">
        <f t="shared" si="3"/>
        <v>107.15</v>
      </c>
      <c r="N119" s="11">
        <f t="shared" si="2"/>
        <v>0</v>
      </c>
    </row>
    <row r="120" spans="1:14" s="11" customFormat="1">
      <c r="A120" t="s">
        <v>69</v>
      </c>
      <c r="B120" s="2">
        <v>104</v>
      </c>
      <c r="C120" t="s">
        <v>63</v>
      </c>
      <c r="D120" t="s">
        <v>13</v>
      </c>
      <c r="E120" s="1">
        <v>42369</v>
      </c>
      <c r="F120" s="3">
        <v>4285.8999999999996</v>
      </c>
      <c r="G120" s="3">
        <v>4285.8999999999996</v>
      </c>
      <c r="H120" s="3">
        <v>160.72</v>
      </c>
      <c r="I120" s="3">
        <v>4125.18</v>
      </c>
      <c r="J120" s="3">
        <v>107.15</v>
      </c>
      <c r="K120" t="s">
        <v>71</v>
      </c>
      <c r="L120" s="11">
        <v>40</v>
      </c>
      <c r="M120" s="36">
        <f t="shared" si="3"/>
        <v>107.15</v>
      </c>
      <c r="N120" s="11">
        <f t="shared" si="2"/>
        <v>0</v>
      </c>
    </row>
    <row r="121" spans="1:14" s="11" customFormat="1">
      <c r="A121" t="s">
        <v>69</v>
      </c>
      <c r="B121" s="2">
        <v>105</v>
      </c>
      <c r="C121" t="s">
        <v>63</v>
      </c>
      <c r="D121" t="s">
        <v>13</v>
      </c>
      <c r="E121" s="1">
        <v>42369</v>
      </c>
      <c r="F121" s="3">
        <v>4285.8999999999996</v>
      </c>
      <c r="G121" s="3">
        <v>4285.8999999999996</v>
      </c>
      <c r="H121" s="3">
        <v>160.72</v>
      </c>
      <c r="I121" s="3">
        <v>4125.18</v>
      </c>
      <c r="J121" s="3">
        <v>107.15</v>
      </c>
      <c r="K121" t="s">
        <v>71</v>
      </c>
      <c r="L121" s="11">
        <v>40</v>
      </c>
      <c r="M121" s="36">
        <f t="shared" si="3"/>
        <v>107.15</v>
      </c>
      <c r="N121" s="11">
        <f t="shared" si="2"/>
        <v>0</v>
      </c>
    </row>
    <row r="122" spans="1:14" s="11" customFormat="1">
      <c r="A122" t="s">
        <v>69</v>
      </c>
      <c r="B122" s="2">
        <v>115</v>
      </c>
      <c r="C122" t="s">
        <v>80</v>
      </c>
      <c r="D122" t="s">
        <v>13</v>
      </c>
      <c r="E122" s="1">
        <v>42369</v>
      </c>
      <c r="F122" s="3">
        <v>14162.65</v>
      </c>
      <c r="G122" s="3">
        <v>14162.65</v>
      </c>
      <c r="H122" s="3">
        <v>531.1</v>
      </c>
      <c r="I122" s="3">
        <v>13631.55</v>
      </c>
      <c r="J122" s="3">
        <v>354.07</v>
      </c>
      <c r="K122" t="s">
        <v>71</v>
      </c>
      <c r="L122" s="11">
        <v>40</v>
      </c>
      <c r="M122" s="36">
        <f t="shared" si="3"/>
        <v>354.07</v>
      </c>
      <c r="N122" s="11">
        <f t="shared" si="2"/>
        <v>0</v>
      </c>
    </row>
    <row r="123" spans="1:14" s="11" customFormat="1">
      <c r="A123" t="s">
        <v>69</v>
      </c>
      <c r="B123" s="2">
        <v>116</v>
      </c>
      <c r="C123" t="s">
        <v>80</v>
      </c>
      <c r="D123" t="s">
        <v>13</v>
      </c>
      <c r="E123" s="1">
        <v>42369</v>
      </c>
      <c r="F123" s="3">
        <v>14162.65</v>
      </c>
      <c r="G123" s="3">
        <v>14162.65</v>
      </c>
      <c r="H123" s="3">
        <v>531.1</v>
      </c>
      <c r="I123" s="3">
        <v>13631.55</v>
      </c>
      <c r="J123" s="3">
        <v>354.07</v>
      </c>
      <c r="K123" t="s">
        <v>71</v>
      </c>
      <c r="L123" s="11">
        <v>40</v>
      </c>
      <c r="M123" s="36">
        <f t="shared" si="3"/>
        <v>354.07</v>
      </c>
      <c r="N123" s="11">
        <f t="shared" si="2"/>
        <v>0</v>
      </c>
    </row>
    <row r="124" spans="1:14" s="11" customFormat="1">
      <c r="A124" t="s">
        <v>69</v>
      </c>
      <c r="B124" s="2">
        <v>117</v>
      </c>
      <c r="C124" t="s">
        <v>80</v>
      </c>
      <c r="D124" t="s">
        <v>13</v>
      </c>
      <c r="E124" s="1">
        <v>42369</v>
      </c>
      <c r="F124" s="3">
        <v>14162.65</v>
      </c>
      <c r="G124" s="3">
        <v>14162.65</v>
      </c>
      <c r="H124" s="3">
        <v>531.1</v>
      </c>
      <c r="I124" s="3">
        <v>13631.55</v>
      </c>
      <c r="J124" s="3">
        <v>354.07</v>
      </c>
      <c r="K124" t="s">
        <v>71</v>
      </c>
      <c r="L124" s="11">
        <v>40</v>
      </c>
      <c r="M124" s="36">
        <f t="shared" si="3"/>
        <v>354.07</v>
      </c>
      <c r="N124" s="11">
        <f t="shared" si="2"/>
        <v>0</v>
      </c>
    </row>
    <row r="125" spans="1:14" s="11" customFormat="1">
      <c r="A125" t="s">
        <v>69</v>
      </c>
      <c r="B125" s="2">
        <v>118</v>
      </c>
      <c r="C125" t="s">
        <v>80</v>
      </c>
      <c r="D125" t="s">
        <v>13</v>
      </c>
      <c r="E125" s="1">
        <v>42369</v>
      </c>
      <c r="F125" s="3">
        <v>14162.65</v>
      </c>
      <c r="G125" s="3">
        <v>14162.65</v>
      </c>
      <c r="H125" s="3">
        <v>531.1</v>
      </c>
      <c r="I125" s="3">
        <v>13631.55</v>
      </c>
      <c r="J125" s="3">
        <v>354.07</v>
      </c>
      <c r="K125" t="s">
        <v>71</v>
      </c>
      <c r="L125" s="11">
        <v>40</v>
      </c>
      <c r="M125" s="36">
        <f t="shared" si="3"/>
        <v>354.07</v>
      </c>
      <c r="N125" s="11">
        <f t="shared" ref="N125:N188" si="4">M125-J125</f>
        <v>0</v>
      </c>
    </row>
    <row r="126" spans="1:14" s="11" customFormat="1">
      <c r="A126" t="s">
        <v>69</v>
      </c>
      <c r="B126" s="2">
        <v>119</v>
      </c>
      <c r="C126" t="s">
        <v>80</v>
      </c>
      <c r="D126" t="s">
        <v>13</v>
      </c>
      <c r="E126" s="1">
        <v>42369</v>
      </c>
      <c r="F126" s="3">
        <v>14162.65</v>
      </c>
      <c r="G126" s="3">
        <v>14162.65</v>
      </c>
      <c r="H126" s="3">
        <v>531.1</v>
      </c>
      <c r="I126" s="3">
        <v>13631.55</v>
      </c>
      <c r="J126" s="3">
        <v>354.07</v>
      </c>
      <c r="K126" t="s">
        <v>71</v>
      </c>
      <c r="L126" s="11">
        <v>40</v>
      </c>
      <c r="M126" s="36">
        <f t="shared" si="3"/>
        <v>354.07</v>
      </c>
      <c r="N126" s="11">
        <f t="shared" si="4"/>
        <v>0</v>
      </c>
    </row>
    <row r="127" spans="1:14" s="11" customFormat="1">
      <c r="A127" t="s">
        <v>69</v>
      </c>
      <c r="B127" s="2">
        <v>120</v>
      </c>
      <c r="C127" t="s">
        <v>80</v>
      </c>
      <c r="D127" t="s">
        <v>13</v>
      </c>
      <c r="E127" s="1">
        <v>42369</v>
      </c>
      <c r="F127" s="3">
        <v>14162.65</v>
      </c>
      <c r="G127" s="3">
        <v>14162.65</v>
      </c>
      <c r="H127" s="3">
        <v>531.1</v>
      </c>
      <c r="I127" s="3">
        <v>13631.55</v>
      </c>
      <c r="J127" s="3">
        <v>354.07</v>
      </c>
      <c r="K127" t="s">
        <v>71</v>
      </c>
      <c r="L127" s="11">
        <v>40</v>
      </c>
      <c r="M127" s="36">
        <f t="shared" si="3"/>
        <v>354.07</v>
      </c>
      <c r="N127" s="11">
        <f t="shared" si="4"/>
        <v>0</v>
      </c>
    </row>
    <row r="128" spans="1:14" s="11" customFormat="1">
      <c r="A128" t="s">
        <v>69</v>
      </c>
      <c r="B128" s="2">
        <v>121</v>
      </c>
      <c r="C128" t="s">
        <v>80</v>
      </c>
      <c r="D128" t="s">
        <v>13</v>
      </c>
      <c r="E128" s="1">
        <v>42369</v>
      </c>
      <c r="F128" s="3">
        <v>14162.65</v>
      </c>
      <c r="G128" s="3">
        <v>14162.65</v>
      </c>
      <c r="H128" s="3">
        <v>531.1</v>
      </c>
      <c r="I128" s="3">
        <v>13631.55</v>
      </c>
      <c r="J128" s="3">
        <v>354.07</v>
      </c>
      <c r="K128" t="s">
        <v>71</v>
      </c>
      <c r="L128" s="11">
        <v>40</v>
      </c>
      <c r="M128" s="36">
        <f t="shared" si="3"/>
        <v>354.07</v>
      </c>
      <c r="N128" s="11">
        <f t="shared" si="4"/>
        <v>0</v>
      </c>
    </row>
    <row r="129" spans="1:14" s="11" customFormat="1">
      <c r="A129" t="s">
        <v>69</v>
      </c>
      <c r="B129" s="2">
        <v>122</v>
      </c>
      <c r="C129" t="s">
        <v>80</v>
      </c>
      <c r="D129" t="s">
        <v>13</v>
      </c>
      <c r="E129" s="1">
        <v>42369</v>
      </c>
      <c r="F129" s="3">
        <v>14162.65</v>
      </c>
      <c r="G129" s="3">
        <v>14162.65</v>
      </c>
      <c r="H129" s="3">
        <v>531.1</v>
      </c>
      <c r="I129" s="3">
        <v>13631.55</v>
      </c>
      <c r="J129" s="3">
        <v>354.07</v>
      </c>
      <c r="K129" t="s">
        <v>71</v>
      </c>
      <c r="L129" s="11">
        <v>40</v>
      </c>
      <c r="M129" s="36">
        <f t="shared" si="3"/>
        <v>354.07</v>
      </c>
      <c r="N129" s="11">
        <f t="shared" si="4"/>
        <v>0</v>
      </c>
    </row>
    <row r="130" spans="1:14" s="11" customFormat="1">
      <c r="A130" t="s">
        <v>69</v>
      </c>
      <c r="B130" s="2">
        <v>123</v>
      </c>
      <c r="C130" t="s">
        <v>80</v>
      </c>
      <c r="D130" t="s">
        <v>13</v>
      </c>
      <c r="E130" s="1">
        <v>42369</v>
      </c>
      <c r="F130" s="3">
        <v>14162.65</v>
      </c>
      <c r="G130" s="3">
        <v>14162.65</v>
      </c>
      <c r="H130" s="3">
        <v>531.1</v>
      </c>
      <c r="I130" s="3">
        <v>13631.55</v>
      </c>
      <c r="J130" s="3">
        <v>354.07</v>
      </c>
      <c r="K130" t="s">
        <v>71</v>
      </c>
      <c r="L130" s="11">
        <v>40</v>
      </c>
      <c r="M130" s="36">
        <f t="shared" si="3"/>
        <v>354.07</v>
      </c>
      <c r="N130" s="11">
        <f t="shared" si="4"/>
        <v>0</v>
      </c>
    </row>
    <row r="131" spans="1:14" s="11" customFormat="1">
      <c r="A131" t="s">
        <v>69</v>
      </c>
      <c r="B131" s="2">
        <v>124</v>
      </c>
      <c r="C131" t="s">
        <v>80</v>
      </c>
      <c r="D131" t="s">
        <v>13</v>
      </c>
      <c r="E131" s="1">
        <v>42369</v>
      </c>
      <c r="F131" s="3">
        <v>14162.65</v>
      </c>
      <c r="G131" s="3">
        <v>14162.65</v>
      </c>
      <c r="H131" s="3">
        <v>531.1</v>
      </c>
      <c r="I131" s="3">
        <v>13631.55</v>
      </c>
      <c r="J131" s="3">
        <v>354.07</v>
      </c>
      <c r="K131" t="s">
        <v>71</v>
      </c>
      <c r="L131" s="11">
        <v>40</v>
      </c>
      <c r="M131" s="36">
        <f t="shared" si="3"/>
        <v>354.07</v>
      </c>
      <c r="N131" s="11">
        <f t="shared" si="4"/>
        <v>0</v>
      </c>
    </row>
    <row r="132" spans="1:14" s="11" customFormat="1">
      <c r="A132" t="s">
        <v>69</v>
      </c>
      <c r="B132" s="2">
        <v>125</v>
      </c>
      <c r="C132" t="s">
        <v>80</v>
      </c>
      <c r="D132" t="s">
        <v>13</v>
      </c>
      <c r="E132" s="1">
        <v>42369</v>
      </c>
      <c r="F132" s="3">
        <v>14162.65</v>
      </c>
      <c r="G132" s="3">
        <v>14162.65</v>
      </c>
      <c r="H132" s="3">
        <v>531.1</v>
      </c>
      <c r="I132" s="3">
        <v>13631.55</v>
      </c>
      <c r="J132" s="3">
        <v>354.07</v>
      </c>
      <c r="K132" t="s">
        <v>71</v>
      </c>
      <c r="L132" s="11">
        <v>40</v>
      </c>
      <c r="M132" s="36">
        <f t="shared" ref="M132:M195" si="5">J132</f>
        <v>354.07</v>
      </c>
      <c r="N132" s="11">
        <f t="shared" si="4"/>
        <v>0</v>
      </c>
    </row>
    <row r="133" spans="1:14" s="11" customFormat="1">
      <c r="A133" t="s">
        <v>69</v>
      </c>
      <c r="B133" s="2">
        <v>106</v>
      </c>
      <c r="C133" t="s">
        <v>63</v>
      </c>
      <c r="D133" t="s">
        <v>13</v>
      </c>
      <c r="E133" s="1">
        <v>42369</v>
      </c>
      <c r="F133" s="3">
        <v>4285.8999999999996</v>
      </c>
      <c r="G133" s="3">
        <v>4285.8999999999996</v>
      </c>
      <c r="H133" s="3">
        <v>160.72</v>
      </c>
      <c r="I133" s="3">
        <v>4125.18</v>
      </c>
      <c r="J133" s="3">
        <v>107.15</v>
      </c>
      <c r="K133" t="s">
        <v>71</v>
      </c>
      <c r="L133" s="11">
        <v>40</v>
      </c>
      <c r="M133" s="36">
        <f t="shared" si="5"/>
        <v>107.15</v>
      </c>
      <c r="N133" s="11">
        <f t="shared" si="4"/>
        <v>0</v>
      </c>
    </row>
    <row r="134" spans="1:14" s="11" customFormat="1">
      <c r="A134" t="s">
        <v>69</v>
      </c>
      <c r="B134" s="2">
        <v>107</v>
      </c>
      <c r="C134" t="s">
        <v>63</v>
      </c>
      <c r="D134" t="s">
        <v>13</v>
      </c>
      <c r="E134" s="1">
        <v>42369</v>
      </c>
      <c r="F134" s="3">
        <v>4285.8999999999996</v>
      </c>
      <c r="G134" s="3">
        <v>4285.8999999999996</v>
      </c>
      <c r="H134" s="3">
        <v>160.72</v>
      </c>
      <c r="I134" s="3">
        <v>4125.18</v>
      </c>
      <c r="J134" s="3">
        <v>107.15</v>
      </c>
      <c r="K134" t="s">
        <v>71</v>
      </c>
      <c r="L134" s="11">
        <v>40</v>
      </c>
      <c r="M134" s="36">
        <f t="shared" si="5"/>
        <v>107.15</v>
      </c>
      <c r="N134" s="11">
        <f t="shared" si="4"/>
        <v>0</v>
      </c>
    </row>
    <row r="135" spans="1:14" s="11" customFormat="1">
      <c r="A135" t="s">
        <v>69</v>
      </c>
      <c r="B135" s="2">
        <v>108</v>
      </c>
      <c r="C135" t="s">
        <v>63</v>
      </c>
      <c r="D135" t="s">
        <v>13</v>
      </c>
      <c r="E135" s="1">
        <v>42369</v>
      </c>
      <c r="F135" s="3">
        <v>4285.8999999999996</v>
      </c>
      <c r="G135" s="3">
        <v>4285.8999999999996</v>
      </c>
      <c r="H135" s="3">
        <v>160.72</v>
      </c>
      <c r="I135" s="3">
        <v>4125.18</v>
      </c>
      <c r="J135" s="3">
        <v>107.15</v>
      </c>
      <c r="K135" t="s">
        <v>71</v>
      </c>
      <c r="L135" s="11">
        <v>40</v>
      </c>
      <c r="M135" s="36">
        <f t="shared" si="5"/>
        <v>107.15</v>
      </c>
      <c r="N135" s="11">
        <f t="shared" si="4"/>
        <v>0</v>
      </c>
    </row>
    <row r="136" spans="1:14" s="11" customFormat="1">
      <c r="A136" t="s">
        <v>69</v>
      </c>
      <c r="B136" s="2">
        <v>109</v>
      </c>
      <c r="C136" t="s">
        <v>63</v>
      </c>
      <c r="D136" t="s">
        <v>13</v>
      </c>
      <c r="E136" s="1">
        <v>42369</v>
      </c>
      <c r="F136" s="3">
        <v>4285.8999999999996</v>
      </c>
      <c r="G136" s="3">
        <v>4285.8999999999996</v>
      </c>
      <c r="H136" s="3">
        <v>160.72</v>
      </c>
      <c r="I136" s="3">
        <v>4125.18</v>
      </c>
      <c r="J136" s="3">
        <v>107.15</v>
      </c>
      <c r="K136" t="s">
        <v>71</v>
      </c>
      <c r="L136" s="11">
        <v>40</v>
      </c>
      <c r="M136" s="36">
        <f t="shared" si="5"/>
        <v>107.15</v>
      </c>
      <c r="N136" s="11">
        <f t="shared" si="4"/>
        <v>0</v>
      </c>
    </row>
    <row r="137" spans="1:14" s="11" customFormat="1">
      <c r="A137" t="s">
        <v>69</v>
      </c>
      <c r="B137" s="2">
        <v>110</v>
      </c>
      <c r="C137" t="s">
        <v>63</v>
      </c>
      <c r="D137" t="s">
        <v>13</v>
      </c>
      <c r="E137" s="1">
        <v>42369</v>
      </c>
      <c r="F137" s="3">
        <v>4285.8999999999996</v>
      </c>
      <c r="G137" s="3">
        <v>4285.8999999999996</v>
      </c>
      <c r="H137" s="3">
        <v>160.72</v>
      </c>
      <c r="I137" s="3">
        <v>4125.18</v>
      </c>
      <c r="J137" s="3">
        <v>107.15</v>
      </c>
      <c r="K137" t="s">
        <v>71</v>
      </c>
      <c r="L137" s="11">
        <v>40</v>
      </c>
      <c r="M137" s="36">
        <f t="shared" si="5"/>
        <v>107.15</v>
      </c>
      <c r="N137" s="11">
        <f t="shared" si="4"/>
        <v>0</v>
      </c>
    </row>
    <row r="138" spans="1:14" s="11" customFormat="1">
      <c r="A138" t="s">
        <v>69</v>
      </c>
      <c r="B138" s="2">
        <v>111</v>
      </c>
      <c r="C138" t="s">
        <v>63</v>
      </c>
      <c r="D138" t="s">
        <v>13</v>
      </c>
      <c r="E138" s="1">
        <v>42369</v>
      </c>
      <c r="F138" s="3">
        <v>4285.8999999999996</v>
      </c>
      <c r="G138" s="3">
        <v>4285.8999999999996</v>
      </c>
      <c r="H138" s="3">
        <v>160.72</v>
      </c>
      <c r="I138" s="3">
        <v>4125.18</v>
      </c>
      <c r="J138" s="3">
        <v>107.15</v>
      </c>
      <c r="K138" t="s">
        <v>71</v>
      </c>
      <c r="L138" s="11">
        <v>40</v>
      </c>
      <c r="M138" s="36">
        <f t="shared" si="5"/>
        <v>107.15</v>
      </c>
      <c r="N138" s="11">
        <f t="shared" si="4"/>
        <v>0</v>
      </c>
    </row>
    <row r="139" spans="1:14" s="11" customFormat="1">
      <c r="A139" t="s">
        <v>69</v>
      </c>
      <c r="B139" s="2">
        <v>112</v>
      </c>
      <c r="C139" t="s">
        <v>63</v>
      </c>
      <c r="D139" t="s">
        <v>13</v>
      </c>
      <c r="E139" s="1">
        <v>42369</v>
      </c>
      <c r="F139" s="3">
        <v>4285.8999999999996</v>
      </c>
      <c r="G139" s="3">
        <v>4285.8999999999996</v>
      </c>
      <c r="H139" s="3">
        <v>160.72</v>
      </c>
      <c r="I139" s="3">
        <v>4125.18</v>
      </c>
      <c r="J139" s="3">
        <v>107.15</v>
      </c>
      <c r="K139" t="s">
        <v>71</v>
      </c>
      <c r="L139" s="11">
        <v>40</v>
      </c>
      <c r="M139" s="36">
        <f t="shared" si="5"/>
        <v>107.15</v>
      </c>
      <c r="N139" s="11">
        <f t="shared" si="4"/>
        <v>0</v>
      </c>
    </row>
    <row r="140" spans="1:14" s="11" customFormat="1">
      <c r="A140" t="s">
        <v>69</v>
      </c>
      <c r="B140" s="2">
        <v>113</v>
      </c>
      <c r="C140" t="s">
        <v>63</v>
      </c>
      <c r="D140" t="s">
        <v>13</v>
      </c>
      <c r="E140" s="1">
        <v>42369</v>
      </c>
      <c r="F140" s="3">
        <v>4285.8999999999996</v>
      </c>
      <c r="G140" s="3">
        <v>4285.8999999999996</v>
      </c>
      <c r="H140" s="3">
        <v>160.72</v>
      </c>
      <c r="I140" s="3">
        <v>4125.18</v>
      </c>
      <c r="J140" s="3">
        <v>107.15</v>
      </c>
      <c r="K140" t="s">
        <v>71</v>
      </c>
      <c r="L140" s="11">
        <v>40</v>
      </c>
      <c r="M140" s="36">
        <f t="shared" si="5"/>
        <v>107.15</v>
      </c>
      <c r="N140" s="11">
        <f t="shared" si="4"/>
        <v>0</v>
      </c>
    </row>
    <row r="141" spans="1:14" s="11" customFormat="1">
      <c r="A141" t="s">
        <v>69</v>
      </c>
      <c r="B141" s="2">
        <v>114</v>
      </c>
      <c r="C141" t="s">
        <v>80</v>
      </c>
      <c r="D141" t="s">
        <v>13</v>
      </c>
      <c r="E141" s="1">
        <v>42369</v>
      </c>
      <c r="F141" s="3">
        <v>14162.65</v>
      </c>
      <c r="G141" s="3">
        <v>14162.65</v>
      </c>
      <c r="H141" s="3">
        <v>531.1</v>
      </c>
      <c r="I141" s="3">
        <v>13631.55</v>
      </c>
      <c r="J141" s="3">
        <v>354.07</v>
      </c>
      <c r="K141" t="s">
        <v>71</v>
      </c>
      <c r="L141" s="11">
        <v>40</v>
      </c>
      <c r="M141" s="36">
        <f t="shared" si="5"/>
        <v>354.07</v>
      </c>
      <c r="N141" s="11">
        <f t="shared" si="4"/>
        <v>0</v>
      </c>
    </row>
    <row r="142" spans="1:14" s="11" customFormat="1">
      <c r="A142" t="s">
        <v>81</v>
      </c>
      <c r="B142" s="2">
        <v>1</v>
      </c>
      <c r="C142" t="s">
        <v>82</v>
      </c>
      <c r="D142" t="s">
        <v>13</v>
      </c>
      <c r="E142" s="1">
        <v>42369</v>
      </c>
      <c r="F142" s="3">
        <v>1537.5</v>
      </c>
      <c r="G142" s="3">
        <v>1537.5</v>
      </c>
      <c r="H142" s="3">
        <v>57.66</v>
      </c>
      <c r="I142" s="3">
        <v>1479.84</v>
      </c>
      <c r="J142" s="3">
        <v>38.44</v>
      </c>
      <c r="K142" t="s">
        <v>71</v>
      </c>
      <c r="L142" s="11">
        <v>40</v>
      </c>
      <c r="M142" s="36">
        <f t="shared" si="5"/>
        <v>38.44</v>
      </c>
      <c r="N142" s="11">
        <f t="shared" si="4"/>
        <v>0</v>
      </c>
    </row>
    <row r="143" spans="1:14" s="11" customFormat="1">
      <c r="A143" t="s">
        <v>81</v>
      </c>
      <c r="B143" s="2">
        <v>2</v>
      </c>
      <c r="C143" t="s">
        <v>82</v>
      </c>
      <c r="D143" t="s">
        <v>13</v>
      </c>
      <c r="E143" s="1">
        <v>42369</v>
      </c>
      <c r="F143" s="3">
        <v>1537.5</v>
      </c>
      <c r="G143" s="3">
        <v>1537.5</v>
      </c>
      <c r="H143" s="3">
        <v>57.66</v>
      </c>
      <c r="I143" s="3">
        <v>1479.84</v>
      </c>
      <c r="J143" s="3">
        <v>38.44</v>
      </c>
      <c r="K143" t="s">
        <v>71</v>
      </c>
      <c r="L143" s="11">
        <v>40</v>
      </c>
      <c r="M143" s="36">
        <f t="shared" si="5"/>
        <v>38.44</v>
      </c>
      <c r="N143" s="11">
        <f t="shared" si="4"/>
        <v>0</v>
      </c>
    </row>
    <row r="144" spans="1:14" s="11" customFormat="1">
      <c r="A144" t="s">
        <v>81</v>
      </c>
      <c r="B144" s="2">
        <v>3</v>
      </c>
      <c r="C144" t="s">
        <v>66</v>
      </c>
      <c r="D144" t="s">
        <v>13</v>
      </c>
      <c r="E144" s="1">
        <v>42369</v>
      </c>
      <c r="F144" s="3">
        <v>12893.4</v>
      </c>
      <c r="G144" s="3">
        <v>12893.4</v>
      </c>
      <c r="H144" s="3">
        <v>483.51</v>
      </c>
      <c r="I144" s="3">
        <v>12409.89</v>
      </c>
      <c r="J144" s="3">
        <v>322.33999999999997</v>
      </c>
      <c r="K144" t="s">
        <v>71</v>
      </c>
      <c r="L144" s="11">
        <v>40</v>
      </c>
      <c r="M144" s="36">
        <f t="shared" si="5"/>
        <v>322.33999999999997</v>
      </c>
      <c r="N144" s="11">
        <f t="shared" si="4"/>
        <v>0</v>
      </c>
    </row>
    <row r="145" spans="1:14" s="11" customFormat="1">
      <c r="A145" t="s">
        <v>81</v>
      </c>
      <c r="B145" s="2">
        <v>15</v>
      </c>
      <c r="C145" t="s">
        <v>83</v>
      </c>
      <c r="D145" t="s">
        <v>13</v>
      </c>
      <c r="E145" s="1">
        <v>42369</v>
      </c>
      <c r="F145" s="3">
        <v>1828.4</v>
      </c>
      <c r="G145" s="3">
        <v>1828.4</v>
      </c>
      <c r="H145" s="3">
        <v>68.569999999999993</v>
      </c>
      <c r="I145" s="3">
        <v>1759.83</v>
      </c>
      <c r="J145" s="3">
        <v>45.71</v>
      </c>
      <c r="K145" t="s">
        <v>71</v>
      </c>
      <c r="L145" s="11">
        <v>40</v>
      </c>
      <c r="M145" s="36">
        <f t="shared" si="5"/>
        <v>45.71</v>
      </c>
      <c r="N145" s="11">
        <f t="shared" si="4"/>
        <v>0</v>
      </c>
    </row>
    <row r="146" spans="1:14" s="11" customFormat="1">
      <c r="A146" t="s">
        <v>81</v>
      </c>
      <c r="B146" s="2">
        <v>16</v>
      </c>
      <c r="C146" t="s">
        <v>84</v>
      </c>
      <c r="D146" t="s">
        <v>13</v>
      </c>
      <c r="E146" s="1">
        <v>42369</v>
      </c>
      <c r="F146" s="3">
        <v>298.67</v>
      </c>
      <c r="G146" s="3">
        <v>298.67</v>
      </c>
      <c r="H146" s="3">
        <v>11.2</v>
      </c>
      <c r="I146" s="3">
        <v>287.47000000000003</v>
      </c>
      <c r="J146" s="3">
        <v>7.47</v>
      </c>
      <c r="K146" t="s">
        <v>71</v>
      </c>
      <c r="L146" s="11">
        <v>40</v>
      </c>
      <c r="M146" s="36">
        <f t="shared" si="5"/>
        <v>7.47</v>
      </c>
      <c r="N146" s="11">
        <f t="shared" si="4"/>
        <v>0</v>
      </c>
    </row>
    <row r="147" spans="1:14" s="11" customFormat="1">
      <c r="A147" t="s">
        <v>81</v>
      </c>
      <c r="B147" s="2">
        <v>17</v>
      </c>
      <c r="C147" t="s">
        <v>85</v>
      </c>
      <c r="D147" t="s">
        <v>13</v>
      </c>
      <c r="E147" s="1">
        <v>42369</v>
      </c>
      <c r="F147" s="3">
        <v>228</v>
      </c>
      <c r="G147" s="3">
        <v>228</v>
      </c>
      <c r="H147" s="3">
        <v>8.5500000000000007</v>
      </c>
      <c r="I147" s="3">
        <v>219.45</v>
      </c>
      <c r="J147" s="3">
        <v>5.7</v>
      </c>
      <c r="K147" t="s">
        <v>71</v>
      </c>
      <c r="L147" s="11">
        <v>40</v>
      </c>
      <c r="M147" s="36">
        <f t="shared" si="5"/>
        <v>5.7</v>
      </c>
      <c r="N147" s="11">
        <f t="shared" si="4"/>
        <v>0</v>
      </c>
    </row>
    <row r="148" spans="1:14" s="11" customFormat="1">
      <c r="A148" t="s">
        <v>81</v>
      </c>
      <c r="B148" s="2">
        <v>4</v>
      </c>
      <c r="C148" t="s">
        <v>66</v>
      </c>
      <c r="D148" t="s">
        <v>13</v>
      </c>
      <c r="E148" s="1">
        <v>42369</v>
      </c>
      <c r="F148" s="3">
        <v>12893.4</v>
      </c>
      <c r="G148" s="3">
        <v>12893.4</v>
      </c>
      <c r="H148" s="3">
        <v>483.51</v>
      </c>
      <c r="I148" s="3">
        <v>12409.89</v>
      </c>
      <c r="J148" s="3">
        <v>322.33999999999997</v>
      </c>
      <c r="K148" t="s">
        <v>71</v>
      </c>
      <c r="L148" s="11">
        <v>40</v>
      </c>
      <c r="M148" s="36">
        <f t="shared" si="5"/>
        <v>322.33999999999997</v>
      </c>
      <c r="N148" s="11">
        <f t="shared" si="4"/>
        <v>0</v>
      </c>
    </row>
    <row r="149" spans="1:14" s="11" customFormat="1">
      <c r="A149" t="s">
        <v>81</v>
      </c>
      <c r="B149" s="2">
        <v>5</v>
      </c>
      <c r="C149" t="s">
        <v>66</v>
      </c>
      <c r="D149" t="s">
        <v>13</v>
      </c>
      <c r="E149" s="1">
        <v>42369</v>
      </c>
      <c r="F149" s="3">
        <v>12893.4</v>
      </c>
      <c r="G149" s="3">
        <v>12893.4</v>
      </c>
      <c r="H149" s="3">
        <v>483.51</v>
      </c>
      <c r="I149" s="3">
        <v>12409.89</v>
      </c>
      <c r="J149" s="3">
        <v>322.33999999999997</v>
      </c>
      <c r="K149" t="s">
        <v>71</v>
      </c>
      <c r="L149" s="11">
        <v>40</v>
      </c>
      <c r="M149" s="36">
        <f t="shared" si="5"/>
        <v>322.33999999999997</v>
      </c>
      <c r="N149" s="11">
        <f t="shared" si="4"/>
        <v>0</v>
      </c>
    </row>
    <row r="150" spans="1:14" s="11" customFormat="1">
      <c r="A150" t="s">
        <v>81</v>
      </c>
      <c r="B150" s="2">
        <v>6</v>
      </c>
      <c r="C150" t="s">
        <v>66</v>
      </c>
      <c r="D150" t="s">
        <v>13</v>
      </c>
      <c r="E150" s="1">
        <v>42369</v>
      </c>
      <c r="F150" s="3">
        <v>12893.4</v>
      </c>
      <c r="G150" s="3">
        <v>12893.4</v>
      </c>
      <c r="H150" s="3">
        <v>483.51</v>
      </c>
      <c r="I150" s="3">
        <v>12409.89</v>
      </c>
      <c r="J150" s="3">
        <v>322.33999999999997</v>
      </c>
      <c r="K150" t="s">
        <v>71</v>
      </c>
      <c r="L150" s="11">
        <v>40</v>
      </c>
      <c r="M150" s="36">
        <f t="shared" si="5"/>
        <v>322.33999999999997</v>
      </c>
      <c r="N150" s="11">
        <f t="shared" si="4"/>
        <v>0</v>
      </c>
    </row>
    <row r="151" spans="1:14" s="11" customFormat="1">
      <c r="A151" t="s">
        <v>81</v>
      </c>
      <c r="B151" s="2">
        <v>7</v>
      </c>
      <c r="C151" t="s">
        <v>66</v>
      </c>
      <c r="D151" t="s">
        <v>13</v>
      </c>
      <c r="E151" s="1">
        <v>42369</v>
      </c>
      <c r="F151" s="3">
        <v>12893.4</v>
      </c>
      <c r="G151" s="3">
        <v>12893.4</v>
      </c>
      <c r="H151" s="3">
        <v>483.51</v>
      </c>
      <c r="I151" s="3">
        <v>12409.89</v>
      </c>
      <c r="J151" s="3">
        <v>322.33999999999997</v>
      </c>
      <c r="K151" t="s">
        <v>71</v>
      </c>
      <c r="L151" s="11">
        <v>40</v>
      </c>
      <c r="M151" s="36">
        <f t="shared" si="5"/>
        <v>322.33999999999997</v>
      </c>
      <c r="N151" s="11">
        <f t="shared" si="4"/>
        <v>0</v>
      </c>
    </row>
    <row r="152" spans="1:14" s="11" customFormat="1">
      <c r="A152" t="s">
        <v>81</v>
      </c>
      <c r="B152" s="2">
        <v>8</v>
      </c>
      <c r="C152" t="s">
        <v>66</v>
      </c>
      <c r="D152" t="s">
        <v>13</v>
      </c>
      <c r="E152" s="1">
        <v>42369</v>
      </c>
      <c r="F152" s="3">
        <v>12893.4</v>
      </c>
      <c r="G152" s="3">
        <v>12893.4</v>
      </c>
      <c r="H152" s="3">
        <v>483.51</v>
      </c>
      <c r="I152" s="3">
        <v>12409.89</v>
      </c>
      <c r="J152" s="3">
        <v>322.33999999999997</v>
      </c>
      <c r="K152" t="s">
        <v>71</v>
      </c>
      <c r="L152" s="11">
        <v>40</v>
      </c>
      <c r="M152" s="36">
        <f t="shared" si="5"/>
        <v>322.33999999999997</v>
      </c>
      <c r="N152" s="11">
        <f t="shared" si="4"/>
        <v>0</v>
      </c>
    </row>
    <row r="153" spans="1:14" s="11" customFormat="1">
      <c r="A153" t="s">
        <v>81</v>
      </c>
      <c r="B153" s="2">
        <v>9</v>
      </c>
      <c r="C153" t="s">
        <v>66</v>
      </c>
      <c r="D153" t="s">
        <v>13</v>
      </c>
      <c r="E153" s="1">
        <v>42369</v>
      </c>
      <c r="F153" s="3">
        <v>12893.4</v>
      </c>
      <c r="G153" s="3">
        <v>12893.4</v>
      </c>
      <c r="H153" s="3">
        <v>483.51</v>
      </c>
      <c r="I153" s="3">
        <v>12409.89</v>
      </c>
      <c r="J153" s="3">
        <v>322.33999999999997</v>
      </c>
      <c r="K153" t="s">
        <v>71</v>
      </c>
      <c r="L153" s="11">
        <v>40</v>
      </c>
      <c r="M153" s="36">
        <f t="shared" si="5"/>
        <v>322.33999999999997</v>
      </c>
      <c r="N153" s="11">
        <f t="shared" si="4"/>
        <v>0</v>
      </c>
    </row>
    <row r="154" spans="1:14" s="11" customFormat="1">
      <c r="A154" t="s">
        <v>81</v>
      </c>
      <c r="B154" s="2">
        <v>10</v>
      </c>
      <c r="C154" t="s">
        <v>66</v>
      </c>
      <c r="D154" t="s">
        <v>13</v>
      </c>
      <c r="E154" s="1">
        <v>42369</v>
      </c>
      <c r="F154" s="3">
        <v>12893.4</v>
      </c>
      <c r="G154" s="3">
        <v>12893.4</v>
      </c>
      <c r="H154" s="3">
        <v>483.51</v>
      </c>
      <c r="I154" s="3">
        <v>12409.89</v>
      </c>
      <c r="J154" s="3">
        <v>322.33999999999997</v>
      </c>
      <c r="K154" t="s">
        <v>71</v>
      </c>
      <c r="L154" s="11">
        <v>40</v>
      </c>
      <c r="M154" s="36">
        <f t="shared" si="5"/>
        <v>322.33999999999997</v>
      </c>
      <c r="N154" s="11">
        <f t="shared" si="4"/>
        <v>0</v>
      </c>
    </row>
    <row r="155" spans="1:14" s="11" customFormat="1">
      <c r="A155" t="s">
        <v>81</v>
      </c>
      <c r="B155" s="2">
        <v>11</v>
      </c>
      <c r="C155" t="s">
        <v>66</v>
      </c>
      <c r="D155" t="s">
        <v>13</v>
      </c>
      <c r="E155" s="1">
        <v>42369</v>
      </c>
      <c r="F155" s="3">
        <v>12893.4</v>
      </c>
      <c r="G155" s="3">
        <v>12893.4</v>
      </c>
      <c r="H155" s="3">
        <v>483.51</v>
      </c>
      <c r="I155" s="3">
        <v>12409.89</v>
      </c>
      <c r="J155" s="3">
        <v>322.33999999999997</v>
      </c>
      <c r="K155" t="s">
        <v>71</v>
      </c>
      <c r="L155" s="11">
        <v>40</v>
      </c>
      <c r="M155" s="36">
        <f t="shared" si="5"/>
        <v>322.33999999999997</v>
      </c>
      <c r="N155" s="11">
        <f t="shared" si="4"/>
        <v>0</v>
      </c>
    </row>
    <row r="156" spans="1:14" s="11" customFormat="1">
      <c r="A156" t="s">
        <v>81</v>
      </c>
      <c r="B156" s="2">
        <v>12</v>
      </c>
      <c r="C156" t="s">
        <v>66</v>
      </c>
      <c r="D156" t="s">
        <v>13</v>
      </c>
      <c r="E156" s="1">
        <v>42369</v>
      </c>
      <c r="F156" s="3">
        <v>12893.4</v>
      </c>
      <c r="G156" s="3">
        <v>12893.4</v>
      </c>
      <c r="H156" s="3">
        <v>483.51</v>
      </c>
      <c r="I156" s="3">
        <v>12409.89</v>
      </c>
      <c r="J156" s="3">
        <v>322.33999999999997</v>
      </c>
      <c r="K156" t="s">
        <v>71</v>
      </c>
      <c r="L156" s="11">
        <v>40</v>
      </c>
      <c r="M156" s="36">
        <f t="shared" si="5"/>
        <v>322.33999999999997</v>
      </c>
      <c r="N156" s="11">
        <f t="shared" si="4"/>
        <v>0</v>
      </c>
    </row>
    <row r="157" spans="1:14" s="11" customFormat="1">
      <c r="A157" t="s">
        <v>81</v>
      </c>
      <c r="B157" s="2">
        <v>13</v>
      </c>
      <c r="C157" t="s">
        <v>83</v>
      </c>
      <c r="D157" t="s">
        <v>13</v>
      </c>
      <c r="E157" s="1">
        <v>42369</v>
      </c>
      <c r="F157" s="3">
        <v>1828.4</v>
      </c>
      <c r="G157" s="3">
        <v>1828.4</v>
      </c>
      <c r="H157" s="3">
        <v>68.569999999999993</v>
      </c>
      <c r="I157" s="3">
        <v>1759.83</v>
      </c>
      <c r="J157" s="3">
        <v>45.71</v>
      </c>
      <c r="K157" t="s">
        <v>71</v>
      </c>
      <c r="L157" s="11">
        <v>40</v>
      </c>
      <c r="M157" s="36">
        <f t="shared" si="5"/>
        <v>45.71</v>
      </c>
      <c r="N157" s="11">
        <f t="shared" si="4"/>
        <v>0</v>
      </c>
    </row>
    <row r="158" spans="1:14" s="11" customFormat="1">
      <c r="A158" t="s">
        <v>81</v>
      </c>
      <c r="B158" s="2">
        <v>14</v>
      </c>
      <c r="C158" t="s">
        <v>83</v>
      </c>
      <c r="D158" t="s">
        <v>13</v>
      </c>
      <c r="E158" s="1">
        <v>42369</v>
      </c>
      <c r="F158" s="3">
        <v>1828.4</v>
      </c>
      <c r="G158" s="3">
        <v>1828.4</v>
      </c>
      <c r="H158" s="3">
        <v>68.569999999999993</v>
      </c>
      <c r="I158" s="3">
        <v>1759.83</v>
      </c>
      <c r="J158" s="3">
        <v>45.71</v>
      </c>
      <c r="K158" t="s">
        <v>71</v>
      </c>
      <c r="L158" s="11">
        <v>40</v>
      </c>
      <c r="M158" s="36">
        <f t="shared" si="5"/>
        <v>45.71</v>
      </c>
      <c r="N158" s="11">
        <f t="shared" si="4"/>
        <v>0</v>
      </c>
    </row>
    <row r="159" spans="1:14" s="11" customFormat="1">
      <c r="A159" t="s">
        <v>97</v>
      </c>
      <c r="B159" s="2">
        <v>3</v>
      </c>
      <c r="C159" t="s">
        <v>63</v>
      </c>
      <c r="D159" t="s">
        <v>13</v>
      </c>
      <c r="E159" s="1">
        <v>42369</v>
      </c>
      <c r="F159" s="3">
        <v>493.45</v>
      </c>
      <c r="G159" s="3">
        <v>493.45</v>
      </c>
      <c r="H159" s="3">
        <v>18.510000000000002</v>
      </c>
      <c r="I159" s="3">
        <v>474.94</v>
      </c>
      <c r="J159" s="3">
        <v>12.34</v>
      </c>
      <c r="K159" t="s">
        <v>71</v>
      </c>
      <c r="L159" s="11">
        <v>40</v>
      </c>
      <c r="M159" s="36">
        <f t="shared" si="5"/>
        <v>12.34</v>
      </c>
      <c r="N159" s="11">
        <f t="shared" si="4"/>
        <v>0</v>
      </c>
    </row>
    <row r="160" spans="1:14" s="11" customFormat="1">
      <c r="A160" t="s">
        <v>97</v>
      </c>
      <c r="B160" s="2">
        <v>4</v>
      </c>
      <c r="C160" t="s">
        <v>85</v>
      </c>
      <c r="D160" t="s">
        <v>13</v>
      </c>
      <c r="E160" s="1">
        <v>42369</v>
      </c>
      <c r="F160" s="3">
        <v>190</v>
      </c>
      <c r="G160" s="3">
        <v>190</v>
      </c>
      <c r="H160" s="3">
        <v>7.13</v>
      </c>
      <c r="I160" s="3">
        <v>182.87</v>
      </c>
      <c r="J160" s="3">
        <v>4.75</v>
      </c>
      <c r="K160" t="s">
        <v>71</v>
      </c>
      <c r="L160" s="11">
        <v>40</v>
      </c>
      <c r="M160" s="36">
        <f t="shared" si="5"/>
        <v>4.75</v>
      </c>
      <c r="N160" s="11">
        <f t="shared" si="4"/>
        <v>0</v>
      </c>
    </row>
    <row r="161" spans="1:14" s="11" customFormat="1">
      <c r="A161" t="s">
        <v>97</v>
      </c>
      <c r="B161" s="2">
        <v>1</v>
      </c>
      <c r="C161" t="s">
        <v>70</v>
      </c>
      <c r="D161" t="s">
        <v>13</v>
      </c>
      <c r="E161" s="1">
        <v>42369</v>
      </c>
      <c r="F161" s="3">
        <v>2317.92</v>
      </c>
      <c r="G161" s="3">
        <v>2317.92</v>
      </c>
      <c r="H161" s="3">
        <v>86.92</v>
      </c>
      <c r="I161" s="3">
        <v>2231</v>
      </c>
      <c r="J161" s="3">
        <v>57.95</v>
      </c>
      <c r="K161" t="s">
        <v>71</v>
      </c>
      <c r="L161" s="11">
        <v>40</v>
      </c>
      <c r="M161" s="36">
        <f t="shared" si="5"/>
        <v>57.95</v>
      </c>
      <c r="N161" s="11">
        <f t="shared" si="4"/>
        <v>0</v>
      </c>
    </row>
    <row r="162" spans="1:14" s="11" customFormat="1">
      <c r="A162" t="s">
        <v>97</v>
      </c>
      <c r="B162" s="2">
        <v>2</v>
      </c>
      <c r="C162" t="s">
        <v>66</v>
      </c>
      <c r="D162" t="s">
        <v>13</v>
      </c>
      <c r="E162" s="1">
        <v>42369</v>
      </c>
      <c r="F162" s="3">
        <v>28498.28</v>
      </c>
      <c r="G162" s="3">
        <v>28498.28</v>
      </c>
      <c r="H162" s="3">
        <v>1068.69</v>
      </c>
      <c r="I162" s="3">
        <v>27429.59</v>
      </c>
      <c r="J162" s="3">
        <v>712.46</v>
      </c>
      <c r="K162" t="s">
        <v>71</v>
      </c>
      <c r="L162" s="11">
        <v>40</v>
      </c>
      <c r="M162" s="36">
        <f t="shared" si="5"/>
        <v>712.46</v>
      </c>
      <c r="N162" s="11">
        <f t="shared" si="4"/>
        <v>0</v>
      </c>
    </row>
    <row r="163" spans="1:14" s="11" customFormat="1">
      <c r="A163" t="s">
        <v>105</v>
      </c>
      <c r="B163" s="2">
        <v>1</v>
      </c>
      <c r="C163" t="s">
        <v>106</v>
      </c>
      <c r="D163" t="s">
        <v>13</v>
      </c>
      <c r="E163" s="1">
        <v>42369</v>
      </c>
      <c r="F163" s="3">
        <v>1972.99</v>
      </c>
      <c r="G163" s="3">
        <v>1972.99</v>
      </c>
      <c r="H163" s="3">
        <v>73.98</v>
      </c>
      <c r="I163" s="3">
        <v>1899.01</v>
      </c>
      <c r="J163" s="3">
        <v>49.32</v>
      </c>
      <c r="K163" t="s">
        <v>71</v>
      </c>
      <c r="L163" s="11">
        <v>40</v>
      </c>
      <c r="M163" s="36">
        <f t="shared" si="5"/>
        <v>49.32</v>
      </c>
      <c r="N163" s="11">
        <f t="shared" si="4"/>
        <v>0</v>
      </c>
    </row>
    <row r="164" spans="1:14" s="11" customFormat="1">
      <c r="A164" t="s">
        <v>105</v>
      </c>
      <c r="B164" s="2">
        <v>2</v>
      </c>
      <c r="C164" t="s">
        <v>106</v>
      </c>
      <c r="D164" t="s">
        <v>13</v>
      </c>
      <c r="E164" s="1">
        <v>42369</v>
      </c>
      <c r="F164" s="3">
        <v>278.25</v>
      </c>
      <c r="G164" s="3">
        <v>278.25</v>
      </c>
      <c r="H164" s="3">
        <v>10.44</v>
      </c>
      <c r="I164" s="3">
        <v>267.81</v>
      </c>
      <c r="J164" s="3">
        <v>6.96</v>
      </c>
      <c r="K164" t="s">
        <v>71</v>
      </c>
      <c r="L164" s="11">
        <v>40</v>
      </c>
      <c r="M164" s="36">
        <f t="shared" si="5"/>
        <v>6.96</v>
      </c>
      <c r="N164" s="11">
        <f t="shared" si="4"/>
        <v>0</v>
      </c>
    </row>
    <row r="165" spans="1:14" s="11" customFormat="1">
      <c r="A165" t="s">
        <v>134</v>
      </c>
      <c r="B165" s="2">
        <v>1</v>
      </c>
      <c r="C165" t="s">
        <v>135</v>
      </c>
      <c r="D165" t="s">
        <v>13</v>
      </c>
      <c r="E165" s="1">
        <v>42369</v>
      </c>
      <c r="F165" s="3">
        <v>43.88</v>
      </c>
      <c r="G165" s="3">
        <v>43.88</v>
      </c>
      <c r="H165" s="3">
        <v>1.65</v>
      </c>
      <c r="I165" s="3">
        <v>42.23</v>
      </c>
      <c r="J165" s="3">
        <v>1.1000000000000001</v>
      </c>
      <c r="K165" t="s">
        <v>71</v>
      </c>
      <c r="L165" s="11">
        <v>40</v>
      </c>
      <c r="M165" s="36">
        <f t="shared" si="5"/>
        <v>1.1000000000000001</v>
      </c>
      <c r="N165" s="11">
        <f t="shared" si="4"/>
        <v>0</v>
      </c>
    </row>
    <row r="166" spans="1:14" s="11" customFormat="1">
      <c r="A166" t="s">
        <v>134</v>
      </c>
      <c r="B166" s="2">
        <v>2</v>
      </c>
      <c r="C166" t="s">
        <v>135</v>
      </c>
      <c r="D166" t="s">
        <v>13</v>
      </c>
      <c r="E166" s="1">
        <v>42369</v>
      </c>
      <c r="F166" s="3">
        <v>397.5</v>
      </c>
      <c r="G166" s="3">
        <v>397.5</v>
      </c>
      <c r="H166" s="3">
        <v>14.91</v>
      </c>
      <c r="I166" s="3">
        <v>382.59</v>
      </c>
      <c r="J166" s="3">
        <v>9.94</v>
      </c>
      <c r="K166" t="s">
        <v>71</v>
      </c>
      <c r="L166" s="11">
        <v>40</v>
      </c>
      <c r="M166" s="36">
        <f t="shared" si="5"/>
        <v>9.94</v>
      </c>
      <c r="N166" s="11">
        <f t="shared" si="4"/>
        <v>0</v>
      </c>
    </row>
    <row r="167" spans="1:14" s="11" customFormat="1">
      <c r="A167" t="s">
        <v>157</v>
      </c>
      <c r="B167" s="2">
        <v>1</v>
      </c>
      <c r="C167" t="s">
        <v>158</v>
      </c>
      <c r="D167" t="s">
        <v>13</v>
      </c>
      <c r="E167" s="1">
        <v>42369</v>
      </c>
      <c r="F167" s="3">
        <v>16995.04</v>
      </c>
      <c r="G167" s="3">
        <v>16995.04</v>
      </c>
      <c r="H167" s="3">
        <v>637.32000000000005</v>
      </c>
      <c r="I167" s="3">
        <v>16357.72</v>
      </c>
      <c r="J167" s="3">
        <v>424.88</v>
      </c>
      <c r="K167" t="s">
        <v>71</v>
      </c>
      <c r="L167" s="11">
        <v>40</v>
      </c>
      <c r="M167" s="36">
        <f t="shared" si="5"/>
        <v>424.88</v>
      </c>
      <c r="N167" s="11">
        <f t="shared" si="4"/>
        <v>0</v>
      </c>
    </row>
    <row r="168" spans="1:14" s="11" customFormat="1">
      <c r="A168" t="s">
        <v>206</v>
      </c>
      <c r="B168" s="2">
        <v>1</v>
      </c>
      <c r="C168" t="s">
        <v>207</v>
      </c>
      <c r="D168" t="s">
        <v>13</v>
      </c>
      <c r="E168" s="1">
        <v>42369</v>
      </c>
      <c r="F168" s="3">
        <v>921.73</v>
      </c>
      <c r="G168" s="3">
        <v>921.73</v>
      </c>
      <c r="H168" s="3">
        <v>34.56</v>
      </c>
      <c r="I168" s="3">
        <v>887.17</v>
      </c>
      <c r="J168" s="3">
        <v>23.04</v>
      </c>
      <c r="K168" t="s">
        <v>71</v>
      </c>
      <c r="L168" s="11">
        <v>40</v>
      </c>
      <c r="M168" s="36">
        <f t="shared" si="5"/>
        <v>23.04</v>
      </c>
      <c r="N168" s="11">
        <f t="shared" si="4"/>
        <v>0</v>
      </c>
    </row>
    <row r="169" spans="1:14" s="11" customFormat="1">
      <c r="A169" t="s">
        <v>261</v>
      </c>
      <c r="B169" s="2">
        <v>1</v>
      </c>
      <c r="C169" t="s">
        <v>79</v>
      </c>
      <c r="D169" t="s">
        <v>13</v>
      </c>
      <c r="E169" s="1">
        <v>42369</v>
      </c>
      <c r="F169" s="3">
        <v>3627.8</v>
      </c>
      <c r="G169" s="3">
        <v>3627.8</v>
      </c>
      <c r="H169" s="3">
        <v>136.05000000000001</v>
      </c>
      <c r="I169" s="3">
        <v>3491.75</v>
      </c>
      <c r="J169" s="3">
        <v>90.7</v>
      </c>
      <c r="K169" t="s">
        <v>71</v>
      </c>
      <c r="L169" s="11">
        <v>40</v>
      </c>
      <c r="M169" s="36">
        <f t="shared" si="5"/>
        <v>90.7</v>
      </c>
      <c r="N169" s="11">
        <f t="shared" si="4"/>
        <v>0</v>
      </c>
    </row>
    <row r="170" spans="1:14" s="11" customFormat="1">
      <c r="A170" t="s">
        <v>261</v>
      </c>
      <c r="B170" s="2">
        <v>2</v>
      </c>
      <c r="C170" t="s">
        <v>79</v>
      </c>
      <c r="D170" t="s">
        <v>13</v>
      </c>
      <c r="E170" s="1">
        <v>42369</v>
      </c>
      <c r="F170" s="3">
        <v>3627.8</v>
      </c>
      <c r="G170" s="3">
        <v>3627.8</v>
      </c>
      <c r="H170" s="3">
        <v>136.05000000000001</v>
      </c>
      <c r="I170" s="3">
        <v>3491.75</v>
      </c>
      <c r="J170" s="3">
        <v>90.7</v>
      </c>
      <c r="K170" t="s">
        <v>71</v>
      </c>
      <c r="L170" s="11">
        <v>40</v>
      </c>
      <c r="M170" s="36">
        <f t="shared" si="5"/>
        <v>90.7</v>
      </c>
      <c r="N170" s="11">
        <f t="shared" si="4"/>
        <v>0</v>
      </c>
    </row>
    <row r="171" spans="1:14" s="11" customFormat="1">
      <c r="A171" t="s">
        <v>261</v>
      </c>
      <c r="B171" s="2">
        <v>3</v>
      </c>
      <c r="C171" t="s">
        <v>79</v>
      </c>
      <c r="D171" t="s">
        <v>13</v>
      </c>
      <c r="E171" s="1">
        <v>42369</v>
      </c>
      <c r="F171" s="3">
        <v>3627.8</v>
      </c>
      <c r="G171" s="3">
        <v>3627.8</v>
      </c>
      <c r="H171" s="3">
        <v>136.05000000000001</v>
      </c>
      <c r="I171" s="3">
        <v>3491.75</v>
      </c>
      <c r="J171" s="3">
        <v>90.7</v>
      </c>
      <c r="K171" t="s">
        <v>71</v>
      </c>
      <c r="L171" s="11">
        <v>40</v>
      </c>
      <c r="M171" s="36">
        <f t="shared" si="5"/>
        <v>90.7</v>
      </c>
      <c r="N171" s="11">
        <f t="shared" si="4"/>
        <v>0</v>
      </c>
    </row>
    <row r="172" spans="1:14" s="11" customFormat="1">
      <c r="A172" t="s">
        <v>261</v>
      </c>
      <c r="B172" s="2">
        <v>4</v>
      </c>
      <c r="C172" t="s">
        <v>79</v>
      </c>
      <c r="D172" t="s">
        <v>13</v>
      </c>
      <c r="E172" s="1">
        <v>42369</v>
      </c>
      <c r="F172" s="3">
        <v>3627.8</v>
      </c>
      <c r="G172" s="3">
        <v>3627.8</v>
      </c>
      <c r="H172" s="3">
        <v>136.05000000000001</v>
      </c>
      <c r="I172" s="3">
        <v>3491.75</v>
      </c>
      <c r="J172" s="3">
        <v>90.7</v>
      </c>
      <c r="K172" t="s">
        <v>71</v>
      </c>
      <c r="L172" s="11">
        <v>40</v>
      </c>
      <c r="M172" s="36">
        <f t="shared" si="5"/>
        <v>90.7</v>
      </c>
      <c r="N172" s="11">
        <f t="shared" si="4"/>
        <v>0</v>
      </c>
    </row>
    <row r="173" spans="1:14" s="11" customFormat="1">
      <c r="A173" t="s">
        <v>261</v>
      </c>
      <c r="B173" s="2">
        <v>5</v>
      </c>
      <c r="C173" t="s">
        <v>70</v>
      </c>
      <c r="D173" t="s">
        <v>13</v>
      </c>
      <c r="E173" s="1">
        <v>42369</v>
      </c>
      <c r="F173" s="3">
        <v>4504.79</v>
      </c>
      <c r="G173" s="3">
        <v>4504.79</v>
      </c>
      <c r="H173" s="3">
        <v>168.93</v>
      </c>
      <c r="I173" s="3">
        <v>4335.8599999999997</v>
      </c>
      <c r="J173" s="3">
        <v>112.62</v>
      </c>
      <c r="K173" t="s">
        <v>71</v>
      </c>
      <c r="L173" s="11">
        <v>40</v>
      </c>
      <c r="M173" s="36">
        <f t="shared" si="5"/>
        <v>112.62</v>
      </c>
      <c r="N173" s="11">
        <f t="shared" si="4"/>
        <v>0</v>
      </c>
    </row>
    <row r="174" spans="1:14" s="11" customFormat="1">
      <c r="A174" t="s">
        <v>261</v>
      </c>
      <c r="B174" s="2">
        <v>6</v>
      </c>
      <c r="C174" t="s">
        <v>66</v>
      </c>
      <c r="D174" t="s">
        <v>13</v>
      </c>
      <c r="E174" s="1">
        <v>42369</v>
      </c>
      <c r="F174" s="3">
        <v>2668.95</v>
      </c>
      <c r="G174" s="3">
        <v>2668.95</v>
      </c>
      <c r="H174" s="3">
        <v>100.08</v>
      </c>
      <c r="I174" s="3">
        <v>2568.87</v>
      </c>
      <c r="J174" s="3">
        <v>66.72</v>
      </c>
      <c r="K174" t="s">
        <v>71</v>
      </c>
      <c r="L174" s="11">
        <v>40</v>
      </c>
      <c r="M174" s="36">
        <f t="shared" si="5"/>
        <v>66.72</v>
      </c>
      <c r="N174" s="11">
        <f t="shared" si="4"/>
        <v>0</v>
      </c>
    </row>
    <row r="175" spans="1:14" s="11" customFormat="1">
      <c r="A175" t="s">
        <v>261</v>
      </c>
      <c r="B175" s="2">
        <v>7</v>
      </c>
      <c r="C175" t="s">
        <v>66</v>
      </c>
      <c r="D175" t="s">
        <v>13</v>
      </c>
      <c r="E175" s="1">
        <v>42369</v>
      </c>
      <c r="F175" s="3">
        <v>2668.95</v>
      </c>
      <c r="G175" s="3">
        <v>2668.95</v>
      </c>
      <c r="H175" s="3">
        <v>100.08</v>
      </c>
      <c r="I175" s="3">
        <v>2568.87</v>
      </c>
      <c r="J175" s="3">
        <v>66.72</v>
      </c>
      <c r="K175" t="s">
        <v>71</v>
      </c>
      <c r="L175" s="11">
        <v>40</v>
      </c>
      <c r="M175" s="36">
        <f t="shared" si="5"/>
        <v>66.72</v>
      </c>
      <c r="N175" s="11">
        <f t="shared" si="4"/>
        <v>0</v>
      </c>
    </row>
    <row r="176" spans="1:14" s="11" customFormat="1">
      <c r="A176" t="s">
        <v>261</v>
      </c>
      <c r="B176" s="2">
        <v>8</v>
      </c>
      <c r="C176" t="s">
        <v>66</v>
      </c>
      <c r="D176" t="s">
        <v>13</v>
      </c>
      <c r="E176" s="1">
        <v>42369</v>
      </c>
      <c r="F176" s="3">
        <v>2668.95</v>
      </c>
      <c r="G176" s="3">
        <v>2668.95</v>
      </c>
      <c r="H176" s="3">
        <v>100.08</v>
      </c>
      <c r="I176" s="3">
        <v>2568.87</v>
      </c>
      <c r="J176" s="3">
        <v>66.72</v>
      </c>
      <c r="K176" t="s">
        <v>71</v>
      </c>
      <c r="L176" s="11">
        <v>40</v>
      </c>
      <c r="M176" s="36">
        <f t="shared" si="5"/>
        <v>66.72</v>
      </c>
      <c r="N176" s="11">
        <f t="shared" si="4"/>
        <v>0</v>
      </c>
    </row>
    <row r="177" spans="1:14" s="11" customFormat="1">
      <c r="A177" t="s">
        <v>261</v>
      </c>
      <c r="B177" s="2">
        <v>9</v>
      </c>
      <c r="C177" t="s">
        <v>72</v>
      </c>
      <c r="D177" t="s">
        <v>13</v>
      </c>
      <c r="E177" s="1">
        <v>42369</v>
      </c>
      <c r="F177" s="3">
        <v>1622.39</v>
      </c>
      <c r="G177" s="3">
        <v>1622.39</v>
      </c>
      <c r="H177" s="3">
        <v>60.84</v>
      </c>
      <c r="I177" s="3">
        <v>1561.55</v>
      </c>
      <c r="J177" s="3">
        <v>40.56</v>
      </c>
      <c r="K177" t="s">
        <v>71</v>
      </c>
      <c r="L177" s="11">
        <v>40</v>
      </c>
      <c r="M177" s="36">
        <f t="shared" si="5"/>
        <v>40.56</v>
      </c>
      <c r="N177" s="11">
        <f t="shared" si="4"/>
        <v>0</v>
      </c>
    </row>
    <row r="178" spans="1:14" s="11" customFormat="1">
      <c r="A178" t="s">
        <v>261</v>
      </c>
      <c r="B178" s="2">
        <v>10</v>
      </c>
      <c r="C178" t="s">
        <v>93</v>
      </c>
      <c r="D178" t="s">
        <v>13</v>
      </c>
      <c r="E178" s="1">
        <v>42369</v>
      </c>
      <c r="F178" s="3">
        <v>3819</v>
      </c>
      <c r="G178" s="3">
        <v>3819</v>
      </c>
      <c r="H178" s="3">
        <v>143.22</v>
      </c>
      <c r="I178" s="3">
        <v>3675.78</v>
      </c>
      <c r="J178" s="3">
        <v>95.48</v>
      </c>
      <c r="K178" t="s">
        <v>71</v>
      </c>
      <c r="L178" s="11">
        <v>40</v>
      </c>
      <c r="M178" s="36">
        <f t="shared" si="5"/>
        <v>95.48</v>
      </c>
      <c r="N178" s="11">
        <f t="shared" si="4"/>
        <v>0</v>
      </c>
    </row>
    <row r="179" spans="1:14" s="11" customFormat="1">
      <c r="A179" t="s">
        <v>261</v>
      </c>
      <c r="B179" s="2">
        <v>11</v>
      </c>
      <c r="C179" t="s">
        <v>74</v>
      </c>
      <c r="D179" t="s">
        <v>13</v>
      </c>
      <c r="E179" s="1">
        <v>42369</v>
      </c>
      <c r="F179" s="3">
        <v>4982.63</v>
      </c>
      <c r="G179" s="3">
        <v>4982.63</v>
      </c>
      <c r="H179" s="3">
        <v>186.85</v>
      </c>
      <c r="I179" s="3">
        <v>4795.78</v>
      </c>
      <c r="J179" s="3">
        <v>124.57</v>
      </c>
      <c r="K179" t="s">
        <v>71</v>
      </c>
      <c r="L179" s="11">
        <v>40</v>
      </c>
      <c r="M179" s="36">
        <f t="shared" si="5"/>
        <v>124.57</v>
      </c>
      <c r="N179" s="11">
        <f t="shared" si="4"/>
        <v>0</v>
      </c>
    </row>
    <row r="180" spans="1:14" s="11" customFormat="1">
      <c r="A180" t="s">
        <v>261</v>
      </c>
      <c r="B180" s="2">
        <v>12</v>
      </c>
      <c r="C180" t="s">
        <v>74</v>
      </c>
      <c r="D180" t="s">
        <v>13</v>
      </c>
      <c r="E180" s="1">
        <v>42369</v>
      </c>
      <c r="F180" s="3">
        <v>4982.63</v>
      </c>
      <c r="G180" s="3">
        <v>4982.63</v>
      </c>
      <c r="H180" s="3">
        <v>186.85</v>
      </c>
      <c r="I180" s="3">
        <v>4795.78</v>
      </c>
      <c r="J180" s="3">
        <v>124.57</v>
      </c>
      <c r="K180" t="s">
        <v>71</v>
      </c>
      <c r="L180" s="11">
        <v>40</v>
      </c>
      <c r="M180" s="36">
        <f t="shared" si="5"/>
        <v>124.57</v>
      </c>
      <c r="N180" s="11">
        <f t="shared" si="4"/>
        <v>0</v>
      </c>
    </row>
    <row r="181" spans="1:14" s="11" customFormat="1">
      <c r="A181" t="s">
        <v>261</v>
      </c>
      <c r="B181" s="2">
        <v>13</v>
      </c>
      <c r="C181" t="s">
        <v>74</v>
      </c>
      <c r="D181" t="s">
        <v>13</v>
      </c>
      <c r="E181" s="1">
        <v>42369</v>
      </c>
      <c r="F181" s="3">
        <v>4982.63</v>
      </c>
      <c r="G181" s="3">
        <v>4982.63</v>
      </c>
      <c r="H181" s="3">
        <v>186.85</v>
      </c>
      <c r="I181" s="3">
        <v>4795.78</v>
      </c>
      <c r="J181" s="3">
        <v>124.57</v>
      </c>
      <c r="K181" t="s">
        <v>71</v>
      </c>
      <c r="L181" s="11">
        <v>40</v>
      </c>
      <c r="M181" s="36">
        <f t="shared" si="5"/>
        <v>124.57</v>
      </c>
      <c r="N181" s="11">
        <f t="shared" si="4"/>
        <v>0</v>
      </c>
    </row>
    <row r="182" spans="1:14" s="11" customFormat="1">
      <c r="A182" t="s">
        <v>261</v>
      </c>
      <c r="B182" s="2">
        <v>14</v>
      </c>
      <c r="C182" t="s">
        <v>74</v>
      </c>
      <c r="D182" t="s">
        <v>13</v>
      </c>
      <c r="E182" s="1">
        <v>42369</v>
      </c>
      <c r="F182" s="3">
        <v>4982.63</v>
      </c>
      <c r="G182" s="3">
        <v>4982.63</v>
      </c>
      <c r="H182" s="3">
        <v>186.85</v>
      </c>
      <c r="I182" s="3">
        <v>4795.78</v>
      </c>
      <c r="J182" s="3">
        <v>124.57</v>
      </c>
      <c r="K182" t="s">
        <v>71</v>
      </c>
      <c r="L182" s="11">
        <v>40</v>
      </c>
      <c r="M182" s="36">
        <f t="shared" si="5"/>
        <v>124.57</v>
      </c>
      <c r="N182" s="11">
        <f t="shared" si="4"/>
        <v>0</v>
      </c>
    </row>
    <row r="183" spans="1:14" s="11" customFormat="1">
      <c r="A183" t="s">
        <v>261</v>
      </c>
      <c r="B183" s="2">
        <v>15</v>
      </c>
      <c r="C183" t="s">
        <v>74</v>
      </c>
      <c r="D183" t="s">
        <v>13</v>
      </c>
      <c r="E183" s="1">
        <v>42369</v>
      </c>
      <c r="F183" s="3">
        <v>4982.63</v>
      </c>
      <c r="G183" s="3">
        <v>4982.63</v>
      </c>
      <c r="H183" s="3">
        <v>186.85</v>
      </c>
      <c r="I183" s="3">
        <v>4795.78</v>
      </c>
      <c r="J183" s="3">
        <v>124.57</v>
      </c>
      <c r="K183" t="s">
        <v>71</v>
      </c>
      <c r="L183" s="11">
        <v>40</v>
      </c>
      <c r="M183" s="36">
        <f t="shared" si="5"/>
        <v>124.57</v>
      </c>
      <c r="N183" s="11">
        <f t="shared" si="4"/>
        <v>0</v>
      </c>
    </row>
    <row r="184" spans="1:14" s="11" customFormat="1">
      <c r="A184" t="s">
        <v>261</v>
      </c>
      <c r="B184" s="2">
        <v>16</v>
      </c>
      <c r="C184" t="s">
        <v>74</v>
      </c>
      <c r="D184" t="s">
        <v>13</v>
      </c>
      <c r="E184" s="1">
        <v>42369</v>
      </c>
      <c r="F184" s="3">
        <v>4982.63</v>
      </c>
      <c r="G184" s="3">
        <v>4982.63</v>
      </c>
      <c r="H184" s="3">
        <v>186.85</v>
      </c>
      <c r="I184" s="3">
        <v>4795.78</v>
      </c>
      <c r="J184" s="3">
        <v>124.57</v>
      </c>
      <c r="K184" t="s">
        <v>71</v>
      </c>
      <c r="L184" s="11">
        <v>40</v>
      </c>
      <c r="M184" s="36">
        <f t="shared" si="5"/>
        <v>124.57</v>
      </c>
      <c r="N184" s="11">
        <f t="shared" si="4"/>
        <v>0</v>
      </c>
    </row>
    <row r="185" spans="1:14" s="11" customFormat="1">
      <c r="A185" t="s">
        <v>261</v>
      </c>
      <c r="B185" s="2">
        <v>17</v>
      </c>
      <c r="C185" t="s">
        <v>74</v>
      </c>
      <c r="D185" t="s">
        <v>13</v>
      </c>
      <c r="E185" s="1">
        <v>42369</v>
      </c>
      <c r="F185" s="3">
        <v>4982.63</v>
      </c>
      <c r="G185" s="3">
        <v>4982.63</v>
      </c>
      <c r="H185" s="3">
        <v>186.85</v>
      </c>
      <c r="I185" s="3">
        <v>4795.78</v>
      </c>
      <c r="J185" s="3">
        <v>124.57</v>
      </c>
      <c r="K185" t="s">
        <v>71</v>
      </c>
      <c r="L185" s="11">
        <v>40</v>
      </c>
      <c r="M185" s="36">
        <f t="shared" si="5"/>
        <v>124.57</v>
      </c>
      <c r="N185" s="11">
        <f t="shared" si="4"/>
        <v>0</v>
      </c>
    </row>
    <row r="186" spans="1:14" s="11" customFormat="1">
      <c r="A186" t="s">
        <v>261</v>
      </c>
      <c r="B186" s="2">
        <v>18</v>
      </c>
      <c r="C186" t="s">
        <v>74</v>
      </c>
      <c r="D186" t="s">
        <v>13</v>
      </c>
      <c r="E186" s="1">
        <v>42369</v>
      </c>
      <c r="F186" s="3">
        <v>4982.63</v>
      </c>
      <c r="G186" s="3">
        <v>4982.63</v>
      </c>
      <c r="H186" s="3">
        <v>186.85</v>
      </c>
      <c r="I186" s="3">
        <v>4795.78</v>
      </c>
      <c r="J186" s="3">
        <v>124.57</v>
      </c>
      <c r="K186" t="s">
        <v>71</v>
      </c>
      <c r="L186" s="11">
        <v>40</v>
      </c>
      <c r="M186" s="36">
        <f t="shared" si="5"/>
        <v>124.57</v>
      </c>
      <c r="N186" s="11">
        <f t="shared" si="4"/>
        <v>0</v>
      </c>
    </row>
    <row r="187" spans="1:14" s="11" customFormat="1">
      <c r="A187" t="s">
        <v>261</v>
      </c>
      <c r="B187" s="2">
        <v>19</v>
      </c>
      <c r="C187" t="s">
        <v>74</v>
      </c>
      <c r="D187" t="s">
        <v>13</v>
      </c>
      <c r="E187" s="1">
        <v>42369</v>
      </c>
      <c r="F187" s="3">
        <v>4982.63</v>
      </c>
      <c r="G187" s="3">
        <v>4982.63</v>
      </c>
      <c r="H187" s="3">
        <v>186.85</v>
      </c>
      <c r="I187" s="3">
        <v>4795.78</v>
      </c>
      <c r="J187" s="3">
        <v>124.57</v>
      </c>
      <c r="K187" t="s">
        <v>71</v>
      </c>
      <c r="L187" s="11">
        <v>40</v>
      </c>
      <c r="M187" s="36">
        <f t="shared" si="5"/>
        <v>124.57</v>
      </c>
      <c r="N187" s="11">
        <f t="shared" si="4"/>
        <v>0</v>
      </c>
    </row>
    <row r="188" spans="1:14" s="11" customFormat="1">
      <c r="A188" t="s">
        <v>261</v>
      </c>
      <c r="B188" s="2">
        <v>20</v>
      </c>
      <c r="C188" t="s">
        <v>74</v>
      </c>
      <c r="D188" t="s">
        <v>13</v>
      </c>
      <c r="E188" s="1">
        <v>42369</v>
      </c>
      <c r="F188" s="3">
        <v>4982.63</v>
      </c>
      <c r="G188" s="3">
        <v>4982.63</v>
      </c>
      <c r="H188" s="3">
        <v>186.85</v>
      </c>
      <c r="I188" s="3">
        <v>4795.78</v>
      </c>
      <c r="J188" s="3">
        <v>124.57</v>
      </c>
      <c r="K188" t="s">
        <v>71</v>
      </c>
      <c r="L188" s="11">
        <v>40</v>
      </c>
      <c r="M188" s="36">
        <f t="shared" si="5"/>
        <v>124.57</v>
      </c>
      <c r="N188" s="11">
        <f t="shared" si="4"/>
        <v>0</v>
      </c>
    </row>
    <row r="189" spans="1:14" s="11" customFormat="1">
      <c r="A189" t="s">
        <v>261</v>
      </c>
      <c r="B189" s="2">
        <v>21</v>
      </c>
      <c r="C189" t="s">
        <v>74</v>
      </c>
      <c r="D189" t="s">
        <v>13</v>
      </c>
      <c r="E189" s="1">
        <v>42369</v>
      </c>
      <c r="F189" s="3">
        <v>4982.63</v>
      </c>
      <c r="G189" s="3">
        <v>4982.63</v>
      </c>
      <c r="H189" s="3">
        <v>186.85</v>
      </c>
      <c r="I189" s="3">
        <v>4795.78</v>
      </c>
      <c r="J189" s="3">
        <v>124.57</v>
      </c>
      <c r="K189" t="s">
        <v>71</v>
      </c>
      <c r="L189" s="11">
        <v>40</v>
      </c>
      <c r="M189" s="36">
        <f t="shared" si="5"/>
        <v>124.57</v>
      </c>
      <c r="N189" s="11">
        <f t="shared" ref="N189:N252" si="6">M189-J189</f>
        <v>0</v>
      </c>
    </row>
    <row r="190" spans="1:14" s="11" customFormat="1">
      <c r="A190" t="s">
        <v>261</v>
      </c>
      <c r="B190" s="2">
        <v>22</v>
      </c>
      <c r="C190" t="s">
        <v>74</v>
      </c>
      <c r="D190" t="s">
        <v>13</v>
      </c>
      <c r="E190" s="1">
        <v>42369</v>
      </c>
      <c r="F190" s="3">
        <v>4982.63</v>
      </c>
      <c r="G190" s="3">
        <v>4982.63</v>
      </c>
      <c r="H190" s="3">
        <v>186.85</v>
      </c>
      <c r="I190" s="3">
        <v>4795.78</v>
      </c>
      <c r="J190" s="3">
        <v>124.57</v>
      </c>
      <c r="K190" t="s">
        <v>71</v>
      </c>
      <c r="L190" s="11">
        <v>40</v>
      </c>
      <c r="M190" s="36">
        <f t="shared" si="5"/>
        <v>124.57</v>
      </c>
      <c r="N190" s="11">
        <f t="shared" si="6"/>
        <v>0</v>
      </c>
    </row>
    <row r="191" spans="1:14" s="11" customFormat="1">
      <c r="A191" t="s">
        <v>261</v>
      </c>
      <c r="B191" s="2">
        <v>23</v>
      </c>
      <c r="C191" t="s">
        <v>74</v>
      </c>
      <c r="D191" t="s">
        <v>13</v>
      </c>
      <c r="E191" s="1">
        <v>42369</v>
      </c>
      <c r="F191" s="3">
        <v>4982.63</v>
      </c>
      <c r="G191" s="3">
        <v>4982.63</v>
      </c>
      <c r="H191" s="3">
        <v>186.85</v>
      </c>
      <c r="I191" s="3">
        <v>4795.78</v>
      </c>
      <c r="J191" s="3">
        <v>124.57</v>
      </c>
      <c r="K191" t="s">
        <v>71</v>
      </c>
      <c r="L191" s="11">
        <v>40</v>
      </c>
      <c r="M191" s="36">
        <f t="shared" si="5"/>
        <v>124.57</v>
      </c>
      <c r="N191" s="11">
        <f t="shared" si="6"/>
        <v>0</v>
      </c>
    </row>
    <row r="192" spans="1:14" s="11" customFormat="1">
      <c r="A192" t="s">
        <v>261</v>
      </c>
      <c r="B192" s="2">
        <v>24</v>
      </c>
      <c r="C192" t="s">
        <v>74</v>
      </c>
      <c r="D192" t="s">
        <v>13</v>
      </c>
      <c r="E192" s="1">
        <v>42369</v>
      </c>
      <c r="F192" s="3">
        <v>4982.63</v>
      </c>
      <c r="G192" s="3">
        <v>4982.63</v>
      </c>
      <c r="H192" s="3">
        <v>186.85</v>
      </c>
      <c r="I192" s="3">
        <v>4795.78</v>
      </c>
      <c r="J192" s="3">
        <v>124.57</v>
      </c>
      <c r="K192" t="s">
        <v>71</v>
      </c>
      <c r="L192" s="11">
        <v>40</v>
      </c>
      <c r="M192" s="36">
        <f t="shared" si="5"/>
        <v>124.57</v>
      </c>
      <c r="N192" s="11">
        <f t="shared" si="6"/>
        <v>0</v>
      </c>
    </row>
    <row r="193" spans="1:14" s="11" customFormat="1">
      <c r="A193" t="s">
        <v>261</v>
      </c>
      <c r="B193" s="2">
        <v>25</v>
      </c>
      <c r="C193" t="s">
        <v>74</v>
      </c>
      <c r="D193" t="s">
        <v>13</v>
      </c>
      <c r="E193" s="1">
        <v>42369</v>
      </c>
      <c r="F193" s="3">
        <v>4982.63</v>
      </c>
      <c r="G193" s="3">
        <v>4982.63</v>
      </c>
      <c r="H193" s="3">
        <v>186.85</v>
      </c>
      <c r="I193" s="3">
        <v>4795.78</v>
      </c>
      <c r="J193" s="3">
        <v>124.57</v>
      </c>
      <c r="K193" t="s">
        <v>71</v>
      </c>
      <c r="L193" s="11">
        <v>40</v>
      </c>
      <c r="M193" s="36">
        <f t="shared" si="5"/>
        <v>124.57</v>
      </c>
      <c r="N193" s="11">
        <f t="shared" si="6"/>
        <v>0</v>
      </c>
    </row>
    <row r="194" spans="1:14" s="11" customFormat="1">
      <c r="A194" t="s">
        <v>261</v>
      </c>
      <c r="B194" s="2">
        <v>26</v>
      </c>
      <c r="C194" t="s">
        <v>74</v>
      </c>
      <c r="D194" t="s">
        <v>13</v>
      </c>
      <c r="E194" s="1">
        <v>42369</v>
      </c>
      <c r="F194" s="3">
        <v>4982.63</v>
      </c>
      <c r="G194" s="3">
        <v>4982.63</v>
      </c>
      <c r="H194" s="3">
        <v>186.85</v>
      </c>
      <c r="I194" s="3">
        <v>4795.78</v>
      </c>
      <c r="J194" s="3">
        <v>124.57</v>
      </c>
      <c r="K194" t="s">
        <v>71</v>
      </c>
      <c r="L194" s="11">
        <v>40</v>
      </c>
      <c r="M194" s="36">
        <f t="shared" si="5"/>
        <v>124.57</v>
      </c>
      <c r="N194" s="11">
        <f t="shared" si="6"/>
        <v>0</v>
      </c>
    </row>
    <row r="195" spans="1:14" s="11" customFormat="1">
      <c r="A195" t="s">
        <v>261</v>
      </c>
      <c r="B195" s="2">
        <v>27</v>
      </c>
      <c r="C195" t="s">
        <v>74</v>
      </c>
      <c r="D195" t="s">
        <v>13</v>
      </c>
      <c r="E195" s="1">
        <v>42369</v>
      </c>
      <c r="F195" s="3">
        <v>4982.63</v>
      </c>
      <c r="G195" s="3">
        <v>4982.63</v>
      </c>
      <c r="H195" s="3">
        <v>186.85</v>
      </c>
      <c r="I195" s="3">
        <v>4795.78</v>
      </c>
      <c r="J195" s="3">
        <v>124.57</v>
      </c>
      <c r="K195" t="s">
        <v>71</v>
      </c>
      <c r="L195" s="11">
        <v>40</v>
      </c>
      <c r="M195" s="36">
        <f t="shared" si="5"/>
        <v>124.57</v>
      </c>
      <c r="N195" s="11">
        <f t="shared" si="6"/>
        <v>0</v>
      </c>
    </row>
    <row r="196" spans="1:14" s="11" customFormat="1">
      <c r="A196" t="s">
        <v>261</v>
      </c>
      <c r="B196" s="2">
        <v>28</v>
      </c>
      <c r="C196" t="s">
        <v>74</v>
      </c>
      <c r="D196" t="s">
        <v>13</v>
      </c>
      <c r="E196" s="1">
        <v>42369</v>
      </c>
      <c r="F196" s="3">
        <v>4982.63</v>
      </c>
      <c r="G196" s="3">
        <v>4982.63</v>
      </c>
      <c r="H196" s="3">
        <v>186.85</v>
      </c>
      <c r="I196" s="3">
        <v>4795.78</v>
      </c>
      <c r="J196" s="3">
        <v>124.57</v>
      </c>
      <c r="K196" t="s">
        <v>71</v>
      </c>
      <c r="L196" s="11">
        <v>40</v>
      </c>
      <c r="M196" s="36">
        <f t="shared" ref="M196:M259" si="7">J196</f>
        <v>124.57</v>
      </c>
      <c r="N196" s="11">
        <f t="shared" si="6"/>
        <v>0</v>
      </c>
    </row>
    <row r="197" spans="1:14" s="11" customFormat="1">
      <c r="A197" t="s">
        <v>261</v>
      </c>
      <c r="B197" s="2">
        <v>29</v>
      </c>
      <c r="C197" t="s">
        <v>74</v>
      </c>
      <c r="D197" t="s">
        <v>13</v>
      </c>
      <c r="E197" s="1">
        <v>42369</v>
      </c>
      <c r="F197" s="3">
        <v>4982.63</v>
      </c>
      <c r="G197" s="3">
        <v>4982.63</v>
      </c>
      <c r="H197" s="3">
        <v>186.85</v>
      </c>
      <c r="I197" s="3">
        <v>4795.78</v>
      </c>
      <c r="J197" s="3">
        <v>124.57</v>
      </c>
      <c r="K197" t="s">
        <v>71</v>
      </c>
      <c r="L197" s="11">
        <v>40</v>
      </c>
      <c r="M197" s="36">
        <f t="shared" si="7"/>
        <v>124.57</v>
      </c>
      <c r="N197" s="11">
        <f t="shared" si="6"/>
        <v>0</v>
      </c>
    </row>
    <row r="198" spans="1:14" s="11" customFormat="1">
      <c r="A198" t="s">
        <v>261</v>
      </c>
      <c r="B198" s="2">
        <v>30</v>
      </c>
      <c r="C198" t="s">
        <v>74</v>
      </c>
      <c r="D198" t="s">
        <v>13</v>
      </c>
      <c r="E198" s="1">
        <v>42369</v>
      </c>
      <c r="F198" s="3">
        <v>4982.63</v>
      </c>
      <c r="G198" s="3">
        <v>4982.63</v>
      </c>
      <c r="H198" s="3">
        <v>186.85</v>
      </c>
      <c r="I198" s="3">
        <v>4795.78</v>
      </c>
      <c r="J198" s="3">
        <v>124.57</v>
      </c>
      <c r="K198" t="s">
        <v>71</v>
      </c>
      <c r="L198" s="11">
        <v>40</v>
      </c>
      <c r="M198" s="36">
        <f t="shared" si="7"/>
        <v>124.57</v>
      </c>
      <c r="N198" s="11">
        <f t="shared" si="6"/>
        <v>0</v>
      </c>
    </row>
    <row r="199" spans="1:14" s="11" customFormat="1">
      <c r="A199" t="s">
        <v>261</v>
      </c>
      <c r="B199" s="2">
        <v>31</v>
      </c>
      <c r="C199" t="s">
        <v>74</v>
      </c>
      <c r="D199" t="s">
        <v>13</v>
      </c>
      <c r="E199" s="1">
        <v>42369</v>
      </c>
      <c r="F199" s="3">
        <v>4982.63</v>
      </c>
      <c r="G199" s="3">
        <v>4982.63</v>
      </c>
      <c r="H199" s="3">
        <v>186.85</v>
      </c>
      <c r="I199" s="3">
        <v>4795.78</v>
      </c>
      <c r="J199" s="3">
        <v>124.57</v>
      </c>
      <c r="K199" t="s">
        <v>71</v>
      </c>
      <c r="L199" s="11">
        <v>40</v>
      </c>
      <c r="M199" s="36">
        <f t="shared" si="7"/>
        <v>124.57</v>
      </c>
      <c r="N199" s="11">
        <f t="shared" si="6"/>
        <v>0</v>
      </c>
    </row>
    <row r="200" spans="1:14" s="11" customFormat="1">
      <c r="A200" t="s">
        <v>261</v>
      </c>
      <c r="B200" s="2">
        <v>32</v>
      </c>
      <c r="C200" t="s">
        <v>74</v>
      </c>
      <c r="D200" t="s">
        <v>13</v>
      </c>
      <c r="E200" s="1">
        <v>42369</v>
      </c>
      <c r="F200" s="3">
        <v>4982.63</v>
      </c>
      <c r="G200" s="3">
        <v>4982.63</v>
      </c>
      <c r="H200" s="3">
        <v>186.85</v>
      </c>
      <c r="I200" s="3">
        <v>4795.78</v>
      </c>
      <c r="J200" s="3">
        <v>124.57</v>
      </c>
      <c r="K200" t="s">
        <v>71</v>
      </c>
      <c r="L200" s="11">
        <v>40</v>
      </c>
      <c r="M200" s="36">
        <f t="shared" si="7"/>
        <v>124.57</v>
      </c>
      <c r="N200" s="11">
        <f t="shared" si="6"/>
        <v>0</v>
      </c>
    </row>
    <row r="201" spans="1:14" s="11" customFormat="1">
      <c r="A201" t="s">
        <v>261</v>
      </c>
      <c r="B201" s="2">
        <v>33</v>
      </c>
      <c r="C201" t="s">
        <v>74</v>
      </c>
      <c r="D201" t="s">
        <v>13</v>
      </c>
      <c r="E201" s="1">
        <v>42369</v>
      </c>
      <c r="F201" s="3">
        <v>4982.63</v>
      </c>
      <c r="G201" s="3">
        <v>4982.63</v>
      </c>
      <c r="H201" s="3">
        <v>186.85</v>
      </c>
      <c r="I201" s="3">
        <v>4795.78</v>
      </c>
      <c r="J201" s="3">
        <v>124.57</v>
      </c>
      <c r="K201" t="s">
        <v>71</v>
      </c>
      <c r="L201" s="11">
        <v>40</v>
      </c>
      <c r="M201" s="36">
        <f t="shared" si="7"/>
        <v>124.57</v>
      </c>
      <c r="N201" s="11">
        <f t="shared" si="6"/>
        <v>0</v>
      </c>
    </row>
    <row r="202" spans="1:14" s="11" customFormat="1">
      <c r="A202" t="s">
        <v>261</v>
      </c>
      <c r="B202" s="2">
        <v>34</v>
      </c>
      <c r="C202" t="s">
        <v>74</v>
      </c>
      <c r="D202" t="s">
        <v>13</v>
      </c>
      <c r="E202" s="1">
        <v>42369</v>
      </c>
      <c r="F202" s="3">
        <v>4982.63</v>
      </c>
      <c r="G202" s="3">
        <v>4982.63</v>
      </c>
      <c r="H202" s="3">
        <v>186.85</v>
      </c>
      <c r="I202" s="3">
        <v>4795.78</v>
      </c>
      <c r="J202" s="3">
        <v>124.57</v>
      </c>
      <c r="K202" t="s">
        <v>71</v>
      </c>
      <c r="L202" s="11">
        <v>40</v>
      </c>
      <c r="M202" s="36">
        <f t="shared" si="7"/>
        <v>124.57</v>
      </c>
      <c r="N202" s="11">
        <f t="shared" si="6"/>
        <v>0</v>
      </c>
    </row>
    <row r="203" spans="1:14" s="11" customFormat="1">
      <c r="A203" t="s">
        <v>261</v>
      </c>
      <c r="B203" s="2">
        <v>35</v>
      </c>
      <c r="C203" t="s">
        <v>74</v>
      </c>
      <c r="D203" t="s">
        <v>13</v>
      </c>
      <c r="E203" s="1">
        <v>42369</v>
      </c>
      <c r="F203" s="3">
        <v>4982.63</v>
      </c>
      <c r="G203" s="3">
        <v>4982.63</v>
      </c>
      <c r="H203" s="3">
        <v>186.85</v>
      </c>
      <c r="I203" s="3">
        <v>4795.78</v>
      </c>
      <c r="J203" s="3">
        <v>124.57</v>
      </c>
      <c r="K203" t="s">
        <v>71</v>
      </c>
      <c r="L203" s="11">
        <v>40</v>
      </c>
      <c r="M203" s="36">
        <f t="shared" si="7"/>
        <v>124.57</v>
      </c>
      <c r="N203" s="11">
        <f t="shared" si="6"/>
        <v>0</v>
      </c>
    </row>
    <row r="204" spans="1:14" s="11" customFormat="1">
      <c r="A204" t="s">
        <v>261</v>
      </c>
      <c r="B204" s="2">
        <v>36</v>
      </c>
      <c r="C204" t="s">
        <v>74</v>
      </c>
      <c r="D204" t="s">
        <v>13</v>
      </c>
      <c r="E204" s="1">
        <v>42369</v>
      </c>
      <c r="F204" s="3">
        <v>4982.63</v>
      </c>
      <c r="G204" s="3">
        <v>4982.63</v>
      </c>
      <c r="H204" s="3">
        <v>186.85</v>
      </c>
      <c r="I204" s="3">
        <v>4795.78</v>
      </c>
      <c r="J204" s="3">
        <v>124.57</v>
      </c>
      <c r="K204" t="s">
        <v>71</v>
      </c>
      <c r="L204" s="11">
        <v>40</v>
      </c>
      <c r="M204" s="36">
        <f t="shared" si="7"/>
        <v>124.57</v>
      </c>
      <c r="N204" s="11">
        <f t="shared" si="6"/>
        <v>0</v>
      </c>
    </row>
    <row r="205" spans="1:14" s="11" customFormat="1">
      <c r="A205" t="s">
        <v>261</v>
      </c>
      <c r="B205" s="2">
        <v>37</v>
      </c>
      <c r="C205" t="s">
        <v>74</v>
      </c>
      <c r="D205" t="s">
        <v>13</v>
      </c>
      <c r="E205" s="1">
        <v>42369</v>
      </c>
      <c r="F205" s="3">
        <v>4982.63</v>
      </c>
      <c r="G205" s="3">
        <v>4982.63</v>
      </c>
      <c r="H205" s="3">
        <v>186.85</v>
      </c>
      <c r="I205" s="3">
        <v>4795.78</v>
      </c>
      <c r="J205" s="3">
        <v>124.57</v>
      </c>
      <c r="K205" t="s">
        <v>71</v>
      </c>
      <c r="L205" s="11">
        <v>40</v>
      </c>
      <c r="M205" s="36">
        <f t="shared" si="7"/>
        <v>124.57</v>
      </c>
      <c r="N205" s="11">
        <f t="shared" si="6"/>
        <v>0</v>
      </c>
    </row>
    <row r="206" spans="1:14" s="11" customFormat="1">
      <c r="A206" t="s">
        <v>261</v>
      </c>
      <c r="B206" s="2">
        <v>38</v>
      </c>
      <c r="C206" t="s">
        <v>74</v>
      </c>
      <c r="D206" t="s">
        <v>13</v>
      </c>
      <c r="E206" s="1">
        <v>42369</v>
      </c>
      <c r="F206" s="3">
        <v>4982.63</v>
      </c>
      <c r="G206" s="3">
        <v>4982.63</v>
      </c>
      <c r="H206" s="3">
        <v>186.85</v>
      </c>
      <c r="I206" s="3">
        <v>4795.78</v>
      </c>
      <c r="J206" s="3">
        <v>124.57</v>
      </c>
      <c r="K206" t="s">
        <v>71</v>
      </c>
      <c r="L206" s="11">
        <v>40</v>
      </c>
      <c r="M206" s="36">
        <f t="shared" si="7"/>
        <v>124.57</v>
      </c>
      <c r="N206" s="11">
        <f t="shared" si="6"/>
        <v>0</v>
      </c>
    </row>
    <row r="207" spans="1:14" s="11" customFormat="1">
      <c r="A207" t="s">
        <v>261</v>
      </c>
      <c r="B207" s="2">
        <v>39</v>
      </c>
      <c r="C207" t="s">
        <v>74</v>
      </c>
      <c r="D207" t="s">
        <v>13</v>
      </c>
      <c r="E207" s="1">
        <v>42369</v>
      </c>
      <c r="F207" s="3">
        <v>4982.63</v>
      </c>
      <c r="G207" s="3">
        <v>4982.63</v>
      </c>
      <c r="H207" s="3">
        <v>186.85</v>
      </c>
      <c r="I207" s="3">
        <v>4795.78</v>
      </c>
      <c r="J207" s="3">
        <v>124.57</v>
      </c>
      <c r="K207" t="s">
        <v>71</v>
      </c>
      <c r="L207" s="11">
        <v>40</v>
      </c>
      <c r="M207" s="36">
        <f t="shared" si="7"/>
        <v>124.57</v>
      </c>
      <c r="N207" s="11">
        <f t="shared" si="6"/>
        <v>0</v>
      </c>
    </row>
    <row r="208" spans="1:14" s="11" customFormat="1">
      <c r="A208" t="s">
        <v>261</v>
      </c>
      <c r="B208" s="2">
        <v>40</v>
      </c>
      <c r="C208" t="s">
        <v>74</v>
      </c>
      <c r="D208" t="s">
        <v>13</v>
      </c>
      <c r="E208" s="1">
        <v>42369</v>
      </c>
      <c r="F208" s="3">
        <v>4982.63</v>
      </c>
      <c r="G208" s="3">
        <v>4982.63</v>
      </c>
      <c r="H208" s="3">
        <v>186.85</v>
      </c>
      <c r="I208" s="3">
        <v>4795.78</v>
      </c>
      <c r="J208" s="3">
        <v>124.57</v>
      </c>
      <c r="K208" t="s">
        <v>71</v>
      </c>
      <c r="L208" s="11">
        <v>40</v>
      </c>
      <c r="M208" s="36">
        <f t="shared" si="7"/>
        <v>124.57</v>
      </c>
      <c r="N208" s="11">
        <f t="shared" si="6"/>
        <v>0</v>
      </c>
    </row>
    <row r="209" spans="1:14" s="11" customFormat="1">
      <c r="A209" t="s">
        <v>261</v>
      </c>
      <c r="B209" s="2">
        <v>41</v>
      </c>
      <c r="C209" t="s">
        <v>74</v>
      </c>
      <c r="D209" t="s">
        <v>13</v>
      </c>
      <c r="E209" s="1">
        <v>42369</v>
      </c>
      <c r="F209" s="3">
        <v>4982.63</v>
      </c>
      <c r="G209" s="3">
        <v>4982.63</v>
      </c>
      <c r="H209" s="3">
        <v>186.85</v>
      </c>
      <c r="I209" s="3">
        <v>4795.78</v>
      </c>
      <c r="J209" s="3">
        <v>124.57</v>
      </c>
      <c r="K209" t="s">
        <v>71</v>
      </c>
      <c r="L209" s="11">
        <v>40</v>
      </c>
      <c r="M209" s="36">
        <f t="shared" si="7"/>
        <v>124.57</v>
      </c>
      <c r="N209" s="11">
        <f t="shared" si="6"/>
        <v>0</v>
      </c>
    </row>
    <row r="210" spans="1:14" s="11" customFormat="1">
      <c r="A210" t="s">
        <v>261</v>
      </c>
      <c r="B210" s="2">
        <v>42</v>
      </c>
      <c r="C210" t="s">
        <v>74</v>
      </c>
      <c r="D210" t="s">
        <v>13</v>
      </c>
      <c r="E210" s="1">
        <v>42369</v>
      </c>
      <c r="F210" s="3">
        <v>4982.63</v>
      </c>
      <c r="G210" s="3">
        <v>4982.63</v>
      </c>
      <c r="H210" s="3">
        <v>186.85</v>
      </c>
      <c r="I210" s="3">
        <v>4795.78</v>
      </c>
      <c r="J210" s="3">
        <v>124.57</v>
      </c>
      <c r="K210" t="s">
        <v>71</v>
      </c>
      <c r="L210" s="11">
        <v>40</v>
      </c>
      <c r="M210" s="36">
        <f t="shared" si="7"/>
        <v>124.57</v>
      </c>
      <c r="N210" s="11">
        <f t="shared" si="6"/>
        <v>0</v>
      </c>
    </row>
    <row r="211" spans="1:14" s="11" customFormat="1">
      <c r="A211" t="s">
        <v>261</v>
      </c>
      <c r="B211" s="2">
        <v>43</v>
      </c>
      <c r="C211" t="s">
        <v>74</v>
      </c>
      <c r="D211" t="s">
        <v>13</v>
      </c>
      <c r="E211" s="1">
        <v>42369</v>
      </c>
      <c r="F211" s="3">
        <v>4982.63</v>
      </c>
      <c r="G211" s="3">
        <v>4982.63</v>
      </c>
      <c r="H211" s="3">
        <v>186.85</v>
      </c>
      <c r="I211" s="3">
        <v>4795.78</v>
      </c>
      <c r="J211" s="3">
        <v>124.57</v>
      </c>
      <c r="K211" t="s">
        <v>71</v>
      </c>
      <c r="L211" s="11">
        <v>40</v>
      </c>
      <c r="M211" s="36">
        <f t="shared" si="7"/>
        <v>124.57</v>
      </c>
      <c r="N211" s="11">
        <f t="shared" si="6"/>
        <v>0</v>
      </c>
    </row>
    <row r="212" spans="1:14" s="11" customFormat="1">
      <c r="A212" t="s">
        <v>261</v>
      </c>
      <c r="B212" s="2">
        <v>44</v>
      </c>
      <c r="C212" t="s">
        <v>74</v>
      </c>
      <c r="D212" t="s">
        <v>13</v>
      </c>
      <c r="E212" s="1">
        <v>42369</v>
      </c>
      <c r="F212" s="3">
        <v>4982.63</v>
      </c>
      <c r="G212" s="3">
        <v>4982.63</v>
      </c>
      <c r="H212" s="3">
        <v>186.85</v>
      </c>
      <c r="I212" s="3">
        <v>4795.78</v>
      </c>
      <c r="J212" s="3">
        <v>124.57</v>
      </c>
      <c r="K212" t="s">
        <v>71</v>
      </c>
      <c r="L212" s="11">
        <v>40</v>
      </c>
      <c r="M212" s="36">
        <f t="shared" si="7"/>
        <v>124.57</v>
      </c>
      <c r="N212" s="11">
        <f t="shared" si="6"/>
        <v>0</v>
      </c>
    </row>
    <row r="213" spans="1:14" s="11" customFormat="1">
      <c r="A213" t="s">
        <v>261</v>
      </c>
      <c r="B213" s="2">
        <v>45</v>
      </c>
      <c r="C213" t="s">
        <v>74</v>
      </c>
      <c r="D213" t="s">
        <v>13</v>
      </c>
      <c r="E213" s="1">
        <v>42369</v>
      </c>
      <c r="F213" s="3">
        <v>4982.63</v>
      </c>
      <c r="G213" s="3">
        <v>4982.63</v>
      </c>
      <c r="H213" s="3">
        <v>186.85</v>
      </c>
      <c r="I213" s="3">
        <v>4795.78</v>
      </c>
      <c r="J213" s="3">
        <v>124.57</v>
      </c>
      <c r="K213" t="s">
        <v>71</v>
      </c>
      <c r="L213" s="11">
        <v>40</v>
      </c>
      <c r="M213" s="36">
        <f t="shared" si="7"/>
        <v>124.57</v>
      </c>
      <c r="N213" s="11">
        <f t="shared" si="6"/>
        <v>0</v>
      </c>
    </row>
    <row r="214" spans="1:14" s="11" customFormat="1">
      <c r="A214" t="s">
        <v>261</v>
      </c>
      <c r="B214" s="2">
        <v>46</v>
      </c>
      <c r="C214" t="s">
        <v>74</v>
      </c>
      <c r="D214" t="s">
        <v>13</v>
      </c>
      <c r="E214" s="1">
        <v>42369</v>
      </c>
      <c r="F214" s="3">
        <v>4982.63</v>
      </c>
      <c r="G214" s="3">
        <v>4982.63</v>
      </c>
      <c r="H214" s="3">
        <v>186.85</v>
      </c>
      <c r="I214" s="3">
        <v>4795.78</v>
      </c>
      <c r="J214" s="3">
        <v>124.57</v>
      </c>
      <c r="K214" t="s">
        <v>71</v>
      </c>
      <c r="L214" s="11">
        <v>40</v>
      </c>
      <c r="M214" s="36">
        <f t="shared" si="7"/>
        <v>124.57</v>
      </c>
      <c r="N214" s="11">
        <f t="shared" si="6"/>
        <v>0</v>
      </c>
    </row>
    <row r="215" spans="1:14" s="11" customFormat="1">
      <c r="A215" t="s">
        <v>261</v>
      </c>
      <c r="B215" s="2">
        <v>47</v>
      </c>
      <c r="C215" t="s">
        <v>74</v>
      </c>
      <c r="D215" t="s">
        <v>13</v>
      </c>
      <c r="E215" s="1">
        <v>42369</v>
      </c>
      <c r="F215" s="3">
        <v>4982.63</v>
      </c>
      <c r="G215" s="3">
        <v>4982.63</v>
      </c>
      <c r="H215" s="3">
        <v>186.85</v>
      </c>
      <c r="I215" s="3">
        <v>4795.78</v>
      </c>
      <c r="J215" s="3">
        <v>124.57</v>
      </c>
      <c r="K215" t="s">
        <v>71</v>
      </c>
      <c r="L215" s="11">
        <v>40</v>
      </c>
      <c r="M215" s="36">
        <f t="shared" si="7"/>
        <v>124.57</v>
      </c>
      <c r="N215" s="11">
        <f t="shared" si="6"/>
        <v>0</v>
      </c>
    </row>
    <row r="216" spans="1:14" s="11" customFormat="1">
      <c r="A216" t="s">
        <v>261</v>
      </c>
      <c r="B216" s="2">
        <v>48</v>
      </c>
      <c r="C216" t="s">
        <v>74</v>
      </c>
      <c r="D216" t="s">
        <v>13</v>
      </c>
      <c r="E216" s="1">
        <v>42369</v>
      </c>
      <c r="F216" s="3">
        <v>4982.63</v>
      </c>
      <c r="G216" s="3">
        <v>4982.63</v>
      </c>
      <c r="H216" s="3">
        <v>186.85</v>
      </c>
      <c r="I216" s="3">
        <v>4795.78</v>
      </c>
      <c r="J216" s="3">
        <v>124.57</v>
      </c>
      <c r="K216" t="s">
        <v>71</v>
      </c>
      <c r="L216" s="11">
        <v>40</v>
      </c>
      <c r="M216" s="36">
        <f t="shared" si="7"/>
        <v>124.57</v>
      </c>
      <c r="N216" s="11">
        <f t="shared" si="6"/>
        <v>0</v>
      </c>
    </row>
    <row r="217" spans="1:14" s="11" customFormat="1">
      <c r="A217" t="s">
        <v>261</v>
      </c>
      <c r="B217" s="2">
        <v>49</v>
      </c>
      <c r="C217" t="s">
        <v>74</v>
      </c>
      <c r="D217" t="s">
        <v>13</v>
      </c>
      <c r="E217" s="1">
        <v>42369</v>
      </c>
      <c r="F217" s="3">
        <v>4982.63</v>
      </c>
      <c r="G217" s="3">
        <v>4982.63</v>
      </c>
      <c r="H217" s="3">
        <v>186.85</v>
      </c>
      <c r="I217" s="3">
        <v>4795.78</v>
      </c>
      <c r="J217" s="3">
        <v>124.57</v>
      </c>
      <c r="K217" t="s">
        <v>71</v>
      </c>
      <c r="L217" s="11">
        <v>40</v>
      </c>
      <c r="M217" s="36">
        <f t="shared" si="7"/>
        <v>124.57</v>
      </c>
      <c r="N217" s="11">
        <f t="shared" si="6"/>
        <v>0</v>
      </c>
    </row>
    <row r="218" spans="1:14" s="11" customFormat="1">
      <c r="A218" t="s">
        <v>261</v>
      </c>
      <c r="B218" s="2">
        <v>50</v>
      </c>
      <c r="C218" t="s">
        <v>74</v>
      </c>
      <c r="D218" t="s">
        <v>13</v>
      </c>
      <c r="E218" s="1">
        <v>42369</v>
      </c>
      <c r="F218" s="3">
        <v>4982.63</v>
      </c>
      <c r="G218" s="3">
        <v>4982.63</v>
      </c>
      <c r="H218" s="3">
        <v>186.85</v>
      </c>
      <c r="I218" s="3">
        <v>4795.78</v>
      </c>
      <c r="J218" s="3">
        <v>124.57</v>
      </c>
      <c r="K218" t="s">
        <v>71</v>
      </c>
      <c r="L218" s="11">
        <v>40</v>
      </c>
      <c r="M218" s="36">
        <f t="shared" si="7"/>
        <v>124.57</v>
      </c>
      <c r="N218" s="11">
        <f t="shared" si="6"/>
        <v>0</v>
      </c>
    </row>
    <row r="219" spans="1:14" s="11" customFormat="1">
      <c r="A219" t="s">
        <v>261</v>
      </c>
      <c r="B219" s="2">
        <v>51</v>
      </c>
      <c r="C219" t="s">
        <v>74</v>
      </c>
      <c r="D219" t="s">
        <v>13</v>
      </c>
      <c r="E219" s="1">
        <v>42369</v>
      </c>
      <c r="F219" s="3">
        <v>4982.63</v>
      </c>
      <c r="G219" s="3">
        <v>4982.63</v>
      </c>
      <c r="H219" s="3">
        <v>186.85</v>
      </c>
      <c r="I219" s="3">
        <v>4795.78</v>
      </c>
      <c r="J219" s="3">
        <v>124.57</v>
      </c>
      <c r="K219" t="s">
        <v>71</v>
      </c>
      <c r="L219" s="11">
        <v>40</v>
      </c>
      <c r="M219" s="36">
        <f t="shared" si="7"/>
        <v>124.57</v>
      </c>
      <c r="N219" s="11">
        <f t="shared" si="6"/>
        <v>0</v>
      </c>
    </row>
    <row r="220" spans="1:14" s="11" customFormat="1">
      <c r="A220" t="s">
        <v>261</v>
      </c>
      <c r="B220" s="2">
        <v>52</v>
      </c>
      <c r="C220" t="s">
        <v>74</v>
      </c>
      <c r="D220" t="s">
        <v>13</v>
      </c>
      <c r="E220" s="1">
        <v>42369</v>
      </c>
      <c r="F220" s="3">
        <v>4982.63</v>
      </c>
      <c r="G220" s="3">
        <v>4982.63</v>
      </c>
      <c r="H220" s="3">
        <v>186.85</v>
      </c>
      <c r="I220" s="3">
        <v>4795.78</v>
      </c>
      <c r="J220" s="3">
        <v>124.57</v>
      </c>
      <c r="K220" t="s">
        <v>71</v>
      </c>
      <c r="L220" s="11">
        <v>40</v>
      </c>
      <c r="M220" s="36">
        <f t="shared" si="7"/>
        <v>124.57</v>
      </c>
      <c r="N220" s="11">
        <f t="shared" si="6"/>
        <v>0</v>
      </c>
    </row>
    <row r="221" spans="1:14" s="11" customFormat="1">
      <c r="A221" t="s">
        <v>261</v>
      </c>
      <c r="B221" s="2">
        <v>53</v>
      </c>
      <c r="C221" t="s">
        <v>74</v>
      </c>
      <c r="D221" t="s">
        <v>13</v>
      </c>
      <c r="E221" s="1">
        <v>42369</v>
      </c>
      <c r="F221" s="3">
        <v>4982.63</v>
      </c>
      <c r="G221" s="3">
        <v>4982.63</v>
      </c>
      <c r="H221" s="3">
        <v>186.85</v>
      </c>
      <c r="I221" s="3">
        <v>4795.78</v>
      </c>
      <c r="J221" s="3">
        <v>124.57</v>
      </c>
      <c r="K221" t="s">
        <v>71</v>
      </c>
      <c r="L221" s="11">
        <v>40</v>
      </c>
      <c r="M221" s="36">
        <f t="shared" si="7"/>
        <v>124.57</v>
      </c>
      <c r="N221" s="11">
        <f t="shared" si="6"/>
        <v>0</v>
      </c>
    </row>
    <row r="222" spans="1:14" s="11" customFormat="1">
      <c r="A222" t="s">
        <v>261</v>
      </c>
      <c r="B222" s="2">
        <v>54</v>
      </c>
      <c r="C222" t="s">
        <v>74</v>
      </c>
      <c r="D222" t="s">
        <v>13</v>
      </c>
      <c r="E222" s="1">
        <v>42369</v>
      </c>
      <c r="F222" s="3">
        <v>4982.63</v>
      </c>
      <c r="G222" s="3">
        <v>4982.63</v>
      </c>
      <c r="H222" s="3">
        <v>186.85</v>
      </c>
      <c r="I222" s="3">
        <v>4795.78</v>
      </c>
      <c r="J222" s="3">
        <v>124.57</v>
      </c>
      <c r="K222" t="s">
        <v>71</v>
      </c>
      <c r="L222" s="11">
        <v>40</v>
      </c>
      <c r="M222" s="36">
        <f t="shared" si="7"/>
        <v>124.57</v>
      </c>
      <c r="N222" s="11">
        <f t="shared" si="6"/>
        <v>0</v>
      </c>
    </row>
    <row r="223" spans="1:14" s="11" customFormat="1">
      <c r="A223" t="s">
        <v>261</v>
      </c>
      <c r="B223" s="2">
        <v>55</v>
      </c>
      <c r="C223" t="s">
        <v>74</v>
      </c>
      <c r="D223" t="s">
        <v>13</v>
      </c>
      <c r="E223" s="1">
        <v>42369</v>
      </c>
      <c r="F223" s="3">
        <v>4982.63</v>
      </c>
      <c r="G223" s="3">
        <v>4982.63</v>
      </c>
      <c r="H223" s="3">
        <v>186.85</v>
      </c>
      <c r="I223" s="3">
        <v>4795.78</v>
      </c>
      <c r="J223" s="3">
        <v>124.57</v>
      </c>
      <c r="K223" t="s">
        <v>71</v>
      </c>
      <c r="L223" s="11">
        <v>40</v>
      </c>
      <c r="M223" s="36">
        <f t="shared" si="7"/>
        <v>124.57</v>
      </c>
      <c r="N223" s="11">
        <f t="shared" si="6"/>
        <v>0</v>
      </c>
    </row>
    <row r="224" spans="1:14" s="11" customFormat="1">
      <c r="A224" t="s">
        <v>261</v>
      </c>
      <c r="B224" s="2">
        <v>56</v>
      </c>
      <c r="C224" t="s">
        <v>74</v>
      </c>
      <c r="D224" t="s">
        <v>13</v>
      </c>
      <c r="E224" s="1">
        <v>42369</v>
      </c>
      <c r="F224" s="3">
        <v>4982.63</v>
      </c>
      <c r="G224" s="3">
        <v>4982.63</v>
      </c>
      <c r="H224" s="3">
        <v>186.85</v>
      </c>
      <c r="I224" s="3">
        <v>4795.78</v>
      </c>
      <c r="J224" s="3">
        <v>124.57</v>
      </c>
      <c r="K224" t="s">
        <v>71</v>
      </c>
      <c r="L224" s="11">
        <v>40</v>
      </c>
      <c r="M224" s="36">
        <f t="shared" si="7"/>
        <v>124.57</v>
      </c>
      <c r="N224" s="11">
        <f t="shared" si="6"/>
        <v>0</v>
      </c>
    </row>
    <row r="225" spans="1:14" s="11" customFormat="1">
      <c r="A225" t="s">
        <v>261</v>
      </c>
      <c r="B225" s="2">
        <v>57</v>
      </c>
      <c r="C225" t="s">
        <v>74</v>
      </c>
      <c r="D225" t="s">
        <v>13</v>
      </c>
      <c r="E225" s="1">
        <v>42369</v>
      </c>
      <c r="F225" s="3">
        <v>4982.63</v>
      </c>
      <c r="G225" s="3">
        <v>4982.63</v>
      </c>
      <c r="H225" s="3">
        <v>186.85</v>
      </c>
      <c r="I225" s="3">
        <v>4795.78</v>
      </c>
      <c r="J225" s="3">
        <v>124.57</v>
      </c>
      <c r="K225" t="s">
        <v>71</v>
      </c>
      <c r="L225" s="11">
        <v>40</v>
      </c>
      <c r="M225" s="36">
        <f t="shared" si="7"/>
        <v>124.57</v>
      </c>
      <c r="N225" s="11">
        <f t="shared" si="6"/>
        <v>0</v>
      </c>
    </row>
    <row r="226" spans="1:14" s="11" customFormat="1">
      <c r="A226" t="s">
        <v>261</v>
      </c>
      <c r="B226" s="2">
        <v>58</v>
      </c>
      <c r="C226" t="s">
        <v>74</v>
      </c>
      <c r="D226" t="s">
        <v>13</v>
      </c>
      <c r="E226" s="1">
        <v>42369</v>
      </c>
      <c r="F226" s="3">
        <v>4982.63</v>
      </c>
      <c r="G226" s="3">
        <v>4982.63</v>
      </c>
      <c r="H226" s="3">
        <v>186.85</v>
      </c>
      <c r="I226" s="3">
        <v>4795.78</v>
      </c>
      <c r="J226" s="3">
        <v>124.57</v>
      </c>
      <c r="K226" t="s">
        <v>71</v>
      </c>
      <c r="L226" s="11">
        <v>40</v>
      </c>
      <c r="M226" s="36">
        <f t="shared" si="7"/>
        <v>124.57</v>
      </c>
      <c r="N226" s="11">
        <f t="shared" si="6"/>
        <v>0</v>
      </c>
    </row>
    <row r="227" spans="1:14" s="11" customFormat="1">
      <c r="A227" t="s">
        <v>261</v>
      </c>
      <c r="B227" s="2">
        <v>59</v>
      </c>
      <c r="C227" t="s">
        <v>74</v>
      </c>
      <c r="D227" t="s">
        <v>13</v>
      </c>
      <c r="E227" s="1">
        <v>42369</v>
      </c>
      <c r="F227" s="3">
        <v>4982.63</v>
      </c>
      <c r="G227" s="3">
        <v>4982.63</v>
      </c>
      <c r="H227" s="3">
        <v>186.85</v>
      </c>
      <c r="I227" s="3">
        <v>4795.78</v>
      </c>
      <c r="J227" s="3">
        <v>124.57</v>
      </c>
      <c r="K227" t="s">
        <v>71</v>
      </c>
      <c r="L227" s="11">
        <v>40</v>
      </c>
      <c r="M227" s="36">
        <f t="shared" si="7"/>
        <v>124.57</v>
      </c>
      <c r="N227" s="11">
        <f t="shared" si="6"/>
        <v>0</v>
      </c>
    </row>
    <row r="228" spans="1:14" s="11" customFormat="1">
      <c r="A228" t="s">
        <v>261</v>
      </c>
      <c r="B228" s="2">
        <v>60</v>
      </c>
      <c r="C228" t="s">
        <v>74</v>
      </c>
      <c r="D228" t="s">
        <v>13</v>
      </c>
      <c r="E228" s="1">
        <v>42369</v>
      </c>
      <c r="F228" s="3">
        <v>4982.63</v>
      </c>
      <c r="G228" s="3">
        <v>4982.63</v>
      </c>
      <c r="H228" s="3">
        <v>186.85</v>
      </c>
      <c r="I228" s="3">
        <v>4795.78</v>
      </c>
      <c r="J228" s="3">
        <v>124.57</v>
      </c>
      <c r="K228" t="s">
        <v>71</v>
      </c>
      <c r="L228" s="11">
        <v>40</v>
      </c>
      <c r="M228" s="36">
        <f t="shared" si="7"/>
        <v>124.57</v>
      </c>
      <c r="N228" s="11">
        <f t="shared" si="6"/>
        <v>0</v>
      </c>
    </row>
    <row r="229" spans="1:14" s="11" customFormat="1">
      <c r="A229" t="s">
        <v>261</v>
      </c>
      <c r="B229" s="2">
        <v>61</v>
      </c>
      <c r="C229" t="s">
        <v>262</v>
      </c>
      <c r="D229" t="s">
        <v>13</v>
      </c>
      <c r="E229" s="1">
        <v>42369</v>
      </c>
      <c r="F229" s="3">
        <v>13233.08</v>
      </c>
      <c r="G229" s="3">
        <v>13233.08</v>
      </c>
      <c r="H229" s="3">
        <v>496.24</v>
      </c>
      <c r="I229" s="3">
        <v>12736.84</v>
      </c>
      <c r="J229" s="3">
        <v>330.83</v>
      </c>
      <c r="K229" t="s">
        <v>71</v>
      </c>
      <c r="L229" s="11">
        <v>40</v>
      </c>
      <c r="M229" s="36">
        <f t="shared" si="7"/>
        <v>330.83</v>
      </c>
      <c r="N229" s="11">
        <f t="shared" si="6"/>
        <v>0</v>
      </c>
    </row>
    <row r="230" spans="1:14" s="11" customFormat="1">
      <c r="A230" t="s">
        <v>261</v>
      </c>
      <c r="B230" s="2">
        <v>62</v>
      </c>
      <c r="C230" t="s">
        <v>262</v>
      </c>
      <c r="D230" t="s">
        <v>13</v>
      </c>
      <c r="E230" s="1">
        <v>42369</v>
      </c>
      <c r="F230" s="3">
        <v>13233.08</v>
      </c>
      <c r="G230" s="3">
        <v>13233.08</v>
      </c>
      <c r="H230" s="3">
        <v>496.24</v>
      </c>
      <c r="I230" s="3">
        <v>12736.84</v>
      </c>
      <c r="J230" s="3">
        <v>330.83</v>
      </c>
      <c r="K230" t="s">
        <v>71</v>
      </c>
      <c r="L230" s="11">
        <v>40</v>
      </c>
      <c r="M230" s="36">
        <f t="shared" si="7"/>
        <v>330.83</v>
      </c>
      <c r="N230" s="11">
        <f t="shared" si="6"/>
        <v>0</v>
      </c>
    </row>
    <row r="231" spans="1:14" s="11" customFormat="1">
      <c r="A231" t="s">
        <v>261</v>
      </c>
      <c r="B231" s="2">
        <v>63</v>
      </c>
      <c r="C231" t="s">
        <v>262</v>
      </c>
      <c r="D231" t="s">
        <v>13</v>
      </c>
      <c r="E231" s="1">
        <v>42369</v>
      </c>
      <c r="F231" s="3">
        <v>13233.08</v>
      </c>
      <c r="G231" s="3">
        <v>13233.08</v>
      </c>
      <c r="H231" s="3">
        <v>496.24</v>
      </c>
      <c r="I231" s="3">
        <v>12736.84</v>
      </c>
      <c r="J231" s="3">
        <v>330.83</v>
      </c>
      <c r="K231" t="s">
        <v>71</v>
      </c>
      <c r="L231" s="11">
        <v>40</v>
      </c>
      <c r="M231" s="36">
        <f t="shared" si="7"/>
        <v>330.83</v>
      </c>
      <c r="N231" s="11">
        <f t="shared" si="6"/>
        <v>0</v>
      </c>
    </row>
    <row r="232" spans="1:14" s="11" customFormat="1">
      <c r="A232" t="s">
        <v>261</v>
      </c>
      <c r="B232" s="2">
        <v>64</v>
      </c>
      <c r="C232" t="s">
        <v>262</v>
      </c>
      <c r="D232" t="s">
        <v>13</v>
      </c>
      <c r="E232" s="1">
        <v>42369</v>
      </c>
      <c r="F232" s="3">
        <v>13233.08</v>
      </c>
      <c r="G232" s="3">
        <v>13233.08</v>
      </c>
      <c r="H232" s="3">
        <v>496.24</v>
      </c>
      <c r="I232" s="3">
        <v>12736.84</v>
      </c>
      <c r="J232" s="3">
        <v>330.83</v>
      </c>
      <c r="K232" t="s">
        <v>71</v>
      </c>
      <c r="L232" s="11">
        <v>40</v>
      </c>
      <c r="M232" s="36">
        <f t="shared" si="7"/>
        <v>330.83</v>
      </c>
      <c r="N232" s="11">
        <f t="shared" si="6"/>
        <v>0</v>
      </c>
    </row>
    <row r="233" spans="1:14" s="11" customFormat="1">
      <c r="A233" t="s">
        <v>261</v>
      </c>
      <c r="B233" s="2">
        <v>65</v>
      </c>
      <c r="C233" t="s">
        <v>79</v>
      </c>
      <c r="D233" t="s">
        <v>13</v>
      </c>
      <c r="E233" s="1">
        <v>42369</v>
      </c>
      <c r="F233" s="3">
        <v>3207.31</v>
      </c>
      <c r="G233" s="3">
        <v>3207.31</v>
      </c>
      <c r="H233" s="3">
        <v>120.27</v>
      </c>
      <c r="I233" s="3">
        <v>3087.04</v>
      </c>
      <c r="J233" s="3">
        <v>80.180000000000007</v>
      </c>
      <c r="K233" t="s">
        <v>71</v>
      </c>
      <c r="L233" s="11">
        <v>40</v>
      </c>
      <c r="M233" s="36">
        <f t="shared" si="7"/>
        <v>80.180000000000007</v>
      </c>
      <c r="N233" s="11">
        <f t="shared" si="6"/>
        <v>0</v>
      </c>
    </row>
    <row r="234" spans="1:14" s="11" customFormat="1">
      <c r="A234" t="s">
        <v>261</v>
      </c>
      <c r="B234" s="2">
        <v>66</v>
      </c>
      <c r="C234" t="s">
        <v>79</v>
      </c>
      <c r="D234" t="s">
        <v>13</v>
      </c>
      <c r="E234" s="1">
        <v>42369</v>
      </c>
      <c r="F234" s="3">
        <v>3207.31</v>
      </c>
      <c r="G234" s="3">
        <v>3207.31</v>
      </c>
      <c r="H234" s="3">
        <v>120.27</v>
      </c>
      <c r="I234" s="3">
        <v>3087.04</v>
      </c>
      <c r="J234" s="3">
        <v>80.180000000000007</v>
      </c>
      <c r="K234" t="s">
        <v>71</v>
      </c>
      <c r="L234" s="11">
        <v>40</v>
      </c>
      <c r="M234" s="36">
        <f t="shared" si="7"/>
        <v>80.180000000000007</v>
      </c>
      <c r="N234" s="11">
        <f t="shared" si="6"/>
        <v>0</v>
      </c>
    </row>
    <row r="235" spans="1:14" s="11" customFormat="1">
      <c r="A235" t="s">
        <v>261</v>
      </c>
      <c r="B235" s="2">
        <v>67</v>
      </c>
      <c r="C235" t="s">
        <v>70</v>
      </c>
      <c r="D235" t="s">
        <v>13</v>
      </c>
      <c r="E235" s="1">
        <v>42369</v>
      </c>
      <c r="F235" s="3">
        <v>4504.8100000000004</v>
      </c>
      <c r="G235" s="3">
        <v>4504.8100000000004</v>
      </c>
      <c r="H235" s="3">
        <v>168.93</v>
      </c>
      <c r="I235" s="3">
        <v>4335.88</v>
      </c>
      <c r="J235" s="3">
        <v>112.62</v>
      </c>
      <c r="K235" t="s">
        <v>71</v>
      </c>
      <c r="L235" s="11">
        <v>40</v>
      </c>
      <c r="M235" s="36">
        <f t="shared" si="7"/>
        <v>112.62</v>
      </c>
      <c r="N235" s="11">
        <f t="shared" si="6"/>
        <v>0</v>
      </c>
    </row>
    <row r="236" spans="1:14" s="11" customFormat="1">
      <c r="A236" t="s">
        <v>261</v>
      </c>
      <c r="B236" s="2">
        <v>68</v>
      </c>
      <c r="C236" t="s">
        <v>91</v>
      </c>
      <c r="D236" t="s">
        <v>13</v>
      </c>
      <c r="E236" s="1">
        <v>42369</v>
      </c>
      <c r="F236" s="3">
        <v>10052.200000000001</v>
      </c>
      <c r="G236" s="3">
        <v>10052.200000000001</v>
      </c>
      <c r="H236" s="3">
        <v>376.96</v>
      </c>
      <c r="I236" s="3">
        <v>9675.24</v>
      </c>
      <c r="J236" s="3">
        <v>251.31</v>
      </c>
      <c r="K236" t="s">
        <v>71</v>
      </c>
      <c r="L236" s="11">
        <v>40</v>
      </c>
      <c r="M236" s="36">
        <f t="shared" si="7"/>
        <v>251.31</v>
      </c>
      <c r="N236" s="11">
        <f t="shared" si="6"/>
        <v>0</v>
      </c>
    </row>
    <row r="237" spans="1:14" s="11" customFormat="1">
      <c r="A237" t="s">
        <v>261</v>
      </c>
      <c r="B237" s="2">
        <v>69</v>
      </c>
      <c r="C237" t="s">
        <v>91</v>
      </c>
      <c r="D237" t="s">
        <v>13</v>
      </c>
      <c r="E237" s="1">
        <v>42369</v>
      </c>
      <c r="F237" s="3">
        <v>10052.200000000001</v>
      </c>
      <c r="G237" s="3">
        <v>10052.200000000001</v>
      </c>
      <c r="H237" s="3">
        <v>376.96</v>
      </c>
      <c r="I237" s="3">
        <v>9675.24</v>
      </c>
      <c r="J237" s="3">
        <v>251.31</v>
      </c>
      <c r="K237" t="s">
        <v>71</v>
      </c>
      <c r="L237" s="11">
        <v>40</v>
      </c>
      <c r="M237" s="36">
        <f t="shared" si="7"/>
        <v>251.31</v>
      </c>
      <c r="N237" s="11">
        <f t="shared" si="6"/>
        <v>0</v>
      </c>
    </row>
    <row r="238" spans="1:14" s="11" customFormat="1">
      <c r="A238" t="s">
        <v>261</v>
      </c>
      <c r="B238" s="2">
        <v>70</v>
      </c>
      <c r="C238" t="s">
        <v>91</v>
      </c>
      <c r="D238" t="s">
        <v>13</v>
      </c>
      <c r="E238" s="1">
        <v>42369</v>
      </c>
      <c r="F238" s="3">
        <v>10052.200000000001</v>
      </c>
      <c r="G238" s="3">
        <v>10052.200000000001</v>
      </c>
      <c r="H238" s="3">
        <v>376.96</v>
      </c>
      <c r="I238" s="3">
        <v>9675.24</v>
      </c>
      <c r="J238" s="3">
        <v>251.31</v>
      </c>
      <c r="K238" t="s">
        <v>71</v>
      </c>
      <c r="L238" s="11">
        <v>40</v>
      </c>
      <c r="M238" s="36">
        <f t="shared" si="7"/>
        <v>251.31</v>
      </c>
      <c r="N238" s="11">
        <f t="shared" si="6"/>
        <v>0</v>
      </c>
    </row>
    <row r="239" spans="1:14" s="11" customFormat="1">
      <c r="A239" t="s">
        <v>261</v>
      </c>
      <c r="B239" s="2">
        <v>71</v>
      </c>
      <c r="C239" t="s">
        <v>65</v>
      </c>
      <c r="D239" t="s">
        <v>13</v>
      </c>
      <c r="E239" s="1">
        <v>42369</v>
      </c>
      <c r="F239" s="3">
        <v>115269.96</v>
      </c>
      <c r="G239" s="3">
        <v>115269.96</v>
      </c>
      <c r="H239" s="3">
        <v>4322.62</v>
      </c>
      <c r="I239" s="3">
        <v>110947.34</v>
      </c>
      <c r="J239" s="3">
        <v>2881.75</v>
      </c>
      <c r="K239" t="s">
        <v>71</v>
      </c>
      <c r="L239" s="11">
        <v>40</v>
      </c>
      <c r="M239" s="36">
        <f t="shared" si="7"/>
        <v>2881.75</v>
      </c>
      <c r="N239" s="11">
        <f t="shared" si="6"/>
        <v>0</v>
      </c>
    </row>
    <row r="240" spans="1:14" s="11" customFormat="1">
      <c r="A240" t="s">
        <v>305</v>
      </c>
      <c r="B240" s="2">
        <v>1</v>
      </c>
      <c r="C240" t="s">
        <v>306</v>
      </c>
      <c r="D240" t="s">
        <v>13</v>
      </c>
      <c r="E240" s="1">
        <v>42369</v>
      </c>
      <c r="F240" s="3">
        <v>3885.11</v>
      </c>
      <c r="G240" s="3">
        <v>3885.11</v>
      </c>
      <c r="H240" s="3">
        <v>145.69</v>
      </c>
      <c r="I240" s="3">
        <v>3739.42</v>
      </c>
      <c r="J240" s="3">
        <v>97.13</v>
      </c>
      <c r="K240" t="s">
        <v>71</v>
      </c>
      <c r="L240" s="11">
        <v>40</v>
      </c>
      <c r="M240" s="36">
        <f t="shared" si="7"/>
        <v>97.13</v>
      </c>
      <c r="N240" s="11">
        <f t="shared" si="6"/>
        <v>0</v>
      </c>
    </row>
    <row r="241" spans="1:14" s="11" customFormat="1">
      <c r="A241" t="s">
        <v>344</v>
      </c>
      <c r="B241" s="2">
        <v>1</v>
      </c>
      <c r="C241" t="s">
        <v>70</v>
      </c>
      <c r="D241" t="s">
        <v>13</v>
      </c>
      <c r="E241" s="1">
        <v>42369</v>
      </c>
      <c r="F241" s="3">
        <v>2659.37</v>
      </c>
      <c r="G241" s="3">
        <v>2659.37</v>
      </c>
      <c r="H241" s="3">
        <v>99.72</v>
      </c>
      <c r="I241" s="3">
        <v>2559.65</v>
      </c>
      <c r="J241" s="3">
        <v>66.48</v>
      </c>
      <c r="K241" t="s">
        <v>71</v>
      </c>
      <c r="L241" s="11">
        <v>40</v>
      </c>
      <c r="M241" s="36">
        <f t="shared" si="7"/>
        <v>66.48</v>
      </c>
      <c r="N241" s="11">
        <f t="shared" si="6"/>
        <v>0</v>
      </c>
    </row>
    <row r="242" spans="1:14" s="11" customFormat="1">
      <c r="A242" t="s">
        <v>363</v>
      </c>
      <c r="B242" s="2">
        <v>1</v>
      </c>
      <c r="C242" t="s">
        <v>364</v>
      </c>
      <c r="D242" t="s">
        <v>13</v>
      </c>
      <c r="E242" s="1">
        <v>42369</v>
      </c>
      <c r="F242" s="3">
        <v>268.38</v>
      </c>
      <c r="G242" s="3">
        <v>268.38</v>
      </c>
      <c r="H242" s="3">
        <v>10.06</v>
      </c>
      <c r="I242" s="3">
        <v>258.32</v>
      </c>
      <c r="J242" s="3">
        <v>6.71</v>
      </c>
      <c r="K242" t="s">
        <v>71</v>
      </c>
      <c r="L242" s="11">
        <v>40</v>
      </c>
      <c r="M242" s="36">
        <f t="shared" si="7"/>
        <v>6.71</v>
      </c>
      <c r="N242" s="11">
        <f t="shared" si="6"/>
        <v>0</v>
      </c>
    </row>
    <row r="243" spans="1:14" s="11" customFormat="1">
      <c r="A243" t="s">
        <v>363</v>
      </c>
      <c r="B243" s="2">
        <v>2</v>
      </c>
      <c r="C243" t="s">
        <v>364</v>
      </c>
      <c r="D243" t="s">
        <v>13</v>
      </c>
      <c r="E243" s="1">
        <v>42369</v>
      </c>
      <c r="F243" s="3">
        <v>157.5</v>
      </c>
      <c r="G243" s="3">
        <v>157.5</v>
      </c>
      <c r="H243" s="3">
        <v>5.91</v>
      </c>
      <c r="I243" s="3">
        <v>151.59</v>
      </c>
      <c r="J243" s="3">
        <v>3.94</v>
      </c>
      <c r="K243" t="s">
        <v>71</v>
      </c>
      <c r="L243" s="11">
        <v>40</v>
      </c>
      <c r="M243" s="36">
        <f t="shared" si="7"/>
        <v>3.94</v>
      </c>
      <c r="N243" s="11">
        <f t="shared" si="6"/>
        <v>0</v>
      </c>
    </row>
    <row r="244" spans="1:14" s="11" customFormat="1">
      <c r="A244" t="s">
        <v>385</v>
      </c>
      <c r="B244" s="2">
        <v>1</v>
      </c>
      <c r="C244" t="s">
        <v>386</v>
      </c>
      <c r="D244" t="s">
        <v>13</v>
      </c>
      <c r="E244" s="1">
        <v>42369</v>
      </c>
      <c r="F244" s="3">
        <v>1257.5999999999999</v>
      </c>
      <c r="G244" s="3">
        <v>1257.5999999999999</v>
      </c>
      <c r="H244" s="3">
        <v>47.16</v>
      </c>
      <c r="I244" s="3">
        <v>1210.44</v>
      </c>
      <c r="J244" s="3">
        <v>31.44</v>
      </c>
      <c r="K244" t="s">
        <v>71</v>
      </c>
      <c r="L244" s="11">
        <v>40</v>
      </c>
      <c r="M244" s="36">
        <f t="shared" si="7"/>
        <v>31.44</v>
      </c>
      <c r="N244" s="11">
        <f t="shared" si="6"/>
        <v>0</v>
      </c>
    </row>
    <row r="245" spans="1:14" s="11" customFormat="1">
      <c r="A245" t="s">
        <v>416</v>
      </c>
      <c r="B245" s="2">
        <v>1</v>
      </c>
      <c r="C245" t="s">
        <v>417</v>
      </c>
      <c r="D245" t="s">
        <v>13</v>
      </c>
      <c r="E245" s="1">
        <v>42369</v>
      </c>
      <c r="F245" s="3">
        <v>3563.73</v>
      </c>
      <c r="G245" s="3">
        <v>3563.73</v>
      </c>
      <c r="H245" s="3">
        <v>133.63999999999999</v>
      </c>
      <c r="I245" s="3">
        <v>3430.09</v>
      </c>
      <c r="J245" s="3">
        <v>89.09</v>
      </c>
      <c r="K245" t="s">
        <v>71</v>
      </c>
      <c r="L245" s="11">
        <v>40</v>
      </c>
      <c r="M245" s="36">
        <f t="shared" si="7"/>
        <v>89.09</v>
      </c>
      <c r="N245" s="11">
        <f t="shared" si="6"/>
        <v>0</v>
      </c>
    </row>
    <row r="246" spans="1:14" s="11" customFormat="1">
      <c r="A246" t="s">
        <v>430</v>
      </c>
      <c r="B246" s="2">
        <v>1</v>
      </c>
      <c r="C246" t="s">
        <v>82</v>
      </c>
      <c r="D246" t="s">
        <v>13</v>
      </c>
      <c r="E246" s="1">
        <v>42369</v>
      </c>
      <c r="F246" s="3">
        <v>6143.02</v>
      </c>
      <c r="G246" s="3">
        <v>6143.02</v>
      </c>
      <c r="H246" s="3">
        <v>230.37</v>
      </c>
      <c r="I246" s="3">
        <v>5912.65</v>
      </c>
      <c r="J246" s="3">
        <v>153.58000000000001</v>
      </c>
      <c r="K246" t="s">
        <v>71</v>
      </c>
      <c r="L246" s="11">
        <v>40</v>
      </c>
      <c r="M246" s="36">
        <f t="shared" si="7"/>
        <v>153.58000000000001</v>
      </c>
      <c r="N246" s="11">
        <f t="shared" si="6"/>
        <v>0</v>
      </c>
    </row>
    <row r="247" spans="1:14" s="11" customFormat="1">
      <c r="A247" t="s">
        <v>430</v>
      </c>
      <c r="B247" s="2">
        <v>2</v>
      </c>
      <c r="C247" t="s">
        <v>271</v>
      </c>
      <c r="D247" t="s">
        <v>13</v>
      </c>
      <c r="E247" s="1">
        <v>42369</v>
      </c>
      <c r="F247" s="3">
        <v>1697.05</v>
      </c>
      <c r="G247" s="3">
        <v>1697.05</v>
      </c>
      <c r="H247" s="3">
        <v>63.64</v>
      </c>
      <c r="I247" s="3">
        <v>1633.41</v>
      </c>
      <c r="J247" s="3">
        <v>42.43</v>
      </c>
      <c r="K247" t="s">
        <v>71</v>
      </c>
      <c r="L247" s="11">
        <v>40</v>
      </c>
      <c r="M247" s="36">
        <f t="shared" si="7"/>
        <v>42.43</v>
      </c>
      <c r="N247" s="11">
        <f t="shared" si="6"/>
        <v>0</v>
      </c>
    </row>
    <row r="248" spans="1:14" s="11" customFormat="1">
      <c r="A248" t="s">
        <v>430</v>
      </c>
      <c r="B248" s="2">
        <v>3</v>
      </c>
      <c r="C248" t="s">
        <v>271</v>
      </c>
      <c r="D248" t="s">
        <v>13</v>
      </c>
      <c r="E248" s="1">
        <v>42369</v>
      </c>
      <c r="F248" s="3">
        <v>1697.05</v>
      </c>
      <c r="G248" s="3">
        <v>1697.05</v>
      </c>
      <c r="H248" s="3">
        <v>63.64</v>
      </c>
      <c r="I248" s="3">
        <v>1633.41</v>
      </c>
      <c r="J248" s="3">
        <v>42.43</v>
      </c>
      <c r="K248" t="s">
        <v>71</v>
      </c>
      <c r="L248" s="11">
        <v>40</v>
      </c>
      <c r="M248" s="36">
        <f t="shared" si="7"/>
        <v>42.43</v>
      </c>
      <c r="N248" s="11">
        <f t="shared" si="6"/>
        <v>0</v>
      </c>
    </row>
    <row r="249" spans="1:14" s="11" customFormat="1">
      <c r="A249" t="s">
        <v>430</v>
      </c>
      <c r="B249" s="2">
        <v>4</v>
      </c>
      <c r="C249" t="s">
        <v>66</v>
      </c>
      <c r="D249" t="s">
        <v>13</v>
      </c>
      <c r="E249" s="1">
        <v>42369</v>
      </c>
      <c r="F249" s="3">
        <v>3214.81</v>
      </c>
      <c r="G249" s="3">
        <v>3214.81</v>
      </c>
      <c r="H249" s="3">
        <v>120.56</v>
      </c>
      <c r="I249" s="3">
        <v>3094.25</v>
      </c>
      <c r="J249" s="3">
        <v>80.37</v>
      </c>
      <c r="K249" t="s">
        <v>71</v>
      </c>
      <c r="L249" s="11">
        <v>40</v>
      </c>
      <c r="M249" s="36">
        <f t="shared" si="7"/>
        <v>80.37</v>
      </c>
      <c r="N249" s="11">
        <f t="shared" si="6"/>
        <v>0</v>
      </c>
    </row>
    <row r="250" spans="1:14" s="11" customFormat="1">
      <c r="A250" t="s">
        <v>430</v>
      </c>
      <c r="B250" s="2">
        <v>5</v>
      </c>
      <c r="C250" t="s">
        <v>66</v>
      </c>
      <c r="D250" t="s">
        <v>13</v>
      </c>
      <c r="E250" s="1">
        <v>42369</v>
      </c>
      <c r="F250" s="3">
        <v>3214.81</v>
      </c>
      <c r="G250" s="3">
        <v>3214.81</v>
      </c>
      <c r="H250" s="3">
        <v>120.56</v>
      </c>
      <c r="I250" s="3">
        <v>3094.25</v>
      </c>
      <c r="J250" s="3">
        <v>80.37</v>
      </c>
      <c r="K250" t="s">
        <v>71</v>
      </c>
      <c r="L250" s="11">
        <v>40</v>
      </c>
      <c r="M250" s="36">
        <f t="shared" si="7"/>
        <v>80.37</v>
      </c>
      <c r="N250" s="11">
        <f t="shared" si="6"/>
        <v>0</v>
      </c>
    </row>
    <row r="251" spans="1:14" s="11" customFormat="1">
      <c r="A251" t="s">
        <v>430</v>
      </c>
      <c r="B251" s="2">
        <v>6</v>
      </c>
      <c r="C251" t="s">
        <v>66</v>
      </c>
      <c r="D251" t="s">
        <v>13</v>
      </c>
      <c r="E251" s="1">
        <v>42369</v>
      </c>
      <c r="F251" s="3">
        <v>3214.81</v>
      </c>
      <c r="G251" s="3">
        <v>3214.81</v>
      </c>
      <c r="H251" s="3">
        <v>120.56</v>
      </c>
      <c r="I251" s="3">
        <v>3094.25</v>
      </c>
      <c r="J251" s="3">
        <v>80.37</v>
      </c>
      <c r="K251" t="s">
        <v>71</v>
      </c>
      <c r="L251" s="11">
        <v>40</v>
      </c>
      <c r="M251" s="36">
        <f t="shared" si="7"/>
        <v>80.37</v>
      </c>
      <c r="N251" s="11">
        <f t="shared" si="6"/>
        <v>0</v>
      </c>
    </row>
    <row r="252" spans="1:14" s="11" customFormat="1">
      <c r="A252" t="s">
        <v>430</v>
      </c>
      <c r="B252" s="2">
        <v>7</v>
      </c>
      <c r="C252" t="s">
        <v>66</v>
      </c>
      <c r="D252" t="s">
        <v>13</v>
      </c>
      <c r="E252" s="1">
        <v>42369</v>
      </c>
      <c r="F252" s="3">
        <v>3214.81</v>
      </c>
      <c r="G252" s="3">
        <v>3214.81</v>
      </c>
      <c r="H252" s="3">
        <v>120.56</v>
      </c>
      <c r="I252" s="3">
        <v>3094.25</v>
      </c>
      <c r="J252" s="3">
        <v>80.37</v>
      </c>
      <c r="K252" t="s">
        <v>71</v>
      </c>
      <c r="L252" s="11">
        <v>40</v>
      </c>
      <c r="M252" s="36">
        <f t="shared" si="7"/>
        <v>80.37</v>
      </c>
      <c r="N252" s="11">
        <f t="shared" si="6"/>
        <v>0</v>
      </c>
    </row>
    <row r="253" spans="1:14" s="11" customFormat="1">
      <c r="A253" t="s">
        <v>430</v>
      </c>
      <c r="B253" s="2">
        <v>8</v>
      </c>
      <c r="C253" t="s">
        <v>66</v>
      </c>
      <c r="D253" t="s">
        <v>13</v>
      </c>
      <c r="E253" s="1">
        <v>42369</v>
      </c>
      <c r="F253" s="3">
        <v>3214.81</v>
      </c>
      <c r="G253" s="3">
        <v>3214.81</v>
      </c>
      <c r="H253" s="3">
        <v>120.56</v>
      </c>
      <c r="I253" s="3">
        <v>3094.25</v>
      </c>
      <c r="J253" s="3">
        <v>80.37</v>
      </c>
      <c r="K253" t="s">
        <v>71</v>
      </c>
      <c r="L253" s="11">
        <v>40</v>
      </c>
      <c r="M253" s="36">
        <f t="shared" si="7"/>
        <v>80.37</v>
      </c>
      <c r="N253" s="11">
        <f t="shared" ref="N253:N290" si="8">M253-J253</f>
        <v>0</v>
      </c>
    </row>
    <row r="254" spans="1:14" s="11" customFormat="1">
      <c r="A254" t="s">
        <v>430</v>
      </c>
      <c r="B254" s="2">
        <v>9</v>
      </c>
      <c r="C254" t="s">
        <v>66</v>
      </c>
      <c r="D254" t="s">
        <v>13</v>
      </c>
      <c r="E254" s="1">
        <v>42369</v>
      </c>
      <c r="F254" s="3">
        <v>3214.81</v>
      </c>
      <c r="G254" s="3">
        <v>3214.81</v>
      </c>
      <c r="H254" s="3">
        <v>120.56</v>
      </c>
      <c r="I254" s="3">
        <v>3094.25</v>
      </c>
      <c r="J254" s="3">
        <v>80.37</v>
      </c>
      <c r="K254" t="s">
        <v>71</v>
      </c>
      <c r="L254" s="11">
        <v>40</v>
      </c>
      <c r="M254" s="36">
        <f t="shared" si="7"/>
        <v>80.37</v>
      </c>
      <c r="N254" s="11">
        <f t="shared" si="8"/>
        <v>0</v>
      </c>
    </row>
    <row r="255" spans="1:14" s="11" customFormat="1">
      <c r="A255" t="s">
        <v>430</v>
      </c>
      <c r="B255" s="2">
        <v>10</v>
      </c>
      <c r="C255" t="s">
        <v>72</v>
      </c>
      <c r="D255" t="s">
        <v>13</v>
      </c>
      <c r="E255" s="1">
        <v>42369</v>
      </c>
      <c r="F255" s="3">
        <v>1965.56</v>
      </c>
      <c r="G255" s="3">
        <v>1965.56</v>
      </c>
      <c r="H255" s="3">
        <v>73.709999999999994</v>
      </c>
      <c r="I255" s="3">
        <v>1891.85</v>
      </c>
      <c r="J255" s="3">
        <v>49.14</v>
      </c>
      <c r="K255" t="s">
        <v>71</v>
      </c>
      <c r="L255" s="11">
        <v>40</v>
      </c>
      <c r="M255" s="36">
        <f t="shared" si="7"/>
        <v>49.14</v>
      </c>
      <c r="N255" s="11">
        <f t="shared" si="8"/>
        <v>0</v>
      </c>
    </row>
    <row r="256" spans="1:14" s="11" customFormat="1">
      <c r="A256" t="s">
        <v>430</v>
      </c>
      <c r="B256" s="2">
        <v>11</v>
      </c>
      <c r="C256" t="s">
        <v>84</v>
      </c>
      <c r="D256" t="s">
        <v>13</v>
      </c>
      <c r="E256" s="1">
        <v>42369</v>
      </c>
      <c r="F256" s="3">
        <v>4529.22</v>
      </c>
      <c r="G256" s="3">
        <v>4529.22</v>
      </c>
      <c r="H256" s="3">
        <v>169.85</v>
      </c>
      <c r="I256" s="3">
        <v>4359.37</v>
      </c>
      <c r="J256" s="3">
        <v>113.23</v>
      </c>
      <c r="K256" t="s">
        <v>71</v>
      </c>
      <c r="L256" s="11">
        <v>40</v>
      </c>
      <c r="M256" s="36">
        <f t="shared" si="7"/>
        <v>113.23</v>
      </c>
      <c r="N256" s="11">
        <f t="shared" si="8"/>
        <v>0</v>
      </c>
    </row>
    <row r="257" spans="1:14" s="11" customFormat="1">
      <c r="A257" t="s">
        <v>438</v>
      </c>
      <c r="B257" s="2">
        <v>1</v>
      </c>
      <c r="C257" t="s">
        <v>138</v>
      </c>
      <c r="D257" t="s">
        <v>13</v>
      </c>
      <c r="E257" s="1">
        <v>42369</v>
      </c>
      <c r="F257" s="3">
        <v>15729.43</v>
      </c>
      <c r="G257" s="3">
        <v>15729.43</v>
      </c>
      <c r="H257" s="3">
        <v>589.86</v>
      </c>
      <c r="I257" s="3">
        <v>15139.57</v>
      </c>
      <c r="J257" s="3">
        <v>393.24</v>
      </c>
      <c r="K257" t="s">
        <v>71</v>
      </c>
      <c r="L257" s="11">
        <v>40</v>
      </c>
      <c r="M257" s="36">
        <f t="shared" si="7"/>
        <v>393.24</v>
      </c>
      <c r="N257" s="11">
        <f t="shared" si="8"/>
        <v>0</v>
      </c>
    </row>
    <row r="258" spans="1:14" s="11" customFormat="1">
      <c r="A258" t="s">
        <v>438</v>
      </c>
      <c r="B258" s="2">
        <v>2</v>
      </c>
      <c r="C258" t="s">
        <v>73</v>
      </c>
      <c r="D258" t="s">
        <v>13</v>
      </c>
      <c r="E258" s="1">
        <v>42369</v>
      </c>
      <c r="F258" s="3">
        <v>3213.8</v>
      </c>
      <c r="G258" s="3">
        <v>3213.8</v>
      </c>
      <c r="H258" s="3">
        <v>120.52</v>
      </c>
      <c r="I258" s="3">
        <v>3093.28</v>
      </c>
      <c r="J258" s="3">
        <v>80.349999999999994</v>
      </c>
      <c r="K258" t="s">
        <v>71</v>
      </c>
      <c r="L258" s="11">
        <v>40</v>
      </c>
      <c r="M258" s="36">
        <f t="shared" si="7"/>
        <v>80.349999999999994</v>
      </c>
      <c r="N258" s="11">
        <f t="shared" si="8"/>
        <v>0</v>
      </c>
    </row>
    <row r="259" spans="1:14" s="11" customFormat="1">
      <c r="A259" t="s">
        <v>439</v>
      </c>
      <c r="B259" s="2">
        <v>1</v>
      </c>
      <c r="C259" t="s">
        <v>440</v>
      </c>
      <c r="D259" t="s">
        <v>13</v>
      </c>
      <c r="E259" s="1">
        <v>42369</v>
      </c>
      <c r="F259" s="3">
        <v>369.04</v>
      </c>
      <c r="G259" s="3">
        <v>369.04</v>
      </c>
      <c r="H259" s="3">
        <v>13.84</v>
      </c>
      <c r="I259" s="3">
        <v>355.2</v>
      </c>
      <c r="J259" s="3">
        <v>9.23</v>
      </c>
      <c r="K259" t="s">
        <v>71</v>
      </c>
      <c r="L259" s="11">
        <v>40</v>
      </c>
      <c r="M259" s="36">
        <f t="shared" si="7"/>
        <v>9.23</v>
      </c>
      <c r="N259" s="11">
        <f t="shared" si="8"/>
        <v>0</v>
      </c>
    </row>
    <row r="260" spans="1:14" s="11" customFormat="1">
      <c r="A260" t="s">
        <v>451</v>
      </c>
      <c r="B260" s="2">
        <v>1</v>
      </c>
      <c r="C260" t="s">
        <v>452</v>
      </c>
      <c r="D260" t="s">
        <v>13</v>
      </c>
      <c r="E260" s="1">
        <v>42369</v>
      </c>
      <c r="F260" s="3">
        <v>9596.1</v>
      </c>
      <c r="G260" s="3">
        <v>9596.1</v>
      </c>
      <c r="H260" s="3">
        <v>359.85</v>
      </c>
      <c r="I260" s="3">
        <v>9236.25</v>
      </c>
      <c r="J260" s="3">
        <v>239.9</v>
      </c>
      <c r="K260" t="s">
        <v>71</v>
      </c>
      <c r="L260" s="11">
        <v>40</v>
      </c>
      <c r="M260" s="36">
        <f t="shared" ref="M260:M290" si="9">J260</f>
        <v>239.9</v>
      </c>
      <c r="N260" s="11">
        <f t="shared" si="8"/>
        <v>0</v>
      </c>
    </row>
    <row r="261" spans="1:14" s="11" customFormat="1">
      <c r="A261" t="s">
        <v>466</v>
      </c>
      <c r="B261" s="2">
        <v>1</v>
      </c>
      <c r="C261" t="s">
        <v>467</v>
      </c>
      <c r="D261" t="s">
        <v>13</v>
      </c>
      <c r="E261" s="1">
        <v>42369</v>
      </c>
      <c r="F261" s="3">
        <v>3648.36</v>
      </c>
      <c r="G261" s="3">
        <v>3648.36</v>
      </c>
      <c r="H261" s="3">
        <v>136.81</v>
      </c>
      <c r="I261" s="3">
        <v>3511.55</v>
      </c>
      <c r="J261" s="3">
        <v>91.21</v>
      </c>
      <c r="K261" t="s">
        <v>71</v>
      </c>
      <c r="L261" s="11">
        <v>40</v>
      </c>
      <c r="M261" s="36">
        <f t="shared" si="9"/>
        <v>91.21</v>
      </c>
      <c r="N261" s="11">
        <f t="shared" si="8"/>
        <v>0</v>
      </c>
    </row>
    <row r="262" spans="1:14" s="11" customFormat="1">
      <c r="A262" t="s">
        <v>466</v>
      </c>
      <c r="B262" s="2">
        <v>2</v>
      </c>
      <c r="C262" t="s">
        <v>467</v>
      </c>
      <c r="D262" t="s">
        <v>13</v>
      </c>
      <c r="E262" s="1">
        <v>42369</v>
      </c>
      <c r="F262" s="3">
        <v>3648.36</v>
      </c>
      <c r="G262" s="3">
        <v>3648.36</v>
      </c>
      <c r="H262" s="3">
        <v>136.81</v>
      </c>
      <c r="I262" s="3">
        <v>3511.55</v>
      </c>
      <c r="J262" s="3">
        <v>91.21</v>
      </c>
      <c r="K262" t="s">
        <v>71</v>
      </c>
      <c r="L262" s="11">
        <v>40</v>
      </c>
      <c r="M262" s="36">
        <f t="shared" si="9"/>
        <v>91.21</v>
      </c>
      <c r="N262" s="11">
        <f t="shared" si="8"/>
        <v>0</v>
      </c>
    </row>
    <row r="263" spans="1:14" s="11" customFormat="1">
      <c r="A263" t="s">
        <v>466</v>
      </c>
      <c r="B263" s="2">
        <v>3</v>
      </c>
      <c r="C263" t="s">
        <v>467</v>
      </c>
      <c r="D263" t="s">
        <v>13</v>
      </c>
      <c r="E263" s="1">
        <v>42369</v>
      </c>
      <c r="F263" s="3">
        <v>3648.36</v>
      </c>
      <c r="G263" s="3">
        <v>3648.36</v>
      </c>
      <c r="H263" s="3">
        <v>136.81</v>
      </c>
      <c r="I263" s="3">
        <v>3511.55</v>
      </c>
      <c r="J263" s="3">
        <v>91.21</v>
      </c>
      <c r="K263" t="s">
        <v>71</v>
      </c>
      <c r="L263" s="11">
        <v>40</v>
      </c>
      <c r="M263" s="36">
        <f t="shared" si="9"/>
        <v>91.21</v>
      </c>
      <c r="N263" s="11">
        <f t="shared" si="8"/>
        <v>0</v>
      </c>
    </row>
    <row r="264" spans="1:14" s="11" customFormat="1">
      <c r="A264" t="s">
        <v>466</v>
      </c>
      <c r="B264" s="2">
        <v>4</v>
      </c>
      <c r="C264" t="s">
        <v>465</v>
      </c>
      <c r="D264" t="s">
        <v>13</v>
      </c>
      <c r="E264" s="1">
        <v>42369</v>
      </c>
      <c r="F264" s="3">
        <v>16764.72</v>
      </c>
      <c r="G264" s="3">
        <v>16764.72</v>
      </c>
      <c r="H264" s="3">
        <v>628.67999999999995</v>
      </c>
      <c r="I264" s="3">
        <v>16136.04</v>
      </c>
      <c r="J264" s="3">
        <v>419.12</v>
      </c>
      <c r="K264" t="s">
        <v>71</v>
      </c>
      <c r="L264" s="11">
        <v>40</v>
      </c>
      <c r="M264" s="36">
        <f t="shared" si="9"/>
        <v>419.12</v>
      </c>
      <c r="N264" s="11">
        <f t="shared" si="8"/>
        <v>0</v>
      </c>
    </row>
    <row r="265" spans="1:14" s="11" customFormat="1">
      <c r="A265" t="s">
        <v>466</v>
      </c>
      <c r="B265" s="2">
        <v>5</v>
      </c>
      <c r="C265" t="s">
        <v>83</v>
      </c>
      <c r="D265" t="s">
        <v>13</v>
      </c>
      <c r="E265" s="1">
        <v>42369</v>
      </c>
      <c r="F265" s="3">
        <v>327.39</v>
      </c>
      <c r="G265" s="3">
        <v>327.39</v>
      </c>
      <c r="H265" s="3">
        <v>12.27</v>
      </c>
      <c r="I265" s="3">
        <v>315.12</v>
      </c>
      <c r="J265" s="3">
        <v>8.18</v>
      </c>
      <c r="K265" t="s">
        <v>71</v>
      </c>
      <c r="L265" s="11">
        <v>40</v>
      </c>
      <c r="M265" s="36">
        <f t="shared" si="9"/>
        <v>8.18</v>
      </c>
      <c r="N265" s="11">
        <f t="shared" si="8"/>
        <v>0</v>
      </c>
    </row>
    <row r="266" spans="1:14" s="11" customFormat="1">
      <c r="A266" t="s">
        <v>466</v>
      </c>
      <c r="B266" s="2">
        <v>6</v>
      </c>
      <c r="C266" t="s">
        <v>83</v>
      </c>
      <c r="D266" t="s">
        <v>13</v>
      </c>
      <c r="E266" s="1">
        <v>42369</v>
      </c>
      <c r="F266" s="3">
        <v>327.39</v>
      </c>
      <c r="G266" s="3">
        <v>327.39</v>
      </c>
      <c r="H266" s="3">
        <v>12.27</v>
      </c>
      <c r="I266" s="3">
        <v>315.12</v>
      </c>
      <c r="J266" s="3">
        <v>8.18</v>
      </c>
      <c r="K266" t="s">
        <v>71</v>
      </c>
      <c r="L266" s="11">
        <v>40</v>
      </c>
      <c r="M266" s="36">
        <f t="shared" si="9"/>
        <v>8.18</v>
      </c>
      <c r="N266" s="11">
        <f t="shared" si="8"/>
        <v>0</v>
      </c>
    </row>
    <row r="267" spans="1:14" s="11" customFormat="1">
      <c r="A267" t="s">
        <v>466</v>
      </c>
      <c r="B267" s="2">
        <v>7</v>
      </c>
      <c r="C267" t="s">
        <v>83</v>
      </c>
      <c r="D267" t="s">
        <v>13</v>
      </c>
      <c r="E267" s="1">
        <v>42369</v>
      </c>
      <c r="F267" s="3">
        <v>327.39</v>
      </c>
      <c r="G267" s="3">
        <v>327.39</v>
      </c>
      <c r="H267" s="3">
        <v>12.27</v>
      </c>
      <c r="I267" s="3">
        <v>315.12</v>
      </c>
      <c r="J267" s="3">
        <v>8.18</v>
      </c>
      <c r="K267" t="s">
        <v>71</v>
      </c>
      <c r="L267" s="11">
        <v>40</v>
      </c>
      <c r="M267" s="36">
        <f t="shared" si="9"/>
        <v>8.18</v>
      </c>
      <c r="N267" s="11">
        <f t="shared" si="8"/>
        <v>0</v>
      </c>
    </row>
    <row r="268" spans="1:14">
      <c r="A268" t="s">
        <v>466</v>
      </c>
      <c r="B268" s="2">
        <v>8</v>
      </c>
      <c r="C268" t="s">
        <v>83</v>
      </c>
      <c r="D268" t="s">
        <v>13</v>
      </c>
      <c r="E268" s="1">
        <v>42369</v>
      </c>
      <c r="F268" s="3">
        <v>324.14999999999998</v>
      </c>
      <c r="G268" s="3">
        <v>324.14999999999998</v>
      </c>
      <c r="H268" s="3">
        <v>12.15</v>
      </c>
      <c r="I268" s="3">
        <v>312</v>
      </c>
      <c r="J268" s="3">
        <v>8.1</v>
      </c>
      <c r="K268" t="s">
        <v>71</v>
      </c>
      <c r="L268" s="11">
        <v>40</v>
      </c>
      <c r="M268" s="36">
        <f t="shared" si="9"/>
        <v>8.1</v>
      </c>
      <c r="N268" s="11">
        <f t="shared" si="8"/>
        <v>0</v>
      </c>
    </row>
    <row r="269" spans="1:14">
      <c r="A269" t="s">
        <v>466</v>
      </c>
      <c r="B269" s="2">
        <v>9</v>
      </c>
      <c r="C269" t="s">
        <v>83</v>
      </c>
      <c r="D269" t="s">
        <v>13</v>
      </c>
      <c r="E269" s="1">
        <v>42369</v>
      </c>
      <c r="F269" s="3">
        <v>324.14999999999998</v>
      </c>
      <c r="G269" s="3">
        <v>324.14999999999998</v>
      </c>
      <c r="H269" s="3">
        <v>12.15</v>
      </c>
      <c r="I269" s="3">
        <v>312</v>
      </c>
      <c r="J269" s="3">
        <v>8.1</v>
      </c>
      <c r="K269" t="s">
        <v>71</v>
      </c>
      <c r="L269" s="11">
        <v>40</v>
      </c>
      <c r="M269" s="36">
        <f t="shared" si="9"/>
        <v>8.1</v>
      </c>
      <c r="N269" s="11">
        <f t="shared" si="8"/>
        <v>0</v>
      </c>
    </row>
    <row r="270" spans="1:14">
      <c r="A270" t="s">
        <v>466</v>
      </c>
      <c r="B270" s="2">
        <v>10</v>
      </c>
      <c r="C270" t="s">
        <v>83</v>
      </c>
      <c r="D270" t="s">
        <v>13</v>
      </c>
      <c r="E270" s="1">
        <v>42369</v>
      </c>
      <c r="F270" s="3">
        <v>324.14999999999998</v>
      </c>
      <c r="G270" s="3">
        <v>324.14999999999998</v>
      </c>
      <c r="H270" s="3">
        <v>12.15</v>
      </c>
      <c r="I270" s="3">
        <v>312</v>
      </c>
      <c r="J270" s="3">
        <v>8.1</v>
      </c>
      <c r="K270" t="s">
        <v>71</v>
      </c>
      <c r="L270" s="11">
        <v>40</v>
      </c>
      <c r="M270" s="36">
        <f t="shared" si="9"/>
        <v>8.1</v>
      </c>
      <c r="N270" s="11">
        <f t="shared" si="8"/>
        <v>0</v>
      </c>
    </row>
    <row r="271" spans="1:14">
      <c r="A271" t="s">
        <v>470</v>
      </c>
      <c r="B271" s="2">
        <v>1</v>
      </c>
      <c r="C271" t="s">
        <v>82</v>
      </c>
      <c r="D271" t="s">
        <v>13</v>
      </c>
      <c r="E271" s="1">
        <v>42369</v>
      </c>
      <c r="F271" s="3">
        <v>6346.6</v>
      </c>
      <c r="G271" s="3">
        <v>6346.6</v>
      </c>
      <c r="H271" s="3">
        <v>238</v>
      </c>
      <c r="I271" s="3">
        <v>6108.6</v>
      </c>
      <c r="J271" s="3">
        <v>158.66999999999999</v>
      </c>
      <c r="K271" t="s">
        <v>71</v>
      </c>
      <c r="L271" s="11">
        <v>40</v>
      </c>
      <c r="M271" s="36">
        <f t="shared" si="9"/>
        <v>158.66999999999999</v>
      </c>
      <c r="N271" s="11">
        <f t="shared" si="8"/>
        <v>0</v>
      </c>
    </row>
    <row r="272" spans="1:14">
      <c r="A272" t="s">
        <v>470</v>
      </c>
      <c r="B272" s="2">
        <v>2</v>
      </c>
      <c r="C272" t="s">
        <v>465</v>
      </c>
      <c r="D272" t="s">
        <v>13</v>
      </c>
      <c r="E272" s="1">
        <v>42369</v>
      </c>
      <c r="F272" s="3">
        <v>5788.41</v>
      </c>
      <c r="G272" s="3">
        <v>5788.41</v>
      </c>
      <c r="H272" s="3">
        <v>217.07</v>
      </c>
      <c r="I272" s="3">
        <v>5571.34</v>
      </c>
      <c r="J272" s="3">
        <v>144.71</v>
      </c>
      <c r="K272" t="s">
        <v>71</v>
      </c>
      <c r="L272" s="11">
        <v>40</v>
      </c>
      <c r="M272" s="36">
        <f t="shared" si="9"/>
        <v>144.71</v>
      </c>
      <c r="N272" s="11">
        <f t="shared" si="8"/>
        <v>0</v>
      </c>
    </row>
    <row r="273" spans="1:14">
      <c r="A273" t="s">
        <v>471</v>
      </c>
      <c r="B273" s="2">
        <v>1</v>
      </c>
      <c r="C273" t="s">
        <v>82</v>
      </c>
      <c r="D273" t="s">
        <v>13</v>
      </c>
      <c r="E273" s="1">
        <v>42369</v>
      </c>
      <c r="F273" s="3">
        <v>1447.92</v>
      </c>
      <c r="G273" s="3">
        <v>1447.92</v>
      </c>
      <c r="H273" s="3">
        <v>54.3</v>
      </c>
      <c r="I273" s="3">
        <v>1393.62</v>
      </c>
      <c r="J273" s="3">
        <v>36.200000000000003</v>
      </c>
      <c r="K273" t="s">
        <v>71</v>
      </c>
      <c r="L273" s="11">
        <v>40</v>
      </c>
      <c r="M273" s="36">
        <f t="shared" si="9"/>
        <v>36.200000000000003</v>
      </c>
      <c r="N273" s="11">
        <f t="shared" si="8"/>
        <v>0</v>
      </c>
    </row>
    <row r="274" spans="1:14">
      <c r="A274" t="s">
        <v>471</v>
      </c>
      <c r="B274" s="2">
        <v>2</v>
      </c>
      <c r="C274" t="s">
        <v>82</v>
      </c>
      <c r="D274" t="s">
        <v>13</v>
      </c>
      <c r="E274" s="1">
        <v>42369</v>
      </c>
      <c r="F274" s="3">
        <v>1447.92</v>
      </c>
      <c r="G274" s="3">
        <v>1447.92</v>
      </c>
      <c r="H274" s="3">
        <v>54.3</v>
      </c>
      <c r="I274" s="3">
        <v>1393.62</v>
      </c>
      <c r="J274" s="3">
        <v>36.200000000000003</v>
      </c>
      <c r="K274" t="s">
        <v>71</v>
      </c>
      <c r="L274" s="11">
        <v>40</v>
      </c>
      <c r="M274" s="36">
        <f t="shared" si="9"/>
        <v>36.200000000000003</v>
      </c>
      <c r="N274" s="11">
        <f t="shared" si="8"/>
        <v>0</v>
      </c>
    </row>
    <row r="275" spans="1:14">
      <c r="A275" t="s">
        <v>471</v>
      </c>
      <c r="B275" s="2">
        <v>3</v>
      </c>
      <c r="C275" t="s">
        <v>82</v>
      </c>
      <c r="D275" t="s">
        <v>13</v>
      </c>
      <c r="E275" s="1">
        <v>42369</v>
      </c>
      <c r="F275" s="3">
        <v>1447.92</v>
      </c>
      <c r="G275" s="3">
        <v>1447.92</v>
      </c>
      <c r="H275" s="3">
        <v>54.3</v>
      </c>
      <c r="I275" s="3">
        <v>1393.62</v>
      </c>
      <c r="J275" s="3">
        <v>36.200000000000003</v>
      </c>
      <c r="K275" t="s">
        <v>71</v>
      </c>
      <c r="L275" s="11">
        <v>40</v>
      </c>
      <c r="M275" s="36">
        <f t="shared" si="9"/>
        <v>36.200000000000003</v>
      </c>
      <c r="N275" s="11">
        <f t="shared" si="8"/>
        <v>0</v>
      </c>
    </row>
    <row r="276" spans="1:14">
      <c r="A276" t="s">
        <v>471</v>
      </c>
      <c r="B276" s="2">
        <v>4</v>
      </c>
      <c r="C276" t="s">
        <v>465</v>
      </c>
      <c r="D276" t="s">
        <v>13</v>
      </c>
      <c r="E276" s="1">
        <v>42369</v>
      </c>
      <c r="F276" s="3">
        <v>2832.89</v>
      </c>
      <c r="G276" s="3">
        <v>2832.89</v>
      </c>
      <c r="H276" s="3">
        <v>106.23</v>
      </c>
      <c r="I276" s="3">
        <v>2726.66</v>
      </c>
      <c r="J276" s="3">
        <v>70.819999999999993</v>
      </c>
      <c r="K276" t="s">
        <v>71</v>
      </c>
      <c r="L276" s="11">
        <v>40</v>
      </c>
      <c r="M276" s="36">
        <f t="shared" si="9"/>
        <v>70.819999999999993</v>
      </c>
      <c r="N276" s="11">
        <f t="shared" si="8"/>
        <v>0</v>
      </c>
    </row>
    <row r="277" spans="1:14">
      <c r="A277" t="s">
        <v>471</v>
      </c>
      <c r="B277" s="2">
        <v>5</v>
      </c>
      <c r="C277" t="s">
        <v>465</v>
      </c>
      <c r="D277" t="s">
        <v>13</v>
      </c>
      <c r="E277" s="1">
        <v>42369</v>
      </c>
      <c r="F277" s="3">
        <v>2832.89</v>
      </c>
      <c r="G277" s="3">
        <v>2832.89</v>
      </c>
      <c r="H277" s="3">
        <v>106.23</v>
      </c>
      <c r="I277" s="3">
        <v>2726.66</v>
      </c>
      <c r="J277" s="3">
        <v>70.819999999999993</v>
      </c>
      <c r="K277" t="s">
        <v>71</v>
      </c>
      <c r="L277" s="11">
        <v>40</v>
      </c>
      <c r="M277" s="36">
        <f t="shared" si="9"/>
        <v>70.819999999999993</v>
      </c>
      <c r="N277" s="11">
        <f t="shared" si="8"/>
        <v>0</v>
      </c>
    </row>
    <row r="278" spans="1:14">
      <c r="A278" t="s">
        <v>471</v>
      </c>
      <c r="B278" s="2">
        <v>6</v>
      </c>
      <c r="C278" t="s">
        <v>83</v>
      </c>
      <c r="D278" t="s">
        <v>13</v>
      </c>
      <c r="E278" s="1">
        <v>42369</v>
      </c>
      <c r="F278" s="3">
        <v>4151.05</v>
      </c>
      <c r="G278" s="3">
        <v>4151.05</v>
      </c>
      <c r="H278" s="3">
        <v>155.66999999999999</v>
      </c>
      <c r="I278" s="3">
        <v>3995.38</v>
      </c>
      <c r="J278" s="3">
        <v>103.78</v>
      </c>
      <c r="K278" t="s">
        <v>71</v>
      </c>
      <c r="L278" s="11">
        <v>40</v>
      </c>
      <c r="M278" s="36">
        <f t="shared" si="9"/>
        <v>103.78</v>
      </c>
      <c r="N278" s="11">
        <f t="shared" si="8"/>
        <v>0</v>
      </c>
    </row>
    <row r="279" spans="1:14">
      <c r="A279" t="s">
        <v>471</v>
      </c>
      <c r="B279" s="2">
        <v>7</v>
      </c>
      <c r="C279" t="s">
        <v>83</v>
      </c>
      <c r="D279" t="s">
        <v>13</v>
      </c>
      <c r="E279" s="1">
        <v>42369</v>
      </c>
      <c r="F279" s="3">
        <v>4151.05</v>
      </c>
      <c r="G279" s="3">
        <v>4151.05</v>
      </c>
      <c r="H279" s="3">
        <v>155.66999999999999</v>
      </c>
      <c r="I279" s="3">
        <v>3995.38</v>
      </c>
      <c r="J279" s="3">
        <v>103.78</v>
      </c>
      <c r="K279" t="s">
        <v>71</v>
      </c>
      <c r="L279" s="11">
        <v>40</v>
      </c>
      <c r="M279" s="36">
        <f t="shared" si="9"/>
        <v>103.78</v>
      </c>
      <c r="N279" s="11">
        <f t="shared" si="8"/>
        <v>0</v>
      </c>
    </row>
    <row r="280" spans="1:14">
      <c r="A280" t="s">
        <v>471</v>
      </c>
      <c r="B280" s="2">
        <v>8</v>
      </c>
      <c r="C280" t="s">
        <v>83</v>
      </c>
      <c r="D280" t="s">
        <v>13</v>
      </c>
      <c r="E280" s="1">
        <v>42369</v>
      </c>
      <c r="F280" s="3">
        <v>4151.05</v>
      </c>
      <c r="G280" s="3">
        <v>4151.05</v>
      </c>
      <c r="H280" s="3">
        <v>155.66999999999999</v>
      </c>
      <c r="I280" s="3">
        <v>3995.38</v>
      </c>
      <c r="J280" s="3">
        <v>103.78</v>
      </c>
      <c r="K280" t="s">
        <v>71</v>
      </c>
      <c r="L280" s="11">
        <v>40</v>
      </c>
      <c r="M280" s="36">
        <f t="shared" si="9"/>
        <v>103.78</v>
      </c>
      <c r="N280" s="11">
        <f t="shared" si="8"/>
        <v>0</v>
      </c>
    </row>
    <row r="281" spans="1:14">
      <c r="A281" t="s">
        <v>500</v>
      </c>
      <c r="B281" s="2">
        <v>1</v>
      </c>
      <c r="C281" t="s">
        <v>501</v>
      </c>
      <c r="D281" t="s">
        <v>13</v>
      </c>
      <c r="E281" s="1">
        <v>42369</v>
      </c>
      <c r="F281" s="3">
        <v>7272.57</v>
      </c>
      <c r="G281" s="3">
        <v>7272.57</v>
      </c>
      <c r="H281" s="3">
        <v>272.72000000000003</v>
      </c>
      <c r="I281" s="3">
        <v>6999.85</v>
      </c>
      <c r="J281" s="3">
        <v>181.81</v>
      </c>
      <c r="K281" t="s">
        <v>71</v>
      </c>
      <c r="L281" s="11">
        <v>40</v>
      </c>
      <c r="M281" s="36">
        <f t="shared" si="9"/>
        <v>181.81</v>
      </c>
      <c r="N281" s="11">
        <f t="shared" si="8"/>
        <v>0</v>
      </c>
    </row>
    <row r="282" spans="1:14">
      <c r="A282" t="s">
        <v>525</v>
      </c>
      <c r="B282" s="2">
        <v>1</v>
      </c>
      <c r="C282" t="s">
        <v>82</v>
      </c>
      <c r="D282" t="s">
        <v>13</v>
      </c>
      <c r="E282" s="1">
        <v>42369</v>
      </c>
      <c r="F282" s="3">
        <v>3075.99</v>
      </c>
      <c r="G282" s="3">
        <v>3075.99</v>
      </c>
      <c r="H282" s="3">
        <v>115.35</v>
      </c>
      <c r="I282" s="3">
        <v>2960.64</v>
      </c>
      <c r="J282" s="3">
        <v>76.900000000000006</v>
      </c>
      <c r="K282" t="s">
        <v>71</v>
      </c>
      <c r="L282" s="11">
        <v>40</v>
      </c>
      <c r="M282" s="36">
        <f t="shared" si="9"/>
        <v>76.900000000000006</v>
      </c>
      <c r="N282" s="11">
        <f t="shared" si="8"/>
        <v>0</v>
      </c>
    </row>
    <row r="283" spans="1:14">
      <c r="A283" t="s">
        <v>525</v>
      </c>
      <c r="B283" s="2">
        <v>2</v>
      </c>
      <c r="C283" t="s">
        <v>83</v>
      </c>
      <c r="D283" t="s">
        <v>13</v>
      </c>
      <c r="E283" s="1">
        <v>42369</v>
      </c>
      <c r="F283" s="3">
        <v>87.18</v>
      </c>
      <c r="G283" s="3">
        <v>87.18</v>
      </c>
      <c r="H283" s="3">
        <v>3.27</v>
      </c>
      <c r="I283" s="3">
        <v>83.91</v>
      </c>
      <c r="J283" s="3">
        <v>2.1800000000000002</v>
      </c>
      <c r="K283" t="s">
        <v>71</v>
      </c>
      <c r="L283" s="11">
        <v>40</v>
      </c>
      <c r="M283" s="36">
        <f t="shared" si="9"/>
        <v>2.1800000000000002</v>
      </c>
      <c r="N283" s="11">
        <f t="shared" si="8"/>
        <v>0</v>
      </c>
    </row>
    <row r="284" spans="1:14">
      <c r="A284" t="s">
        <v>526</v>
      </c>
      <c r="B284" s="2">
        <v>1</v>
      </c>
      <c r="C284" t="s">
        <v>527</v>
      </c>
      <c r="D284" t="s">
        <v>13</v>
      </c>
      <c r="E284" s="1">
        <v>42369</v>
      </c>
      <c r="F284" s="3">
        <v>573.44000000000005</v>
      </c>
      <c r="G284" s="3">
        <v>573.44000000000005</v>
      </c>
      <c r="H284" s="3">
        <v>21.51</v>
      </c>
      <c r="I284" s="3">
        <v>551.92999999999995</v>
      </c>
      <c r="J284" s="3">
        <v>14.34</v>
      </c>
      <c r="K284" t="s">
        <v>71</v>
      </c>
      <c r="L284" s="11">
        <v>40</v>
      </c>
      <c r="M284" s="36">
        <f t="shared" si="9"/>
        <v>14.34</v>
      </c>
      <c r="N284" s="11">
        <f t="shared" si="8"/>
        <v>0</v>
      </c>
    </row>
    <row r="285" spans="1:14">
      <c r="A285" t="s">
        <v>537</v>
      </c>
      <c r="B285" s="2">
        <v>1</v>
      </c>
      <c r="C285" t="s">
        <v>114</v>
      </c>
      <c r="D285" t="s">
        <v>13</v>
      </c>
      <c r="E285" s="1">
        <v>42369</v>
      </c>
      <c r="F285" s="3">
        <v>3948.37</v>
      </c>
      <c r="G285" s="3">
        <v>3948.37</v>
      </c>
      <c r="H285" s="3">
        <v>148.06</v>
      </c>
      <c r="I285" s="3">
        <v>3800.31</v>
      </c>
      <c r="J285" s="3">
        <v>98.71</v>
      </c>
      <c r="K285" t="s">
        <v>71</v>
      </c>
      <c r="L285" s="11">
        <v>40</v>
      </c>
      <c r="M285" s="36">
        <f t="shared" si="9"/>
        <v>98.71</v>
      </c>
      <c r="N285" s="11">
        <f t="shared" si="8"/>
        <v>0</v>
      </c>
    </row>
    <row r="286" spans="1:14">
      <c r="A286" t="s">
        <v>537</v>
      </c>
      <c r="B286" s="2">
        <v>2</v>
      </c>
      <c r="C286" t="s">
        <v>66</v>
      </c>
      <c r="D286" t="s">
        <v>13</v>
      </c>
      <c r="E286" s="1">
        <v>42369</v>
      </c>
      <c r="F286" s="3">
        <v>3379.89</v>
      </c>
      <c r="G286" s="3">
        <v>3379.89</v>
      </c>
      <c r="H286" s="3">
        <v>126.75</v>
      </c>
      <c r="I286" s="3">
        <v>3253.14</v>
      </c>
      <c r="J286" s="3">
        <v>84.5</v>
      </c>
      <c r="K286" t="s">
        <v>71</v>
      </c>
      <c r="L286" s="11">
        <v>40</v>
      </c>
      <c r="M286" s="36">
        <f t="shared" si="9"/>
        <v>84.5</v>
      </c>
      <c r="N286" s="11">
        <f t="shared" si="8"/>
        <v>0</v>
      </c>
    </row>
    <row r="287" spans="1:14">
      <c r="A287" t="s">
        <v>545</v>
      </c>
      <c r="B287" s="2">
        <v>1</v>
      </c>
      <c r="C287" t="s">
        <v>79</v>
      </c>
      <c r="D287" t="s">
        <v>13</v>
      </c>
      <c r="E287" s="1">
        <v>42369</v>
      </c>
      <c r="F287" s="3">
        <v>11892.54</v>
      </c>
      <c r="G287" s="3">
        <v>11892.54</v>
      </c>
      <c r="H287" s="3">
        <v>445.97</v>
      </c>
      <c r="I287" s="3">
        <v>11446.57</v>
      </c>
      <c r="J287" s="3">
        <v>297.31</v>
      </c>
      <c r="K287" t="s">
        <v>71</v>
      </c>
      <c r="L287" s="11">
        <v>40</v>
      </c>
      <c r="M287" s="36">
        <f t="shared" si="9"/>
        <v>297.31</v>
      </c>
      <c r="N287" s="11">
        <f t="shared" si="8"/>
        <v>0</v>
      </c>
    </row>
    <row r="288" spans="1:14">
      <c r="A288" t="s">
        <v>573</v>
      </c>
      <c r="B288" s="2">
        <v>1</v>
      </c>
      <c r="C288" t="s">
        <v>574</v>
      </c>
      <c r="D288" t="s">
        <v>13</v>
      </c>
      <c r="E288" s="1">
        <v>42369</v>
      </c>
      <c r="F288" s="3">
        <v>3309.07</v>
      </c>
      <c r="G288" s="3">
        <v>3309.07</v>
      </c>
      <c r="H288" s="3">
        <v>124.09</v>
      </c>
      <c r="I288" s="3">
        <v>3184.98</v>
      </c>
      <c r="J288" s="3">
        <v>82.73</v>
      </c>
      <c r="K288" t="s">
        <v>71</v>
      </c>
      <c r="L288" s="11">
        <v>40</v>
      </c>
      <c r="M288" s="36">
        <f t="shared" si="9"/>
        <v>82.73</v>
      </c>
      <c r="N288" s="11">
        <f t="shared" si="8"/>
        <v>0</v>
      </c>
    </row>
    <row r="289" spans="1:14">
      <c r="A289" t="s">
        <v>862</v>
      </c>
      <c r="B289" s="2">
        <v>1</v>
      </c>
      <c r="C289" t="s">
        <v>863</v>
      </c>
      <c r="D289" t="s">
        <v>13</v>
      </c>
      <c r="E289" s="1">
        <v>42369</v>
      </c>
      <c r="F289" s="3">
        <v>133177.39000000001</v>
      </c>
      <c r="G289" s="3">
        <v>133177.39000000001</v>
      </c>
      <c r="H289" s="3">
        <v>4994.1499999999996</v>
      </c>
      <c r="I289" s="3">
        <v>128183.24</v>
      </c>
      <c r="J289" s="3">
        <v>3329.43</v>
      </c>
      <c r="K289" t="s">
        <v>71</v>
      </c>
      <c r="L289" s="11">
        <v>40</v>
      </c>
      <c r="M289" s="36">
        <f t="shared" si="9"/>
        <v>3329.43</v>
      </c>
      <c r="N289" s="11">
        <f t="shared" si="8"/>
        <v>0</v>
      </c>
    </row>
    <row r="290" spans="1:14">
      <c r="A290" t="s">
        <v>864</v>
      </c>
      <c r="B290" s="2">
        <v>1</v>
      </c>
      <c r="C290" t="s">
        <v>639</v>
      </c>
      <c r="D290" t="s">
        <v>13</v>
      </c>
      <c r="E290" s="1">
        <v>42369</v>
      </c>
      <c r="F290" s="3">
        <v>49493.74</v>
      </c>
      <c r="G290" s="3">
        <v>49493.74</v>
      </c>
      <c r="H290" s="3">
        <v>1856.01</v>
      </c>
      <c r="I290" s="3">
        <v>47637.73</v>
      </c>
      <c r="J290" s="3">
        <v>1237.3399999999999</v>
      </c>
      <c r="K290" t="s">
        <v>71</v>
      </c>
      <c r="L290" s="11">
        <v>40</v>
      </c>
      <c r="M290" s="36">
        <f t="shared" si="9"/>
        <v>1237.3399999999999</v>
      </c>
      <c r="N290" s="11">
        <f t="shared" si="8"/>
        <v>0</v>
      </c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3"/>
      <c r="K291" s="16"/>
      <c r="L291" s="27"/>
      <c r="M291" s="108"/>
      <c r="N291" s="102"/>
    </row>
    <row r="292" spans="1:14">
      <c r="A292" s="16"/>
      <c r="B292" s="28"/>
      <c r="C292" s="96" t="s">
        <v>1354</v>
      </c>
      <c r="D292" s="16"/>
      <c r="E292" s="17"/>
      <c r="F292" s="9"/>
      <c r="G292" s="114">
        <f>'[3]2016 Jobs by Asset Class'!$C$16</f>
        <v>0</v>
      </c>
      <c r="H292" s="9"/>
      <c r="I292" s="9"/>
      <c r="J292" s="93"/>
      <c r="K292" s="16"/>
      <c r="L292" s="102">
        <v>40</v>
      </c>
      <c r="M292" s="108">
        <f t="shared" ref="M292" si="10">(G292/L292)/2</f>
        <v>0</v>
      </c>
      <c r="N292" s="102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14"/>
      <c r="K293" s="31"/>
      <c r="L293" s="30"/>
      <c r="M293" s="38"/>
      <c r="N293" s="30"/>
    </row>
    <row r="294" spans="1:14">
      <c r="B294" s="2"/>
      <c r="E294" s="1"/>
      <c r="F294" s="3"/>
      <c r="G294" s="3"/>
      <c r="H294" s="3"/>
      <c r="I294" s="3"/>
      <c r="J294" s="8">
        <f>SUM(J3:J293)</f>
        <v>82993.260000000009</v>
      </c>
      <c r="K294" s="23"/>
      <c r="L294" s="23"/>
      <c r="M294" s="8">
        <f>SUM(M3:M293)</f>
        <v>82993.260000000009</v>
      </c>
      <c r="N294" s="8">
        <f>SUM(N3:N290)</f>
        <v>0</v>
      </c>
    </row>
    <row r="295" spans="1:14">
      <c r="B295" s="2"/>
      <c r="E295" s="1"/>
      <c r="F295" s="3"/>
      <c r="G295" s="3"/>
      <c r="H295" s="3"/>
      <c r="I295" s="3"/>
      <c r="J295" s="3"/>
    </row>
    <row r="296" spans="1:14">
      <c r="A296" t="s">
        <v>1118</v>
      </c>
      <c r="B296" s="2">
        <v>1</v>
      </c>
      <c r="C296" t="s">
        <v>1119</v>
      </c>
      <c r="D296" t="s">
        <v>13</v>
      </c>
      <c r="E296" s="1">
        <v>41639</v>
      </c>
      <c r="F296" s="3">
        <v>769199.7</v>
      </c>
      <c r="G296" s="3">
        <v>769199.7</v>
      </c>
      <c r="H296" s="3">
        <v>171158.34</v>
      </c>
      <c r="I296" s="3">
        <v>598041.36</v>
      </c>
      <c r="J296" s="3">
        <v>32403.13</v>
      </c>
      <c r="K296" t="s">
        <v>1120</v>
      </c>
      <c r="L296" s="43">
        <v>20</v>
      </c>
      <c r="M296" s="40">
        <f>J296</f>
        <v>32403.13</v>
      </c>
      <c r="N296" s="39">
        <f t="shared" ref="N296" si="11">M296-J296</f>
        <v>0</v>
      </c>
    </row>
    <row r="297" spans="1:14">
      <c r="A297" t="s">
        <v>1121</v>
      </c>
      <c r="B297" s="2">
        <v>1</v>
      </c>
      <c r="C297" t="s">
        <v>1122</v>
      </c>
      <c r="D297" t="s">
        <v>13</v>
      </c>
      <c r="E297" s="1">
        <v>41639</v>
      </c>
      <c r="F297" s="3">
        <v>70460.5</v>
      </c>
      <c r="G297" s="3">
        <v>70460.5</v>
      </c>
      <c r="H297" s="3">
        <v>14486.69</v>
      </c>
      <c r="I297" s="3">
        <v>55973.81</v>
      </c>
      <c r="J297" s="3">
        <v>2876.9</v>
      </c>
      <c r="K297" t="s">
        <v>1120</v>
      </c>
      <c r="L297" s="43">
        <v>20</v>
      </c>
      <c r="M297" s="40">
        <f t="shared" ref="M297:M310" si="12">J297</f>
        <v>2876.9</v>
      </c>
      <c r="N297" s="39">
        <f t="shared" ref="N297:N310" si="13">M297-J297</f>
        <v>0</v>
      </c>
    </row>
    <row r="298" spans="1:14">
      <c r="A298" t="s">
        <v>1123</v>
      </c>
      <c r="B298" s="2">
        <v>1</v>
      </c>
      <c r="C298" t="s">
        <v>1124</v>
      </c>
      <c r="D298" t="s">
        <v>13</v>
      </c>
      <c r="E298" s="1">
        <v>41639</v>
      </c>
      <c r="F298" s="3">
        <v>9262.32</v>
      </c>
      <c r="G298" s="3">
        <v>9262.32</v>
      </c>
      <c r="H298" s="3">
        <v>1759.84</v>
      </c>
      <c r="I298" s="3">
        <v>7502.48</v>
      </c>
      <c r="J298" s="3">
        <v>349.75</v>
      </c>
      <c r="K298" t="s">
        <v>1120</v>
      </c>
      <c r="L298" s="43">
        <v>20</v>
      </c>
      <c r="M298" s="40">
        <f t="shared" si="12"/>
        <v>349.75</v>
      </c>
      <c r="N298" s="39">
        <f t="shared" si="13"/>
        <v>0</v>
      </c>
    </row>
    <row r="299" spans="1:14">
      <c r="A299" t="s">
        <v>1125</v>
      </c>
      <c r="B299" s="2">
        <v>1</v>
      </c>
      <c r="C299" t="s">
        <v>1126</v>
      </c>
      <c r="D299" t="s">
        <v>13</v>
      </c>
      <c r="E299" s="1">
        <v>41639</v>
      </c>
      <c r="F299" s="3">
        <v>78991.240000000005</v>
      </c>
      <c r="G299" s="3">
        <v>78991.240000000005</v>
      </c>
      <c r="H299" s="3">
        <v>14459.61</v>
      </c>
      <c r="I299" s="3">
        <v>64531.63</v>
      </c>
      <c r="J299" s="3">
        <v>2874.71</v>
      </c>
      <c r="K299" t="s">
        <v>1120</v>
      </c>
      <c r="L299" s="43">
        <v>20</v>
      </c>
      <c r="M299" s="40">
        <f t="shared" si="12"/>
        <v>2874.71</v>
      </c>
      <c r="N299" s="39">
        <f t="shared" si="13"/>
        <v>0</v>
      </c>
    </row>
    <row r="300" spans="1:14">
      <c r="A300" t="s">
        <v>1127</v>
      </c>
      <c r="B300" s="2">
        <v>1</v>
      </c>
      <c r="C300" t="s">
        <v>1128</v>
      </c>
      <c r="D300" t="s">
        <v>13</v>
      </c>
      <c r="E300" s="1">
        <v>41639</v>
      </c>
      <c r="F300" s="3">
        <v>87578.8</v>
      </c>
      <c r="G300" s="3">
        <v>87578.8</v>
      </c>
      <c r="H300" s="3">
        <v>15465.2</v>
      </c>
      <c r="I300" s="3">
        <v>72113.600000000006</v>
      </c>
      <c r="J300" s="3">
        <v>3075.46</v>
      </c>
      <c r="K300" t="s">
        <v>1120</v>
      </c>
      <c r="L300" s="43">
        <v>20</v>
      </c>
      <c r="M300" s="40">
        <f t="shared" si="12"/>
        <v>3075.46</v>
      </c>
      <c r="N300" s="39">
        <f t="shared" si="13"/>
        <v>0</v>
      </c>
    </row>
    <row r="301" spans="1:14">
      <c r="A301" t="s">
        <v>1129</v>
      </c>
      <c r="B301" s="2">
        <v>1</v>
      </c>
      <c r="C301" t="s">
        <v>1130</v>
      </c>
      <c r="D301" t="s">
        <v>13</v>
      </c>
      <c r="E301" s="1">
        <v>41639</v>
      </c>
      <c r="F301" s="3">
        <v>168647.41</v>
      </c>
      <c r="G301" s="3">
        <v>168647.41</v>
      </c>
      <c r="H301" s="3">
        <v>28766.2</v>
      </c>
      <c r="I301" s="3">
        <v>139881.21</v>
      </c>
      <c r="J301" s="3">
        <v>5722.2</v>
      </c>
      <c r="K301" t="s">
        <v>1120</v>
      </c>
      <c r="L301" s="43">
        <v>20</v>
      </c>
      <c r="M301" s="40">
        <f t="shared" si="12"/>
        <v>5722.2</v>
      </c>
      <c r="N301" s="39">
        <f t="shared" si="13"/>
        <v>0</v>
      </c>
    </row>
    <row r="302" spans="1:14">
      <c r="A302" t="s">
        <v>1131</v>
      </c>
      <c r="B302" s="2">
        <v>1</v>
      </c>
      <c r="C302" t="s">
        <v>1132</v>
      </c>
      <c r="D302" t="s">
        <v>13</v>
      </c>
      <c r="E302" s="1">
        <v>41639</v>
      </c>
      <c r="F302" s="3">
        <v>427028.01</v>
      </c>
      <c r="G302" s="3">
        <v>427028.01</v>
      </c>
      <c r="H302" s="3">
        <v>70438.28</v>
      </c>
      <c r="I302" s="3">
        <v>356589.73</v>
      </c>
      <c r="J302" s="3">
        <v>14015.45</v>
      </c>
      <c r="K302" t="s">
        <v>1120</v>
      </c>
      <c r="L302" s="43">
        <v>20</v>
      </c>
      <c r="M302" s="40">
        <f t="shared" si="12"/>
        <v>14015.45</v>
      </c>
      <c r="N302" s="39">
        <f t="shared" si="13"/>
        <v>0</v>
      </c>
    </row>
    <row r="303" spans="1:14">
      <c r="A303" t="s">
        <v>1133</v>
      </c>
      <c r="B303" s="2">
        <v>1</v>
      </c>
      <c r="C303" t="s">
        <v>1134</v>
      </c>
      <c r="D303" t="s">
        <v>13</v>
      </c>
      <c r="E303" s="1">
        <v>41639</v>
      </c>
      <c r="F303" s="3">
        <v>123898.98</v>
      </c>
      <c r="G303" s="3">
        <v>123898.98</v>
      </c>
      <c r="H303" s="3">
        <v>19785.21</v>
      </c>
      <c r="I303" s="3">
        <v>104113.77</v>
      </c>
      <c r="J303" s="3">
        <v>3937.75</v>
      </c>
      <c r="K303" t="s">
        <v>1120</v>
      </c>
      <c r="L303" s="43">
        <v>20</v>
      </c>
      <c r="M303" s="40">
        <f t="shared" si="12"/>
        <v>3937.75</v>
      </c>
      <c r="N303" s="39">
        <f t="shared" si="13"/>
        <v>0</v>
      </c>
    </row>
    <row r="304" spans="1:14">
      <c r="A304" t="s">
        <v>1135</v>
      </c>
      <c r="B304" s="2">
        <v>1</v>
      </c>
      <c r="C304" t="s">
        <v>1136</v>
      </c>
      <c r="D304" t="s">
        <v>13</v>
      </c>
      <c r="E304" s="1">
        <v>41639</v>
      </c>
      <c r="F304" s="3">
        <v>127050.26</v>
      </c>
      <c r="G304" s="3">
        <v>127050.26</v>
      </c>
      <c r="H304" s="3">
        <v>19660.189999999999</v>
      </c>
      <c r="I304" s="3">
        <v>107390.07</v>
      </c>
      <c r="J304" s="3">
        <v>3913.65</v>
      </c>
      <c r="K304" t="s">
        <v>1120</v>
      </c>
      <c r="L304" s="43">
        <v>20</v>
      </c>
      <c r="M304" s="40">
        <f t="shared" si="12"/>
        <v>3913.65</v>
      </c>
      <c r="N304" s="39">
        <f t="shared" si="13"/>
        <v>0</v>
      </c>
    </row>
    <row r="305" spans="1:14">
      <c r="A305" t="s">
        <v>1137</v>
      </c>
      <c r="B305" s="2">
        <v>1</v>
      </c>
      <c r="C305" t="s">
        <v>1138</v>
      </c>
      <c r="D305" t="s">
        <v>13</v>
      </c>
      <c r="E305" s="1">
        <v>41639</v>
      </c>
      <c r="F305" s="3">
        <v>9442.8700000000008</v>
      </c>
      <c r="G305" s="3">
        <v>9442.8700000000008</v>
      </c>
      <c r="H305" s="3">
        <v>1417.42</v>
      </c>
      <c r="I305" s="3">
        <v>8025.45</v>
      </c>
      <c r="J305" s="3">
        <v>282.22000000000003</v>
      </c>
      <c r="K305" t="s">
        <v>1120</v>
      </c>
      <c r="L305" s="43">
        <v>20</v>
      </c>
      <c r="M305" s="40">
        <f t="shared" si="12"/>
        <v>282.22000000000003</v>
      </c>
      <c r="N305" s="39">
        <f t="shared" si="13"/>
        <v>0</v>
      </c>
    </row>
    <row r="306" spans="1:14">
      <c r="A306" t="s">
        <v>1139</v>
      </c>
      <c r="B306" s="2">
        <v>1</v>
      </c>
      <c r="C306" t="s">
        <v>1140</v>
      </c>
      <c r="D306" t="s">
        <v>13</v>
      </c>
      <c r="E306" s="1">
        <v>41639</v>
      </c>
      <c r="F306" s="3">
        <v>332795.11</v>
      </c>
      <c r="G306" s="3">
        <v>332795.11</v>
      </c>
      <c r="H306" s="3">
        <v>51187.86</v>
      </c>
      <c r="I306" s="3">
        <v>281607.25</v>
      </c>
      <c r="J306" s="3">
        <v>9567.2800000000007</v>
      </c>
      <c r="K306" t="s">
        <v>1120</v>
      </c>
      <c r="L306" s="43">
        <v>20</v>
      </c>
      <c r="M306" s="40">
        <f t="shared" si="12"/>
        <v>9567.2800000000007</v>
      </c>
      <c r="N306" s="39">
        <f t="shared" si="13"/>
        <v>0</v>
      </c>
    </row>
    <row r="307" spans="1:14">
      <c r="A307" t="s">
        <v>1141</v>
      </c>
      <c r="B307" s="2">
        <v>1</v>
      </c>
      <c r="C307" t="s">
        <v>1142</v>
      </c>
      <c r="D307" t="s">
        <v>13</v>
      </c>
      <c r="E307" s="1">
        <v>41639</v>
      </c>
      <c r="F307" s="3">
        <v>235727.38</v>
      </c>
      <c r="G307" s="3">
        <v>235727.38</v>
      </c>
      <c r="H307" s="3">
        <v>26308.55</v>
      </c>
      <c r="I307" s="3">
        <v>209418.83</v>
      </c>
      <c r="J307" s="3">
        <v>6881.6</v>
      </c>
      <c r="K307" t="s">
        <v>1120</v>
      </c>
      <c r="L307" s="43">
        <v>20</v>
      </c>
      <c r="M307" s="40">
        <f t="shared" si="12"/>
        <v>6881.6</v>
      </c>
      <c r="N307" s="39">
        <f t="shared" si="13"/>
        <v>0</v>
      </c>
    </row>
    <row r="308" spans="1:14">
      <c r="A308" t="s">
        <v>1143</v>
      </c>
      <c r="B308" s="2">
        <v>1</v>
      </c>
      <c r="C308" t="s">
        <v>1144</v>
      </c>
      <c r="D308" t="s">
        <v>13</v>
      </c>
      <c r="E308" s="1">
        <v>41639</v>
      </c>
      <c r="F308" s="3">
        <v>13279.24</v>
      </c>
      <c r="G308" s="3">
        <v>13279.24</v>
      </c>
      <c r="H308" s="3">
        <v>1329.59</v>
      </c>
      <c r="I308" s="3">
        <v>11949.65</v>
      </c>
      <c r="J308" s="3">
        <v>380.18</v>
      </c>
      <c r="K308" t="s">
        <v>1120</v>
      </c>
      <c r="L308" s="43">
        <v>20</v>
      </c>
      <c r="M308" s="40">
        <f t="shared" si="12"/>
        <v>380.18</v>
      </c>
      <c r="N308" s="39">
        <f t="shared" si="13"/>
        <v>0</v>
      </c>
    </row>
    <row r="309" spans="1:14">
      <c r="A309" t="s">
        <v>1145</v>
      </c>
      <c r="B309" s="2">
        <v>1</v>
      </c>
      <c r="C309" t="s">
        <v>1146</v>
      </c>
      <c r="D309" t="s">
        <v>13</v>
      </c>
      <c r="E309" s="1">
        <v>42004</v>
      </c>
      <c r="F309" s="3">
        <v>46903.01</v>
      </c>
      <c r="G309" s="3">
        <v>46903.01</v>
      </c>
      <c r="H309" s="3">
        <v>3357.02</v>
      </c>
      <c r="I309" s="3">
        <v>43545.99</v>
      </c>
      <c r="J309" s="95">
        <v>1342.81</v>
      </c>
      <c r="K309" s="104" t="s">
        <v>1120</v>
      </c>
      <c r="L309" s="43">
        <v>20</v>
      </c>
      <c r="M309" s="110">
        <f t="shared" si="12"/>
        <v>1342.81</v>
      </c>
      <c r="N309" s="109">
        <f t="shared" si="13"/>
        <v>0</v>
      </c>
    </row>
    <row r="310" spans="1:14">
      <c r="A310" t="s">
        <v>1147</v>
      </c>
      <c r="B310" s="2">
        <v>1</v>
      </c>
      <c r="C310" t="s">
        <v>1148</v>
      </c>
      <c r="D310" t="s">
        <v>13</v>
      </c>
      <c r="E310" s="1">
        <v>42004</v>
      </c>
      <c r="F310" s="3">
        <v>456476.99</v>
      </c>
      <c r="G310" s="3">
        <v>456476.99</v>
      </c>
      <c r="H310" s="3">
        <v>26574.82</v>
      </c>
      <c r="I310" s="3">
        <v>429902.17</v>
      </c>
      <c r="J310" s="95">
        <v>13256.74</v>
      </c>
      <c r="K310" s="104" t="s">
        <v>1120</v>
      </c>
      <c r="L310" s="43">
        <v>20</v>
      </c>
      <c r="M310" s="110">
        <f t="shared" si="12"/>
        <v>13256.74</v>
      </c>
      <c r="N310" s="109">
        <f t="shared" si="13"/>
        <v>0</v>
      </c>
    </row>
    <row r="311" spans="1:14">
      <c r="B311" s="2"/>
      <c r="E311" s="1"/>
      <c r="F311" s="3"/>
      <c r="G311" s="3"/>
      <c r="H311" s="3"/>
      <c r="I311" s="3"/>
      <c r="J311" s="95"/>
      <c r="K311" s="104"/>
      <c r="L311" s="43"/>
      <c r="M311" s="40"/>
      <c r="N311" s="109"/>
    </row>
    <row r="312" spans="1:14">
      <c r="B312" s="2"/>
      <c r="C312" s="96" t="s">
        <v>1354</v>
      </c>
      <c r="E312" s="1"/>
      <c r="F312" s="3"/>
      <c r="G312" s="114">
        <f>'[3]2016 Jobs by Asset Class'!$C$17</f>
        <v>421177.36112799996</v>
      </c>
      <c r="H312" s="3"/>
      <c r="I312" s="3"/>
      <c r="J312" s="95"/>
      <c r="K312" s="104"/>
      <c r="L312" s="129">
        <v>20</v>
      </c>
      <c r="M312" s="108">
        <f t="shared" ref="M312" si="14">(G312/L312)/2</f>
        <v>10529.434028199999</v>
      </c>
      <c r="N312" s="109"/>
    </row>
    <row r="313" spans="1:14">
      <c r="B313" s="2"/>
      <c r="E313" s="1"/>
      <c r="F313" s="3"/>
      <c r="G313" s="3"/>
      <c r="H313" s="3"/>
      <c r="I313" s="3"/>
      <c r="J313" s="7"/>
      <c r="K313" s="10"/>
      <c r="L313" s="41"/>
      <c r="M313" s="111"/>
      <c r="N313" s="109"/>
    </row>
    <row r="314" spans="1:14">
      <c r="B314" s="2"/>
      <c r="E314" s="1"/>
      <c r="F314" s="3"/>
      <c r="G314" s="3"/>
      <c r="H314" s="3"/>
      <c r="I314" s="3"/>
      <c r="J314" s="15">
        <f>SUM(J296:J313)</f>
        <v>100879.82999999999</v>
      </c>
      <c r="K314" s="23"/>
      <c r="L314" s="23"/>
      <c r="M314" s="15">
        <f>SUM(M296:M313)</f>
        <v>111409.26402819999</v>
      </c>
      <c r="N314" s="15">
        <f>SUM(N296:N310)</f>
        <v>0</v>
      </c>
    </row>
    <row r="315" spans="1:14">
      <c r="B315" s="2"/>
      <c r="E315" s="1"/>
      <c r="F315" s="3"/>
      <c r="G315" s="3"/>
      <c r="H315" s="3"/>
      <c r="I315" s="3"/>
      <c r="J315" s="3"/>
    </row>
    <row r="316" spans="1:14">
      <c r="A316" t="s">
        <v>1281</v>
      </c>
      <c r="B316" s="2">
        <v>1</v>
      </c>
      <c r="C316" t="s">
        <v>1282</v>
      </c>
      <c r="D316" t="s">
        <v>13</v>
      </c>
      <c r="E316" s="1">
        <v>41639</v>
      </c>
      <c r="F316" s="3">
        <v>61201.66</v>
      </c>
      <c r="G316" s="3">
        <v>61201.66</v>
      </c>
      <c r="H316" s="3">
        <v>10095.219999999999</v>
      </c>
      <c r="I316" s="3">
        <v>51106.44</v>
      </c>
      <c r="J316" s="3">
        <v>2008.69</v>
      </c>
      <c r="K316" t="s">
        <v>1283</v>
      </c>
      <c r="L316" s="43">
        <v>40</v>
      </c>
      <c r="M316" s="40">
        <f>J316</f>
        <v>2008.69</v>
      </c>
      <c r="N316" s="39">
        <f t="shared" ref="N316:N328" si="15">M316-J316</f>
        <v>0</v>
      </c>
    </row>
    <row r="317" spans="1:14">
      <c r="A317" t="s">
        <v>1284</v>
      </c>
      <c r="B317" s="2">
        <v>1</v>
      </c>
      <c r="C317" t="s">
        <v>1285</v>
      </c>
      <c r="D317" t="s">
        <v>13</v>
      </c>
      <c r="E317" s="1">
        <v>41639</v>
      </c>
      <c r="F317" s="3">
        <v>99607.2</v>
      </c>
      <c r="G317" s="3">
        <v>99607.2</v>
      </c>
      <c r="H317" s="3">
        <v>15906.1</v>
      </c>
      <c r="I317" s="3">
        <v>83701.100000000006</v>
      </c>
      <c r="J317" s="3">
        <v>3165.71</v>
      </c>
      <c r="K317" t="s">
        <v>1283</v>
      </c>
      <c r="L317" s="43">
        <v>40</v>
      </c>
      <c r="M317" s="40">
        <f t="shared" ref="M317:M328" si="16">J317</f>
        <v>3165.71</v>
      </c>
      <c r="N317" s="39">
        <f t="shared" si="15"/>
        <v>0</v>
      </c>
    </row>
    <row r="318" spans="1:14">
      <c r="A318" t="s">
        <v>1286</v>
      </c>
      <c r="B318" s="2">
        <v>1</v>
      </c>
      <c r="C318" t="s">
        <v>1287</v>
      </c>
      <c r="D318" t="s">
        <v>13</v>
      </c>
      <c r="E318" s="1">
        <v>41639</v>
      </c>
      <c r="F318" s="3">
        <v>79468.11</v>
      </c>
      <c r="G318" s="3">
        <v>79468.11</v>
      </c>
      <c r="H318" s="3">
        <v>12297.17</v>
      </c>
      <c r="I318" s="3">
        <v>67170.94</v>
      </c>
      <c r="J318" s="3">
        <v>2447.9299999999998</v>
      </c>
      <c r="K318" t="s">
        <v>1283</v>
      </c>
      <c r="L318" s="43">
        <v>40</v>
      </c>
      <c r="M318" s="40">
        <f t="shared" si="16"/>
        <v>2447.9299999999998</v>
      </c>
      <c r="N318" s="39">
        <f t="shared" si="15"/>
        <v>0</v>
      </c>
    </row>
    <row r="319" spans="1:14">
      <c r="A319" t="s">
        <v>1288</v>
      </c>
      <c r="B319" s="2">
        <v>1</v>
      </c>
      <c r="C319" t="s">
        <v>1289</v>
      </c>
      <c r="D319" t="s">
        <v>13</v>
      </c>
      <c r="E319" s="1">
        <v>41639</v>
      </c>
      <c r="F319" s="3">
        <v>1241715.33</v>
      </c>
      <c r="G319" s="3">
        <v>1241715.33</v>
      </c>
      <c r="H319" s="3">
        <v>184441.11</v>
      </c>
      <c r="I319" s="3">
        <v>1057274.22</v>
      </c>
      <c r="J319" s="3">
        <v>37179.32</v>
      </c>
      <c r="K319" t="s">
        <v>1283</v>
      </c>
      <c r="L319" s="43">
        <v>40</v>
      </c>
      <c r="M319" s="40">
        <f t="shared" si="16"/>
        <v>37179.32</v>
      </c>
      <c r="N319" s="39">
        <f t="shared" si="15"/>
        <v>0</v>
      </c>
    </row>
    <row r="320" spans="1:14">
      <c r="A320" t="s">
        <v>1290</v>
      </c>
      <c r="B320" s="2">
        <v>1</v>
      </c>
      <c r="C320" t="s">
        <v>1291</v>
      </c>
      <c r="D320" t="s">
        <v>13</v>
      </c>
      <c r="E320" s="1">
        <v>41639</v>
      </c>
      <c r="F320" s="3">
        <v>149327.94</v>
      </c>
      <c r="G320" s="3">
        <v>149327.94</v>
      </c>
      <c r="H320" s="3">
        <v>21762.02</v>
      </c>
      <c r="I320" s="3">
        <v>127565.92</v>
      </c>
      <c r="J320" s="3">
        <v>4333.8999999999996</v>
      </c>
      <c r="K320" t="s">
        <v>1283</v>
      </c>
      <c r="L320" s="43">
        <v>40</v>
      </c>
      <c r="M320" s="40">
        <f t="shared" si="16"/>
        <v>4333.8999999999996</v>
      </c>
      <c r="N320" s="39">
        <f t="shared" si="15"/>
        <v>0</v>
      </c>
    </row>
    <row r="321" spans="1:14">
      <c r="A321" t="s">
        <v>1292</v>
      </c>
      <c r="B321" s="2">
        <v>1</v>
      </c>
      <c r="C321" t="s">
        <v>1293</v>
      </c>
      <c r="D321" t="s">
        <v>13</v>
      </c>
      <c r="E321" s="1">
        <v>41639</v>
      </c>
      <c r="F321" s="3">
        <v>185189.52</v>
      </c>
      <c r="G321" s="3">
        <v>185189.52</v>
      </c>
      <c r="H321" s="3">
        <v>26224.7</v>
      </c>
      <c r="I321" s="3">
        <v>158964.82</v>
      </c>
      <c r="J321" s="3">
        <v>5223.66</v>
      </c>
      <c r="K321" t="s">
        <v>1283</v>
      </c>
      <c r="L321" s="43">
        <v>40</v>
      </c>
      <c r="M321" s="40">
        <f t="shared" si="16"/>
        <v>5223.66</v>
      </c>
      <c r="N321" s="39">
        <f t="shared" si="15"/>
        <v>0</v>
      </c>
    </row>
    <row r="322" spans="1:14">
      <c r="A322" t="s">
        <v>1294</v>
      </c>
      <c r="B322" s="2">
        <v>1</v>
      </c>
      <c r="C322" t="s">
        <v>1295</v>
      </c>
      <c r="D322" t="s">
        <v>13</v>
      </c>
      <c r="E322" s="1">
        <v>41639</v>
      </c>
      <c r="F322" s="3">
        <v>468806.65</v>
      </c>
      <c r="G322" s="3">
        <v>468806.65</v>
      </c>
      <c r="H322" s="3">
        <v>64297.22</v>
      </c>
      <c r="I322" s="3">
        <v>404509.43</v>
      </c>
      <c r="J322" s="3">
        <v>12869.48</v>
      </c>
      <c r="K322" t="s">
        <v>1283</v>
      </c>
      <c r="L322" s="43">
        <v>40</v>
      </c>
      <c r="M322" s="40">
        <f t="shared" si="16"/>
        <v>12869.48</v>
      </c>
      <c r="N322" s="39">
        <f t="shared" si="15"/>
        <v>0</v>
      </c>
    </row>
    <row r="323" spans="1:14">
      <c r="A323" t="s">
        <v>1296</v>
      </c>
      <c r="B323" s="2">
        <v>1</v>
      </c>
      <c r="C323" t="s">
        <v>1297</v>
      </c>
      <c r="D323" t="s">
        <v>13</v>
      </c>
      <c r="E323" s="1">
        <v>41639</v>
      </c>
      <c r="F323" s="3">
        <v>164604.87</v>
      </c>
      <c r="G323" s="3">
        <v>164604.87</v>
      </c>
      <c r="H323" s="3">
        <v>22095.93</v>
      </c>
      <c r="I323" s="3">
        <v>142508.94</v>
      </c>
      <c r="J323" s="3">
        <v>4394.5</v>
      </c>
      <c r="K323" t="s">
        <v>1283</v>
      </c>
      <c r="L323" s="43">
        <v>40</v>
      </c>
      <c r="M323" s="40">
        <f t="shared" si="16"/>
        <v>4394.5</v>
      </c>
      <c r="N323" s="39">
        <f t="shared" si="15"/>
        <v>0</v>
      </c>
    </row>
    <row r="324" spans="1:14">
      <c r="A324" t="s">
        <v>1298</v>
      </c>
      <c r="B324" s="2">
        <v>1</v>
      </c>
      <c r="C324" t="s">
        <v>1299</v>
      </c>
      <c r="D324" t="s">
        <v>13</v>
      </c>
      <c r="E324" s="1">
        <v>41639</v>
      </c>
      <c r="F324" s="3">
        <v>1624667.54</v>
      </c>
      <c r="G324" s="3">
        <v>1624667.54</v>
      </c>
      <c r="H324" s="3">
        <v>137701.34</v>
      </c>
      <c r="I324" s="3">
        <v>1486966.2</v>
      </c>
      <c r="J324" s="3">
        <v>43196.26</v>
      </c>
      <c r="K324" t="s">
        <v>1283</v>
      </c>
      <c r="L324" s="43">
        <v>40</v>
      </c>
      <c r="M324" s="40">
        <f t="shared" si="16"/>
        <v>43196.26</v>
      </c>
      <c r="N324" s="39">
        <f t="shared" si="15"/>
        <v>0</v>
      </c>
    </row>
    <row r="325" spans="1:14">
      <c r="A325" t="s">
        <v>1300</v>
      </c>
      <c r="B325" s="2">
        <v>1</v>
      </c>
      <c r="C325" t="s">
        <v>1301</v>
      </c>
      <c r="D325" t="s">
        <v>13</v>
      </c>
      <c r="E325" s="1">
        <v>41639</v>
      </c>
      <c r="F325" s="3">
        <v>267946.03000000003</v>
      </c>
      <c r="G325" s="3">
        <v>267946.03000000003</v>
      </c>
      <c r="H325" s="3">
        <v>28909.16</v>
      </c>
      <c r="I325" s="3">
        <v>239036.87</v>
      </c>
      <c r="J325" s="3">
        <v>6747.97</v>
      </c>
      <c r="K325" t="s">
        <v>1283</v>
      </c>
      <c r="L325" s="43">
        <v>40</v>
      </c>
      <c r="M325" s="40">
        <f t="shared" si="16"/>
        <v>6747.97</v>
      </c>
      <c r="N325" s="39">
        <f t="shared" si="15"/>
        <v>0</v>
      </c>
    </row>
    <row r="326" spans="1:14">
      <c r="A326" t="s">
        <v>1302</v>
      </c>
      <c r="B326" s="2">
        <v>1</v>
      </c>
      <c r="C326" t="s">
        <v>1303</v>
      </c>
      <c r="D326" t="s">
        <v>13</v>
      </c>
      <c r="E326" s="1">
        <v>41639</v>
      </c>
      <c r="F326" s="3">
        <v>449984.91</v>
      </c>
      <c r="G326" s="3">
        <v>449984.91</v>
      </c>
      <c r="H326" s="3">
        <v>40043.97</v>
      </c>
      <c r="I326" s="3">
        <v>409940.94</v>
      </c>
      <c r="J326" s="3">
        <v>11255.69</v>
      </c>
      <c r="K326" t="s">
        <v>1283</v>
      </c>
      <c r="L326" s="43">
        <v>40</v>
      </c>
      <c r="M326" s="40">
        <f t="shared" si="16"/>
        <v>11255.69</v>
      </c>
      <c r="N326" s="39">
        <f t="shared" si="15"/>
        <v>0</v>
      </c>
    </row>
    <row r="327" spans="1:14">
      <c r="A327" t="s">
        <v>1304</v>
      </c>
      <c r="B327" s="2">
        <v>1</v>
      </c>
      <c r="C327" t="s">
        <v>1305</v>
      </c>
      <c r="D327" t="s">
        <v>13</v>
      </c>
      <c r="E327" s="1">
        <v>42004</v>
      </c>
      <c r="F327" s="3">
        <v>412403.46</v>
      </c>
      <c r="G327" s="3">
        <v>412403.46</v>
      </c>
      <c r="H327" s="3">
        <v>25828.15</v>
      </c>
      <c r="I327" s="3">
        <v>386575.31</v>
      </c>
      <c r="J327" s="3">
        <v>10331.26</v>
      </c>
      <c r="K327" t="s">
        <v>1283</v>
      </c>
      <c r="L327" s="43">
        <v>40</v>
      </c>
      <c r="M327" s="40">
        <f t="shared" si="16"/>
        <v>10331.26</v>
      </c>
      <c r="N327" s="39">
        <f t="shared" si="15"/>
        <v>0</v>
      </c>
    </row>
    <row r="328" spans="1:14">
      <c r="A328" t="s">
        <v>1306</v>
      </c>
      <c r="B328" s="2">
        <v>1</v>
      </c>
      <c r="C328" t="s">
        <v>1307</v>
      </c>
      <c r="D328" t="s">
        <v>13</v>
      </c>
      <c r="E328" s="1">
        <v>42004</v>
      </c>
      <c r="F328" s="3">
        <v>59603.44</v>
      </c>
      <c r="G328" s="3">
        <v>59603.44</v>
      </c>
      <c r="H328" s="3">
        <v>3732.87</v>
      </c>
      <c r="I328" s="3">
        <v>55870.57</v>
      </c>
      <c r="J328" s="95">
        <v>1493.15</v>
      </c>
      <c r="K328" s="104" t="s">
        <v>1283</v>
      </c>
      <c r="L328" s="43">
        <v>40</v>
      </c>
      <c r="M328" s="110">
        <f t="shared" si="16"/>
        <v>1493.15</v>
      </c>
      <c r="N328" s="109">
        <f t="shared" si="15"/>
        <v>0</v>
      </c>
    </row>
    <row r="329" spans="1:14">
      <c r="B329" s="2"/>
      <c r="E329" s="1"/>
      <c r="F329" s="3"/>
      <c r="G329" s="3"/>
      <c r="H329" s="3"/>
      <c r="I329" s="3"/>
      <c r="J329" s="95"/>
      <c r="L329" s="43"/>
      <c r="M329" s="40"/>
      <c r="N329" s="109"/>
    </row>
    <row r="330" spans="1:14">
      <c r="B330" s="2"/>
      <c r="C330" s="96" t="s">
        <v>1354</v>
      </c>
      <c r="E330" s="1"/>
      <c r="F330" s="3"/>
      <c r="G330" s="116">
        <f>'[3]2016 Jobs by Asset Class'!$C$18</f>
        <v>302854.84499999997</v>
      </c>
      <c r="H330" s="3"/>
      <c r="I330" s="3"/>
      <c r="J330" s="95"/>
      <c r="L330" s="43">
        <v>40</v>
      </c>
      <c r="M330" s="108">
        <f t="shared" ref="M330" si="17">(G330/L330)/2</f>
        <v>3785.6855624999998</v>
      </c>
      <c r="N330" s="109"/>
    </row>
    <row r="331" spans="1:14">
      <c r="B331" s="2"/>
      <c r="E331" s="1"/>
      <c r="F331" s="3"/>
      <c r="G331" s="3"/>
      <c r="H331" s="3"/>
      <c r="I331" s="3"/>
      <c r="J331" s="7"/>
      <c r="K331" s="10"/>
      <c r="L331" s="44"/>
      <c r="M331" s="111"/>
      <c r="N331" s="109"/>
    </row>
    <row r="332" spans="1:14">
      <c r="J332" s="42">
        <f>SUM(J316:J331)</f>
        <v>144647.52000000002</v>
      </c>
      <c r="M332" s="42">
        <f>SUM(M316:M331)</f>
        <v>148433.20556250002</v>
      </c>
      <c r="N332" s="42">
        <f>SUM(N316:N328)</f>
        <v>0</v>
      </c>
    </row>
    <row r="334" spans="1:14">
      <c r="A334" s="23" t="s">
        <v>1310</v>
      </c>
      <c r="B334" s="23"/>
      <c r="C334" s="23"/>
      <c r="D334" s="23"/>
      <c r="E334" s="23"/>
      <c r="F334" s="23"/>
      <c r="G334" s="23"/>
      <c r="H334" s="23"/>
      <c r="I334" s="23"/>
      <c r="J334" s="25">
        <f>J294+J314+J332</f>
        <v>328520.61</v>
      </c>
      <c r="K334" s="23"/>
      <c r="L334" s="23"/>
      <c r="M334" s="25">
        <f>M294+M314+M332</f>
        <v>342835.72959070001</v>
      </c>
      <c r="N334" s="25">
        <f>N294+N314+N332</f>
        <v>0</v>
      </c>
    </row>
  </sheetData>
  <sortState ref="A2:K777">
    <sortCondition ref="K2:K777"/>
    <sortCondition ref="E2:E7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2016 Dep Actual vs Rev_CoS</vt:lpstr>
      <vt:lpstr>2016 Dep Actual vsRev_CoS_Staff</vt:lpstr>
      <vt:lpstr>1611</vt:lpstr>
      <vt:lpstr>1820</vt:lpstr>
      <vt:lpstr>1830</vt:lpstr>
      <vt:lpstr>1835</vt:lpstr>
      <vt:lpstr>1840</vt:lpstr>
      <vt:lpstr>1845</vt:lpstr>
      <vt:lpstr>1850</vt:lpstr>
      <vt:lpstr>1855</vt:lpstr>
      <vt:lpstr>1860</vt:lpstr>
      <vt:lpstr>1908</vt:lpstr>
      <vt:lpstr>1915</vt:lpstr>
      <vt:lpstr>1920</vt:lpstr>
      <vt:lpstr>1930</vt:lpstr>
      <vt:lpstr>1940</vt:lpstr>
      <vt:lpstr>1955</vt:lpstr>
      <vt:lpstr>1975</vt:lpstr>
      <vt:lpstr>'2016 Dep Actual vs Rev_CoS'!Print_Area</vt:lpstr>
      <vt:lpstr>'2016 Dep Actual vsRev_CoS_Staff'!Print_Area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Baichan</dc:creator>
  <cp:lastModifiedBy>Fiona O'Connell</cp:lastModifiedBy>
  <cp:lastPrinted>2018-03-07T18:23:40Z</cp:lastPrinted>
  <dcterms:created xsi:type="dcterms:W3CDTF">2017-03-19T19:24:46Z</dcterms:created>
  <dcterms:modified xsi:type="dcterms:W3CDTF">2018-03-13T17:57:16Z</dcterms:modified>
</cp:coreProperties>
</file>