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Applications Department\Department Applications\Rates\2018 Electricity Rates\IRM\IRM Applications\Price Cap IR\North Bay\Final Decision and Model\Drafts\"/>
    </mc:Choice>
  </mc:AlternateContent>
  <bookViews>
    <workbookView xWindow="0" yWindow="0" windowWidth="30720" windowHeight="12780"/>
  </bookViews>
  <sheets>
    <sheet name="Sheet1" sheetId="1" r:id="rId1"/>
  </sheets>
  <calcPr calcId="162913" iterate="1" iterateCount="100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C9" i="1"/>
  <c r="F4" i="1" s="1"/>
  <c r="F6" i="1" l="1"/>
  <c r="F3" i="1"/>
  <c r="F5" i="1"/>
  <c r="F8" i="1"/>
  <c r="F9" i="1" l="1"/>
  <c r="E9" i="1"/>
  <c r="E11" i="1" s="1"/>
  <c r="I4" i="1" l="1"/>
  <c r="I5" i="1"/>
  <c r="I6" i="1"/>
  <c r="I7" i="1"/>
  <c r="I8" i="1"/>
  <c r="I3" i="1"/>
  <c r="G3" i="1"/>
  <c r="H3" i="1" s="1"/>
  <c r="G4" i="1"/>
  <c r="H4" i="1" s="1"/>
  <c r="G5" i="1"/>
  <c r="H5" i="1" s="1"/>
  <c r="G6" i="1"/>
  <c r="H6" i="1" s="1"/>
  <c r="G7" i="1"/>
  <c r="H7" i="1" s="1"/>
  <c r="G8" i="1"/>
  <c r="H8" i="1" s="1"/>
</calcChain>
</file>

<file path=xl/sharedStrings.xml><?xml version="1.0" encoding="utf-8"?>
<sst xmlns="http://schemas.openxmlformats.org/spreadsheetml/2006/main" count="25" uniqueCount="20">
  <si>
    <t>Total Metered kWh</t>
  </si>
  <si>
    <t>Rate Class</t>
  </si>
  <si>
    <t>Unit</t>
  </si>
  <si>
    <t>RESIDENTIAL SERVICE CLASSIFICATION</t>
  </si>
  <si>
    <t>kWh</t>
  </si>
  <si>
    <t>GENERAL SERVICE LESS THAN 50 kW SERVICE CLASSIFICATION</t>
  </si>
  <si>
    <t>GENERAL SERVICE 50 TO 2,999 KW SERVICE CLASSIFICATION</t>
  </si>
  <si>
    <t>kW</t>
  </si>
  <si>
    <t>GENERAL SERVICE 3,000 TO 4,999 KW SERVICE CLASSIFICATION</t>
  </si>
  <si>
    <t>UNMETERED SCATTERED LOAD SERVICE CLASSIFICATION</t>
  </si>
  <si>
    <t>SENTINEL LIGHTING SERVICE CLASSIFICATION</t>
  </si>
  <si>
    <t>STREET LIGHTING SERVICE CLASSIFICATION</t>
  </si>
  <si>
    <t>Allocation of Group 1 Account Balances to All Classes</t>
  </si>
  <si>
    <t>Totals without GS 3000 - 4999 kW</t>
  </si>
  <si>
    <t xml:space="preserve">Metered kW </t>
  </si>
  <si>
    <t>% of Total</t>
  </si>
  <si>
    <t>Allocation of CBR Amount</t>
  </si>
  <si>
    <t>Rate rider to be inserted into Sheet 18</t>
  </si>
  <si>
    <t>Units</t>
  </si>
  <si>
    <t>Total Group 1 without 1589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</si>
</sst>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164" formatCode="_ #,##0;[Red]\(#,##0\)"/>
    <numFmt numFmtId="166" formatCode="_(&quot;$&quot;* #,##0_);_(&quot;$&quot;* \(#,##0\);_(&quot;$&quot;* &quot;-&quot;??_);_(@_)"/>
    <numFmt numFmtId="167" formatCode="_(&quot;$&quot;* #,##0.0000_);_(&quot;$&quot;* \(#,##0.00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164" fontId="0" fillId="0" borderId="0" xfId="0" applyNumberFormat="1" applyAlignment="1">
      <alignment horizontal="center" vertical="center"/>
    </xf>
    <xf numFmtId="0" fontId="0" fillId="0" borderId="1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center" vertical="top"/>
    </xf>
    <xf numFmtId="0" fontId="0" fillId="2" borderId="1" xfId="0" applyFill="1" applyBorder="1" applyAlignment="1" applyProtection="1">
      <alignment horizontal="left" vertical="top" wrapText="1"/>
    </xf>
    <xf numFmtId="0" fontId="0" fillId="2" borderId="1" xfId="0" applyFill="1" applyBorder="1"/>
    <xf numFmtId="166" fontId="0" fillId="2" borderId="1" xfId="3" applyNumberFormat="1" applyFont="1" applyFill="1" applyBorder="1" applyAlignment="1">
      <alignment horizontal="left" vertical="center"/>
    </xf>
    <xf numFmtId="166" fontId="0" fillId="0" borderId="1" xfId="3" applyNumberFormat="1" applyFont="1" applyBorder="1" applyAlignment="1">
      <alignment horizontal="center" vertical="center"/>
    </xf>
    <xf numFmtId="166" fontId="0" fillId="2" borderId="1" xfId="3" applyNumberFormat="1" applyFont="1" applyFill="1" applyBorder="1" applyAlignment="1">
      <alignment horizontal="center" vertical="center"/>
    </xf>
    <xf numFmtId="166" fontId="0" fillId="0" borderId="1" xfId="3" applyNumberFormat="1" applyFont="1" applyBorder="1" applyAlignment="1" applyProtection="1">
      <alignment horizontal="center" vertical="center"/>
    </xf>
    <xf numFmtId="167" fontId="0" fillId="0" borderId="1" xfId="3" applyNumberFormat="1" applyFont="1" applyBorder="1" applyAlignment="1">
      <alignment horizontal="center" vertical="center"/>
    </xf>
    <xf numFmtId="0" fontId="3" fillId="0" borderId="2" xfId="2" applyFont="1" applyBorder="1" applyAlignment="1" applyProtection="1">
      <alignment horizontal="left" vertical="center"/>
    </xf>
    <xf numFmtId="0" fontId="3" fillId="0" borderId="3" xfId="2" applyFont="1" applyBorder="1" applyAlignment="1" applyProtection="1">
      <alignment horizontal="left" vertical="center"/>
    </xf>
    <xf numFmtId="0" fontId="3" fillId="0" borderId="2" xfId="2" applyFont="1" applyFill="1" applyBorder="1" applyAlignment="1" applyProtection="1">
      <alignment horizontal="center" vertical="center"/>
    </xf>
    <xf numFmtId="0" fontId="3" fillId="0" borderId="3" xfId="2" applyFont="1" applyFill="1" applyBorder="1" applyAlignment="1" applyProtection="1">
      <alignment horizontal="center" vertical="center"/>
    </xf>
    <xf numFmtId="0" fontId="3" fillId="0" borderId="1" xfId="2" applyFont="1" applyFill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1" xfId="2" applyFont="1" applyFill="1" applyBorder="1" applyAlignment="1" applyProtection="1">
      <alignment horizontal="center" vertical="top" wrapText="1"/>
    </xf>
    <xf numFmtId="0" fontId="0" fillId="0" borderId="1" xfId="0" applyBorder="1" applyAlignment="1">
      <alignment horizontal="left" vertical="center"/>
    </xf>
    <xf numFmtId="0" fontId="0" fillId="3" borderId="1" xfId="0" applyFill="1" applyBorder="1" applyAlignment="1" applyProtection="1">
      <alignment horizontal="left" vertical="top" wrapText="1"/>
    </xf>
    <xf numFmtId="0" fontId="0" fillId="3" borderId="1" xfId="0" applyFill="1" applyBorder="1" applyAlignment="1" applyProtection="1">
      <alignment horizontal="center" vertical="top"/>
    </xf>
    <xf numFmtId="166" fontId="0" fillId="3" borderId="1" xfId="3" applyNumberFormat="1" applyFont="1" applyFill="1" applyBorder="1" applyAlignment="1" applyProtection="1">
      <alignment horizontal="center" vertical="center"/>
    </xf>
    <xf numFmtId="166" fontId="0" fillId="3" borderId="1" xfId="3" applyNumberFormat="1" applyFont="1" applyFill="1" applyBorder="1" applyAlignment="1">
      <alignment horizontal="center" vertical="center"/>
    </xf>
    <xf numFmtId="164" fontId="0" fillId="0" borderId="1" xfId="0" applyNumberFormat="1" applyBorder="1" applyAlignment="1" applyProtection="1">
      <alignment horizontal="right" vertical="center"/>
    </xf>
    <xf numFmtId="164" fontId="0" fillId="0" borderId="5" xfId="0" applyNumberFormat="1" applyBorder="1" applyAlignment="1" applyProtection="1">
      <alignment horizontal="right" vertical="center"/>
    </xf>
    <xf numFmtId="10" fontId="0" fillId="0" borderId="4" xfId="1" applyNumberFormat="1" applyFont="1" applyBorder="1" applyAlignment="1">
      <alignment vertical="center"/>
    </xf>
    <xf numFmtId="164" fontId="0" fillId="2" borderId="1" xfId="0" applyNumberForma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10" fontId="0" fillId="2" borderId="4" xfId="0" applyNumberFormat="1" applyFill="1" applyBorder="1" applyAlignment="1">
      <alignment vertical="center"/>
    </xf>
    <xf numFmtId="164" fontId="0" fillId="3" borderId="1" xfId="0" applyNumberFormat="1" applyFill="1" applyBorder="1" applyAlignment="1" applyProtection="1">
      <alignment horizontal="right" vertical="center"/>
    </xf>
    <xf numFmtId="164" fontId="0" fillId="3" borderId="5" xfId="0" applyNumberFormat="1" applyFill="1" applyBorder="1" applyAlignment="1" applyProtection="1">
      <alignment horizontal="right" vertical="center"/>
    </xf>
    <xf numFmtId="0" fontId="0" fillId="3" borderId="4" xfId="0" applyFill="1" applyBorder="1" applyAlignment="1">
      <alignment vertical="center"/>
    </xf>
    <xf numFmtId="166" fontId="4" fillId="0" borderId="1" xfId="3" applyNumberFormat="1" applyFont="1" applyBorder="1" applyAlignment="1">
      <alignment horizontal="center" vertical="center"/>
    </xf>
    <xf numFmtId="0" fontId="4" fillId="0" borderId="0" xfId="0" applyFont="1"/>
  </cellXfs>
  <cellStyles count="4">
    <cellStyle name="Currency" xfId="3" builtinId="4"/>
    <cellStyle name="Normal" xfId="0" builtinId="0"/>
    <cellStyle name="Normal_Sheet7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12"/>
  <sheetViews>
    <sheetView tabSelected="1" workbookViewId="0">
      <selection activeCell="E17" sqref="E17"/>
    </sheetView>
  </sheetViews>
  <sheetFormatPr defaultRowHeight="15" x14ac:dyDescent="0.25"/>
  <cols>
    <col min="1" max="1" width="36.5703125" bestFit="1" customWidth="1"/>
    <col min="2" max="2" width="4.28515625" bestFit="1" customWidth="1"/>
    <col min="3" max="3" width="17.140625" bestFit="1" customWidth="1"/>
    <col min="4" max="4" width="10.7109375" bestFit="1" customWidth="1"/>
    <col min="5" max="5" width="24.140625" customWidth="1"/>
    <col min="6" max="6" width="10.140625" customWidth="1"/>
    <col min="7" max="7" width="15.7109375" customWidth="1"/>
    <col min="8" max="8" width="16.42578125" customWidth="1"/>
    <col min="9" max="9" width="5.7109375" bestFit="1" customWidth="1"/>
    <col min="11" max="11" width="10.28515625" bestFit="1" customWidth="1"/>
  </cols>
  <sheetData>
    <row r="1" spans="1:9" ht="14.45" customHeight="1" x14ac:dyDescent="0.25">
      <c r="A1" s="11" t="s">
        <v>1</v>
      </c>
      <c r="B1" s="13" t="s">
        <v>2</v>
      </c>
      <c r="C1" s="15" t="s">
        <v>0</v>
      </c>
      <c r="D1" s="15" t="s">
        <v>14</v>
      </c>
      <c r="E1" s="18" t="s">
        <v>12</v>
      </c>
      <c r="F1" s="16" t="s">
        <v>15</v>
      </c>
      <c r="G1" s="16" t="s">
        <v>16</v>
      </c>
      <c r="H1" s="16" t="s">
        <v>17</v>
      </c>
      <c r="I1" s="16" t="s">
        <v>18</v>
      </c>
    </row>
    <row r="2" spans="1:9" ht="26.25" customHeight="1" x14ac:dyDescent="0.25">
      <c r="A2" s="12"/>
      <c r="B2" s="14"/>
      <c r="C2" s="15"/>
      <c r="D2" s="15"/>
      <c r="E2" s="18"/>
      <c r="F2" s="17"/>
      <c r="G2" s="17"/>
      <c r="H2" s="17"/>
      <c r="I2" s="17"/>
    </row>
    <row r="3" spans="1:9" x14ac:dyDescent="0.25">
      <c r="A3" s="2" t="s">
        <v>3</v>
      </c>
      <c r="B3" s="3" t="s">
        <v>4</v>
      </c>
      <c r="C3" s="24">
        <v>188194721</v>
      </c>
      <c r="D3" s="25">
        <v>0</v>
      </c>
      <c r="E3" s="9">
        <v>-147961.67300957302</v>
      </c>
      <c r="F3" s="26">
        <f>C3/$C$9</f>
        <v>0.39875139807390636</v>
      </c>
      <c r="G3" s="7">
        <f>F3*$G$9</f>
        <v>-9936.0873372055994</v>
      </c>
      <c r="H3" s="10">
        <f>G3/C3</f>
        <v>-5.2796844058158247E-5</v>
      </c>
      <c r="I3" s="19" t="str">
        <f>B3</f>
        <v>kWh</v>
      </c>
    </row>
    <row r="4" spans="1:9" ht="30" x14ac:dyDescent="0.25">
      <c r="A4" s="2" t="s">
        <v>5</v>
      </c>
      <c r="B4" s="3" t="s">
        <v>4</v>
      </c>
      <c r="C4" s="24">
        <v>80643104</v>
      </c>
      <c r="D4" s="25">
        <v>0</v>
      </c>
      <c r="E4" s="9">
        <v>-63178.056155243721</v>
      </c>
      <c r="F4" s="26">
        <f t="shared" ref="F4:F8" si="0">C4/$C$9</f>
        <v>0.17086850414374499</v>
      </c>
      <c r="G4" s="7">
        <f t="shared" ref="G4:G8" si="1">F4*$G$9</f>
        <v>-4257.7013862538379</v>
      </c>
      <c r="H4" s="10">
        <f>G4/C4</f>
        <v>-5.2796844058158254E-5</v>
      </c>
      <c r="I4" s="19" t="str">
        <f t="shared" ref="I4:I8" si="2">B4</f>
        <v>kWh</v>
      </c>
    </row>
    <row r="5" spans="1:9" ht="30" x14ac:dyDescent="0.25">
      <c r="A5" s="2" t="s">
        <v>6</v>
      </c>
      <c r="B5" s="3" t="s">
        <v>7</v>
      </c>
      <c r="C5" s="24">
        <v>200880476</v>
      </c>
      <c r="D5" s="25">
        <v>529361</v>
      </c>
      <c r="E5" s="9">
        <v>-157142.9818264278</v>
      </c>
      <c r="F5" s="26">
        <f t="shared" si="0"/>
        <v>0.42563027392650293</v>
      </c>
      <c r="G5" s="7">
        <f t="shared" si="1"/>
        <v>-10605.855165700601</v>
      </c>
      <c r="H5" s="10">
        <f>G5/D5</f>
        <v>-2.0035203133023781E-2</v>
      </c>
      <c r="I5" s="19" t="str">
        <f t="shared" si="2"/>
        <v>kW</v>
      </c>
    </row>
    <row r="6" spans="1:9" ht="30" x14ac:dyDescent="0.25">
      <c r="A6" s="2" t="s">
        <v>9</v>
      </c>
      <c r="B6" s="3" t="s">
        <v>4</v>
      </c>
      <c r="C6" s="24">
        <v>42934</v>
      </c>
      <c r="D6" s="25">
        <v>0</v>
      </c>
      <c r="E6" s="9">
        <v>-33.58602546190626</v>
      </c>
      <c r="F6" s="26">
        <f t="shared" si="0"/>
        <v>9.0969568295728634E-5</v>
      </c>
      <c r="G6" s="7">
        <f t="shared" si="1"/>
        <v>-2.2667797027929661</v>
      </c>
      <c r="H6" s="10">
        <f>G6/C6</f>
        <v>-5.2796844058158247E-5</v>
      </c>
      <c r="I6" s="19" t="str">
        <f t="shared" si="2"/>
        <v>kWh</v>
      </c>
    </row>
    <row r="7" spans="1:9" ht="30" x14ac:dyDescent="0.25">
      <c r="A7" s="2" t="s">
        <v>10</v>
      </c>
      <c r="B7" s="3" t="s">
        <v>7</v>
      </c>
      <c r="C7" s="24">
        <v>156291</v>
      </c>
      <c r="D7" s="25">
        <v>407</v>
      </c>
      <c r="E7" s="9">
        <v>-122.26192540799346</v>
      </c>
      <c r="F7" s="26">
        <f t="shared" si="0"/>
        <v>3.3115304417263066E-4</v>
      </c>
      <c r="G7" s="7">
        <f t="shared" si="1"/>
        <v>-8.2516715546936101</v>
      </c>
      <c r="H7" s="10">
        <f>G7/D7</f>
        <v>-2.0274377284259484E-2</v>
      </c>
      <c r="I7" s="19" t="str">
        <f t="shared" si="2"/>
        <v>kW</v>
      </c>
    </row>
    <row r="8" spans="1:9" ht="30" x14ac:dyDescent="0.25">
      <c r="A8" s="2" t="s">
        <v>11</v>
      </c>
      <c r="B8" s="3" t="s">
        <v>7</v>
      </c>
      <c r="C8" s="24">
        <v>2042502</v>
      </c>
      <c r="D8" s="25">
        <v>5690</v>
      </c>
      <c r="E8" s="9">
        <v>-1597.7901937390986</v>
      </c>
      <c r="F8" s="26">
        <f t="shared" si="0"/>
        <v>4.3277012433773311E-3</v>
      </c>
      <c r="G8" s="7">
        <f t="shared" si="1"/>
        <v>-107.83765958247633</v>
      </c>
      <c r="H8" s="10">
        <f>G8/D8</f>
        <v>-1.8952137009222554E-2</v>
      </c>
      <c r="I8" s="19" t="str">
        <f t="shared" si="2"/>
        <v>kW</v>
      </c>
    </row>
    <row r="9" spans="1:9" x14ac:dyDescent="0.25">
      <c r="A9" s="4" t="s">
        <v>13</v>
      </c>
      <c r="B9" s="5"/>
      <c r="C9" s="27">
        <f>SUM(C3:C8)</f>
        <v>471960028</v>
      </c>
      <c r="D9" s="28"/>
      <c r="E9" s="6">
        <f>SUM(E3:E8)</f>
        <v>-370036.34913585352</v>
      </c>
      <c r="F9" s="29">
        <f>SUM(F3:F8)</f>
        <v>1</v>
      </c>
      <c r="G9" s="8">
        <v>-24918</v>
      </c>
      <c r="H9" s="8"/>
      <c r="I9" s="8"/>
    </row>
    <row r="10" spans="1:9" ht="30" x14ac:dyDescent="0.25">
      <c r="A10" s="20" t="s">
        <v>8</v>
      </c>
      <c r="B10" s="21" t="s">
        <v>7</v>
      </c>
      <c r="C10" s="30">
        <v>16805472</v>
      </c>
      <c r="D10" s="31">
        <v>35717</v>
      </c>
      <c r="E10" s="22">
        <v>-13146.434305942903</v>
      </c>
      <c r="F10" s="32"/>
      <c r="G10" s="23"/>
      <c r="H10" s="23"/>
      <c r="I10" s="23"/>
    </row>
    <row r="11" spans="1:9" x14ac:dyDescent="0.25">
      <c r="C11" s="34" t="s">
        <v>19</v>
      </c>
      <c r="E11" s="33">
        <f>E9+E10</f>
        <v>-383182.78344179643</v>
      </c>
    </row>
    <row r="12" spans="1:9" x14ac:dyDescent="0.25">
      <c r="E12" s="1"/>
    </row>
  </sheetData>
  <mergeCells count="9">
    <mergeCell ref="A1:A2"/>
    <mergeCell ref="B1:B2"/>
    <mergeCell ref="C1:C2"/>
    <mergeCell ref="D1:D2"/>
    <mergeCell ref="E1:E2"/>
    <mergeCell ref="G1:G2"/>
    <mergeCell ref="F1:F2"/>
    <mergeCell ref="H1:H2"/>
    <mergeCell ref="I1:I2"/>
  </mergeCells>
  <pageMargins left="0.7" right="0.7" top="0.75" bottom="0.75" header="0.3" footer="0.3"/>
  <pageSetup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Ontario Energy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Abramovitz</dc:creator>
  <cp:lastModifiedBy>Marc Abramovitz</cp:lastModifiedBy>
  <dcterms:created xsi:type="dcterms:W3CDTF">2018-03-11T06:20:13Z</dcterms:created>
  <dcterms:modified xsi:type="dcterms:W3CDTF">2018-03-15T19:53:17Z</dcterms:modified>
</cp:coreProperties>
</file>