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autoCompressPictures="0"/>
  <bookViews>
    <workbookView xWindow="0" yWindow="0" windowWidth="17253" windowHeight="7282" activeTab="2"/>
  </bookViews>
  <sheets>
    <sheet name="Dx only USoA" sheetId="1" r:id="rId1"/>
    <sheet name="Reliability Stats from HON" sheetId="2" r:id="rId2"/>
    <sheet name="Capital" sheetId="3" r:id="rId3"/>
  </sheets>
  <definedNames>
    <definedName name="HTML_Control" localSheetId="2" hidden="1">{"'2003 05 15'!$W$11:$AI$18","'2003 05 15'!$A$1:$V$30"}</definedName>
    <definedName name="HTML_Control" localSheetId="1" hidden="1">{"'2003 05 15'!$W$11:$AI$18","'2003 05 15'!$A$1:$V$30"}</definedName>
    <definedName name="Huh?" localSheetId="2" hidden="1">{"'2003 05 15'!$W$11:$AI$18","'2003 05 15'!$A$1:$V$30"}</definedName>
    <definedName name="Huh?" localSheetId="1" hidden="1">{"'2003 05 15'!$W$11:$AI$18","'2003 05 15'!$A$1:$V$30"}</definedName>
    <definedName name="PIVOT3_Green" localSheetId="2" hidden="1">{"'2003 05 15'!$W$11:$AI$18","'2003 05 15'!$A$1:$V$30"}</definedName>
    <definedName name="PIVOT3_Green" localSheetId="1" hidden="1">{"'2003 05 15'!$W$11:$AI$18","'2003 05 15'!$A$1:$V$30"}</definedName>
    <definedName name="wrn.HO._.Cost._.Alloc." localSheetId="2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2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4" i="3"/>
  <c r="I45" i="2"/>
  <c r="I41" i="2"/>
  <c r="W16" i="2"/>
  <c r="V16" i="2"/>
  <c r="U16" i="2"/>
  <c r="T16" i="2"/>
  <c r="S16" i="2"/>
  <c r="R16" i="2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O538" i="1"/>
  <c r="O540" i="1" s="1"/>
  <c r="N538" i="1"/>
  <c r="M538" i="1"/>
  <c r="M540" i="1" s="1"/>
  <c r="L538" i="1"/>
  <c r="K538" i="1"/>
  <c r="K540" i="1" s="1"/>
  <c r="J538" i="1"/>
  <c r="I538" i="1"/>
  <c r="I540" i="1" s="1"/>
  <c r="H538" i="1"/>
  <c r="G538" i="1"/>
  <c r="G540" i="1" s="1"/>
  <c r="F538" i="1"/>
  <c r="E538" i="1"/>
  <c r="E540" i="1" s="1"/>
  <c r="D538" i="1"/>
  <c r="C538" i="1"/>
  <c r="C540" i="1" s="1"/>
  <c r="P537" i="1"/>
  <c r="P536" i="1"/>
  <c r="P535" i="1"/>
  <c r="P534" i="1"/>
  <c r="P532" i="1"/>
  <c r="P531" i="1"/>
  <c r="P530" i="1"/>
  <c r="P529" i="1"/>
  <c r="P528" i="1"/>
  <c r="P526" i="1"/>
  <c r="P525" i="1"/>
  <c r="P524" i="1"/>
  <c r="P523" i="1"/>
  <c r="P522" i="1"/>
  <c r="P521" i="1"/>
  <c r="P520" i="1"/>
  <c r="P519" i="1"/>
  <c r="P518" i="1"/>
  <c r="O515" i="1"/>
  <c r="N515" i="1"/>
  <c r="N540" i="1" s="1"/>
  <c r="M515" i="1"/>
  <c r="L515" i="1"/>
  <c r="L540" i="1" s="1"/>
  <c r="K515" i="1"/>
  <c r="J515" i="1"/>
  <c r="J540" i="1" s="1"/>
  <c r="I515" i="1"/>
  <c r="H515" i="1"/>
  <c r="H540" i="1" s="1"/>
  <c r="G515" i="1"/>
  <c r="F515" i="1"/>
  <c r="F540" i="1" s="1"/>
  <c r="E515" i="1"/>
  <c r="D515" i="1"/>
  <c r="D540" i="1" s="1"/>
  <c r="C515" i="1"/>
  <c r="P514" i="1"/>
  <c r="P513" i="1"/>
  <c r="P512" i="1"/>
  <c r="P511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P507" i="1"/>
  <c r="P506" i="1"/>
  <c r="P505" i="1"/>
  <c r="P504" i="1"/>
  <c r="P503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P499" i="1"/>
  <c r="P498" i="1"/>
  <c r="P497" i="1"/>
  <c r="P496" i="1"/>
  <c r="P495" i="1"/>
  <c r="P494" i="1"/>
  <c r="P493" i="1"/>
  <c r="P492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P489" i="1"/>
  <c r="P488" i="1"/>
  <c r="P487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O363" i="1"/>
  <c r="N363" i="1"/>
  <c r="N365" i="1" s="1"/>
  <c r="N588" i="1" s="1"/>
  <c r="M363" i="1"/>
  <c r="M365" i="1" s="1"/>
  <c r="M588" i="1" s="1"/>
  <c r="L363" i="1"/>
  <c r="L365" i="1" s="1"/>
  <c r="K363" i="1"/>
  <c r="J363" i="1"/>
  <c r="J365" i="1" s="1"/>
  <c r="J588" i="1" s="1"/>
  <c r="I363" i="1"/>
  <c r="I365" i="1" s="1"/>
  <c r="I588" i="1" s="1"/>
  <c r="H363" i="1"/>
  <c r="H365" i="1" s="1"/>
  <c r="G363" i="1"/>
  <c r="F363" i="1"/>
  <c r="F365" i="1" s="1"/>
  <c r="F588" i="1" s="1"/>
  <c r="E363" i="1"/>
  <c r="E365" i="1" s="1"/>
  <c r="E588" i="1" s="1"/>
  <c r="D363" i="1"/>
  <c r="D365" i="1" s="1"/>
  <c r="C363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O335" i="1"/>
  <c r="O365" i="1" s="1"/>
  <c r="N335" i="1"/>
  <c r="M335" i="1"/>
  <c r="L335" i="1"/>
  <c r="K335" i="1"/>
  <c r="K365" i="1" s="1"/>
  <c r="J335" i="1"/>
  <c r="I335" i="1"/>
  <c r="H335" i="1"/>
  <c r="G335" i="1"/>
  <c r="G365" i="1" s="1"/>
  <c r="F335" i="1"/>
  <c r="E335" i="1"/>
  <c r="D335" i="1"/>
  <c r="C335" i="1"/>
  <c r="C365" i="1" s="1"/>
  <c r="P334" i="1"/>
  <c r="P333" i="1"/>
  <c r="P332" i="1"/>
  <c r="P331" i="1"/>
  <c r="P330" i="1"/>
  <c r="P329" i="1"/>
  <c r="P328" i="1"/>
  <c r="P327" i="1"/>
  <c r="P326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P323" i="1"/>
  <c r="P322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P318" i="1"/>
  <c r="P317" i="1"/>
  <c r="P316" i="1"/>
  <c r="P315" i="1"/>
  <c r="P314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P310" i="1"/>
  <c r="P309" i="1"/>
  <c r="P308" i="1"/>
  <c r="P307" i="1"/>
  <c r="P306" i="1"/>
  <c r="P305" i="1"/>
  <c r="P304" i="1"/>
  <c r="P303" i="1"/>
  <c r="P302" i="1"/>
  <c r="P300" i="1"/>
  <c r="P299" i="1"/>
  <c r="P298" i="1"/>
  <c r="P297" i="1"/>
  <c r="P296" i="1"/>
  <c r="P295" i="1"/>
  <c r="P294" i="1"/>
  <c r="P293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63" i="1"/>
  <c r="O265" i="1" s="1"/>
  <c r="O286" i="1" s="1"/>
  <c r="O289" i="1" s="1"/>
  <c r="N263" i="1"/>
  <c r="N265" i="1" s="1"/>
  <c r="N286" i="1" s="1"/>
  <c r="M263" i="1"/>
  <c r="M265" i="1" s="1"/>
  <c r="M286" i="1" s="1"/>
  <c r="L263" i="1"/>
  <c r="K263" i="1"/>
  <c r="K265" i="1" s="1"/>
  <c r="K286" i="1" s="1"/>
  <c r="K289" i="1" s="1"/>
  <c r="J263" i="1"/>
  <c r="J265" i="1" s="1"/>
  <c r="J286" i="1" s="1"/>
  <c r="I263" i="1"/>
  <c r="I265" i="1" s="1"/>
  <c r="I286" i="1" s="1"/>
  <c r="H263" i="1"/>
  <c r="G263" i="1"/>
  <c r="G265" i="1" s="1"/>
  <c r="G286" i="1" s="1"/>
  <c r="G289" i="1" s="1"/>
  <c r="F263" i="1"/>
  <c r="F265" i="1" s="1"/>
  <c r="F286" i="1" s="1"/>
  <c r="E263" i="1"/>
  <c r="E265" i="1" s="1"/>
  <c r="E286" i="1" s="1"/>
  <c r="D263" i="1"/>
  <c r="C263" i="1"/>
  <c r="C265" i="1" s="1"/>
  <c r="C286" i="1" s="1"/>
  <c r="C289" i="1" s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O230" i="1"/>
  <c r="N230" i="1"/>
  <c r="M230" i="1"/>
  <c r="L230" i="1"/>
  <c r="L265" i="1" s="1"/>
  <c r="L286" i="1" s="1"/>
  <c r="K230" i="1"/>
  <c r="J230" i="1"/>
  <c r="I230" i="1"/>
  <c r="H230" i="1"/>
  <c r="H265" i="1" s="1"/>
  <c r="H286" i="1" s="1"/>
  <c r="G230" i="1"/>
  <c r="F230" i="1"/>
  <c r="E230" i="1"/>
  <c r="D230" i="1"/>
  <c r="D265" i="1" s="1"/>
  <c r="D286" i="1" s="1"/>
  <c r="C230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92" i="1"/>
  <c r="N92" i="1"/>
  <c r="M92" i="1"/>
  <c r="M204" i="1" s="1"/>
  <c r="M288" i="1" s="1"/>
  <c r="L92" i="1"/>
  <c r="K92" i="1"/>
  <c r="J92" i="1"/>
  <c r="I92" i="1"/>
  <c r="I204" i="1" s="1"/>
  <c r="I288" i="1" s="1"/>
  <c r="H92" i="1"/>
  <c r="G92" i="1"/>
  <c r="F92" i="1"/>
  <c r="E92" i="1"/>
  <c r="E204" i="1" s="1"/>
  <c r="E288" i="1" s="1"/>
  <c r="D92" i="1"/>
  <c r="C92" i="1"/>
  <c r="O51" i="1"/>
  <c r="N51" i="1"/>
  <c r="N204" i="1" s="1"/>
  <c r="N288" i="1" s="1"/>
  <c r="M51" i="1"/>
  <c r="L51" i="1"/>
  <c r="K51" i="1"/>
  <c r="J51" i="1"/>
  <c r="J204" i="1" s="1"/>
  <c r="J288" i="1" s="1"/>
  <c r="I51" i="1"/>
  <c r="H51" i="1"/>
  <c r="G51" i="1"/>
  <c r="F51" i="1"/>
  <c r="F204" i="1" s="1"/>
  <c r="F288" i="1" s="1"/>
  <c r="E51" i="1"/>
  <c r="D51" i="1"/>
  <c r="C51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26" i="1"/>
  <c r="O204" i="1" s="1"/>
  <c r="N26" i="1"/>
  <c r="M26" i="1"/>
  <c r="L26" i="1"/>
  <c r="L204" i="1" s="1"/>
  <c r="L288" i="1" s="1"/>
  <c r="K26" i="1"/>
  <c r="K204" i="1" s="1"/>
  <c r="J26" i="1"/>
  <c r="I26" i="1"/>
  <c r="H26" i="1"/>
  <c r="H204" i="1" s="1"/>
  <c r="H288" i="1" s="1"/>
  <c r="G26" i="1"/>
  <c r="G204" i="1" s="1"/>
  <c r="F26" i="1"/>
  <c r="E26" i="1"/>
  <c r="D26" i="1"/>
  <c r="D204" i="1" s="1"/>
  <c r="D288" i="1" s="1"/>
  <c r="C26" i="1"/>
  <c r="C204" i="1" s="1"/>
  <c r="C288" i="1" l="1"/>
  <c r="G288" i="1"/>
  <c r="K288" i="1"/>
  <c r="O288" i="1"/>
  <c r="D289" i="1"/>
  <c r="H289" i="1"/>
  <c r="L289" i="1"/>
  <c r="E289" i="1"/>
  <c r="I289" i="1"/>
  <c r="M289" i="1"/>
  <c r="C588" i="1"/>
  <c r="G588" i="1"/>
  <c r="K588" i="1"/>
  <c r="O588" i="1"/>
  <c r="D588" i="1"/>
  <c r="H588" i="1"/>
  <c r="L588" i="1"/>
  <c r="F289" i="1"/>
  <c r="J289" i="1"/>
  <c r="N289" i="1"/>
</calcChain>
</file>

<file path=xl/sharedStrings.xml><?xml version="1.0" encoding="utf-8"?>
<sst xmlns="http://schemas.openxmlformats.org/spreadsheetml/2006/main" count="956" uniqueCount="577">
  <si>
    <t>($ 000's)</t>
  </si>
  <si>
    <t>Balance Sheet Accounts</t>
  </si>
  <si>
    <t>Current Assets</t>
  </si>
  <si>
    <t>Cash</t>
  </si>
  <si>
    <t>Cash Advances and Working Funds</t>
  </si>
  <si>
    <t>Interest Special Deposits</t>
  </si>
  <si>
    <t>Dividend Special Deposits</t>
  </si>
  <si>
    <t>Other Special Deposits</t>
  </si>
  <si>
    <t>Term Deposits</t>
  </si>
  <si>
    <t>Current Investments</t>
  </si>
  <si>
    <t>Customer Accounts Receivable</t>
  </si>
  <si>
    <t>Accounts Receivable - Services</t>
  </si>
  <si>
    <t>Accounts Receivable - Recoverable Work</t>
  </si>
  <si>
    <t>Accounts Receivable - Merchandise, Jobbing, etc.</t>
  </si>
  <si>
    <t>Other Accounts Receivable</t>
  </si>
  <si>
    <t>Accrued Utility Revenues</t>
  </si>
  <si>
    <t>Accumulated Provision for Uncollectible Accounts - Credit</t>
  </si>
  <si>
    <t>Interest and Dividends Receivable</t>
  </si>
  <si>
    <t>Rents Receivable</t>
  </si>
  <si>
    <t>Notes Receivable</t>
  </si>
  <si>
    <t>Prepayments</t>
  </si>
  <si>
    <t>Miscellaneous Current and Accrued Assets</t>
  </si>
  <si>
    <t>Accounts Receivable from Associated Companies</t>
  </si>
  <si>
    <t>Notes Receivables from Associated Companies</t>
  </si>
  <si>
    <t>Inventory</t>
  </si>
  <si>
    <t>Fuel Stock</t>
  </si>
  <si>
    <t>Plant Materials and Operating Supplies</t>
  </si>
  <si>
    <t>Merchandise</t>
  </si>
  <si>
    <t>Other Material and Supplies</t>
  </si>
  <si>
    <t>Non-Current Assets</t>
  </si>
  <si>
    <t>Long Term Investments in Non-Associated Companies</t>
  </si>
  <si>
    <t>LT A/R-Loans to Subsidiaries</t>
  </si>
  <si>
    <t>Long Term Receivable Street Lighting Transfer</t>
  </si>
  <si>
    <t>Other Special or Collateral Funds</t>
  </si>
  <si>
    <t>Sinking Funds</t>
  </si>
  <si>
    <t>Unamortized Debt Expense</t>
  </si>
  <si>
    <t>Unamortized Discount on Long Term Debt</t>
  </si>
  <si>
    <t>Unamortized Deferred Foreign Currency Translation Gains and Losses</t>
  </si>
  <si>
    <t>Other Non-Current Assets</t>
  </si>
  <si>
    <t>O.M.E.R.S. Past Service Costs</t>
  </si>
  <si>
    <t>Past Service Costs - Employee Future Benefits</t>
  </si>
  <si>
    <t>Past Service Costs - Other Pension Plans</t>
  </si>
  <si>
    <t>Portfolio Investments Associated Companies</t>
  </si>
  <si>
    <t>Investment in Associated Companies Significant Influence</t>
  </si>
  <si>
    <t>Investment in Subsidiary Companies</t>
  </si>
  <si>
    <t>Other Assets and Deferred Charges</t>
  </si>
  <si>
    <t>Unrecovered Plant and Regulatory Study Costs</t>
  </si>
  <si>
    <t>Other Regulatory Assets</t>
  </si>
  <si>
    <t>Preliminary Survey and Investigation Charges</t>
  </si>
  <si>
    <t>Emission Allowance Inventory</t>
  </si>
  <si>
    <t>Emission Allowances Withheld</t>
  </si>
  <si>
    <t>RCVA Retail</t>
  </si>
  <si>
    <t>Power Purchase Variance Account</t>
  </si>
  <si>
    <t>Special Purpose Charge Assessment Variance Account</t>
  </si>
  <si>
    <t>Miscellaneous Deferred Debits</t>
  </si>
  <si>
    <t>Deferred Losses from Disposition of Utility Plant</t>
  </si>
  <si>
    <t>Renewable Connection Capital Deferral Account</t>
  </si>
  <si>
    <t>Renewable Connection OM&amp;A Deferral Account</t>
  </si>
  <si>
    <t>Renewable Connection Recoveries Deferral Account</t>
  </si>
  <si>
    <t>Smart Grid Capital Deferral Account</t>
  </si>
  <si>
    <t>Smart Grid Fund Adder Def</t>
  </si>
  <si>
    <t>Unamortized Loss on Reacquired Debt</t>
  </si>
  <si>
    <t>Development Charge Deposits / Receivables</t>
  </si>
  <si>
    <t>RCVA Service Transaction Request</t>
  </si>
  <si>
    <t>LV Variance Account</t>
  </si>
  <si>
    <t>SM Met Entity Varian</t>
  </si>
  <si>
    <t>Smart Meter Capital &amp; Recovery Offset Account (includes sub-account for stranded meter costs)</t>
  </si>
  <si>
    <t>Smart Meter OM&amp;A Variance Account</t>
  </si>
  <si>
    <t>Deferred Development Costs</t>
  </si>
  <si>
    <t>Deferred Payments In Lieu of Taxes</t>
  </si>
  <si>
    <t>Regulatory Asset - CDM</t>
  </si>
  <si>
    <t>Qualifying Transition Costs</t>
  </si>
  <si>
    <t>Pre-market Opening Energy Variances</t>
  </si>
  <si>
    <t>Extraordinary Event Losses</t>
  </si>
  <si>
    <t>Deferred Rate Impact Amounts</t>
  </si>
  <si>
    <t>RSVA Wholesale Market Service</t>
  </si>
  <si>
    <t>RSVA One Time</t>
  </si>
  <si>
    <t>RSVA Network</t>
  </si>
  <si>
    <t>RSVA Connection</t>
  </si>
  <si>
    <t>Ret Ser Var Acct-Ene</t>
  </si>
  <si>
    <t>RSVA GA</t>
  </si>
  <si>
    <t>Recovery of Reg Assets Cr</t>
  </si>
  <si>
    <t>PILs and Tax Variance for 2006 &amp; Subsequent Years - Regulatory Asset Tax Changes</t>
  </si>
  <si>
    <t>Disposition &amp; Recovery of Reg Balances Control Act</t>
  </si>
  <si>
    <t>Electric Plant In Service - Detailed Accounts</t>
  </si>
  <si>
    <t>A. Intangible Plant</t>
  </si>
  <si>
    <t>Inactive</t>
  </si>
  <si>
    <t>Electric Plant in Service - Control Account</t>
  </si>
  <si>
    <t>Organization</t>
  </si>
  <si>
    <t>Franchises and Consents</t>
  </si>
  <si>
    <t>Capital Contributions Paid</t>
  </si>
  <si>
    <t>Miscellaneous Intangible Plant</t>
  </si>
  <si>
    <t>Computer Software</t>
  </si>
  <si>
    <t>B. Generation Plant</t>
  </si>
  <si>
    <t>Land</t>
  </si>
  <si>
    <t>Land Rights</t>
  </si>
  <si>
    <t>Buildings and Fixtures</t>
  </si>
  <si>
    <t>Leasehold Improvements</t>
  </si>
  <si>
    <t>Boiler Plant Equipment</t>
  </si>
  <si>
    <t>Engines and Engine-Driven Generators</t>
  </si>
  <si>
    <t>Turbo generator Units</t>
  </si>
  <si>
    <t>Reservoirs, Dams and Waterways</t>
  </si>
  <si>
    <t>Water Wheels, Turbines and Generators</t>
  </si>
  <si>
    <t>Roads, Railroads and Bridges</t>
  </si>
  <si>
    <t>Fuel Holders, Producers and Accessories</t>
  </si>
  <si>
    <t>Prime Movers</t>
  </si>
  <si>
    <t>Generators</t>
  </si>
  <si>
    <t>Accessory Electric Equipment</t>
  </si>
  <si>
    <t>Miscellaneous Power Plant Equipment</t>
  </si>
  <si>
    <t>C. Transmission Plant</t>
  </si>
  <si>
    <t>1760 Inactive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</si>
  <si>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</si>
  <si>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</si>
  <si>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</si>
  <si>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</si>
  <si>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</si>
  <si>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</si>
  <si>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</si>
  <si>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D. Distribution Plant</t>
  </si>
  <si>
    <t>Transformer Station Equipment Normally Primary Above 50kV</t>
  </si>
  <si>
    <t>Distribution Station Equipment Normally Primary Below 50kV</t>
  </si>
  <si>
    <t>Storage Battery Equipment</t>
  </si>
  <si>
    <t>Poles, Towers and Fixtures</t>
  </si>
  <si>
    <t>Line Transformers</t>
  </si>
  <si>
    <t>Services</t>
  </si>
  <si>
    <t>Meters</t>
  </si>
  <si>
    <t>Other Installations on Customer's Premises</t>
  </si>
  <si>
    <t>Leased Property on Customer Premises</t>
  </si>
  <si>
    <t>Street Lighting and Signal Systems</t>
  </si>
  <si>
    <t>E. General Plant</t>
  </si>
  <si>
    <t>Office Furniture and Equipment</t>
  </si>
  <si>
    <t>Computer Equipment - Hardware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</si>
  <si>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</si>
  <si>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</si>
  <si>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</si>
  <si>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</si>
  <si>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</si>
  <si>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</si>
  <si>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</si>
  <si>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>Water Heater Rental Units</t>
  </si>
  <si>
    <t>Load Management Controls Customer Premises</t>
  </si>
  <si>
    <t>Load Management Controls Utility Premises</t>
  </si>
  <si>
    <t>System Supervisory Equipment</t>
  </si>
  <si>
    <t>Sentinel Lighting Rental Units</t>
  </si>
  <si>
    <t>Other Tangible Property</t>
  </si>
  <si>
    <t>Contributions and Grants - Credit</t>
  </si>
  <si>
    <t>Other Capital Assets</t>
  </si>
  <si>
    <t>Property Under Capital Leases</t>
  </si>
  <si>
    <t>Electric Plant Purchased or Sold</t>
  </si>
  <si>
    <t>Experimental Electric Plant Unclassified</t>
  </si>
  <si>
    <t>Electric Plant and Equipment Leased to Others</t>
  </si>
  <si>
    <t>Electric Plant Held for Future Use</t>
  </si>
  <si>
    <t>Completed Construction Not Classified - Electric</t>
  </si>
  <si>
    <t>Construction Work in Progress - Electric</t>
  </si>
  <si>
    <t>Electric Plant Acquisition Adjustment</t>
  </si>
  <si>
    <t>Other Electric Plant Adjustment</t>
  </si>
  <si>
    <t>Other Utility Plant</t>
  </si>
  <si>
    <t>Non-Utility Property Owned or Under Capital Leases</t>
  </si>
  <si>
    <t>Accumulated Amortization</t>
  </si>
  <si>
    <t>Accumulated Amortization of Electric Utility Plant; Property, Plant &amp; Equipment</t>
  </si>
  <si>
    <t>Accumulated Amortization of Electric Utility Plant - Intangibles</t>
  </si>
  <si>
    <t>Accumulated Amortization of Electric Utility Plant Acquisition Adjustment</t>
  </si>
  <si>
    <t>Accumulated Amortization of Other Utility Plant</t>
  </si>
  <si>
    <t>Accumulated Amortization of Non-Utility Property</t>
  </si>
  <si>
    <t>TOTAL ASSETS</t>
  </si>
  <si>
    <t>Current Liabilities</t>
  </si>
  <si>
    <t>Accounts Payables</t>
  </si>
  <si>
    <t>Customer Credit Balances</t>
  </si>
  <si>
    <t>Current Portion of Customer Deposits</t>
  </si>
  <si>
    <t>Dividends Declared</t>
  </si>
  <si>
    <t>Miscellaneous Current and Accrued Liabilities</t>
  </si>
  <si>
    <t>Notes and Loans Payables</t>
  </si>
  <si>
    <t>Accounts Payable to Associated Companies</t>
  </si>
  <si>
    <t>Notes Payable to Associated Companies</t>
  </si>
  <si>
    <t>Debt Retirement Charges (DRC) Payable</t>
  </si>
  <si>
    <t>Transmission Charges Payable</t>
  </si>
  <si>
    <t>Electrical Safety Authority Fees Payable</t>
  </si>
  <si>
    <t>Independent Market Operator Fees and Penalties Payable</t>
  </si>
  <si>
    <t>Current Portion of Long Term Debt</t>
  </si>
  <si>
    <t>Ontario Hydro Debt Current Portion</t>
  </si>
  <si>
    <t>Pensions and Employee Benefits Current Portion</t>
  </si>
  <si>
    <t>Accrued Interest on Long Term Debt</t>
  </si>
  <si>
    <t>Matured Long Term Debt</t>
  </si>
  <si>
    <t>Matured Interest on Long Term Debt</t>
  </si>
  <si>
    <t>Obligations Under Capital Leases - Current</t>
  </si>
  <si>
    <t>Commodity Taxes</t>
  </si>
  <si>
    <t>Payroll Deductions / Expenses Payable</t>
  </si>
  <si>
    <t>Accrual for Taxes, "Payment in Lieu" of Taxes, Etc.</t>
  </si>
  <si>
    <t>Future Income Taxes - Current</t>
  </si>
  <si>
    <t>Non-Current Liabilities</t>
  </si>
  <si>
    <t>Accumulated Provision for Injuries and Damages</t>
  </si>
  <si>
    <t>Employee Future Benefits</t>
  </si>
  <si>
    <t>Other Pensions Past Service Liability</t>
  </si>
  <si>
    <t>Vested Sick Leave Liability</t>
  </si>
  <si>
    <t>Accumulated Provision for Rare Refunds</t>
  </si>
  <si>
    <t>Other Miscellaneous Non-Current Liabilities</t>
  </si>
  <si>
    <t>Obligations Under Capital Lease - Non-Current</t>
  </si>
  <si>
    <t>Development Charge Fund</t>
  </si>
  <si>
    <t>Long Term Customer Deposits</t>
  </si>
  <si>
    <t>Collateral Funds Liability</t>
  </si>
  <si>
    <t>Unamortized Premium on Long Term Debt</t>
  </si>
  <si>
    <t>O.M.E.R.S. Past Service Liability Long Term Portion</t>
  </si>
  <si>
    <t>Future Income Tax - Non-Current</t>
  </si>
  <si>
    <t>Other Liabilities and Deferred Credits</t>
  </si>
  <si>
    <t>Other Regulatory Liabilities</t>
  </si>
  <si>
    <t>Deferred Gains from Disposition of Utility Plant</t>
  </si>
  <si>
    <t>Unamortized Gain on Reacquired Debt</t>
  </si>
  <si>
    <t>Other Deferred Credits</t>
  </si>
  <si>
    <t>Accrued Rate-Payer Benefit</t>
  </si>
  <si>
    <t>Long Term Debt</t>
  </si>
  <si>
    <t>Debentures Outstanding - Long Term Portion</t>
  </si>
  <si>
    <t>Debentures Advances</t>
  </si>
  <si>
    <t>Reacquired Bonds</t>
  </si>
  <si>
    <t>Other Long Term Debt</t>
  </si>
  <si>
    <t>Term Bank Loans - Long Term Portion</t>
  </si>
  <si>
    <t>Ontario Hydro Debt Outstanding - Long Term Portion</t>
  </si>
  <si>
    <t>Advances from Associated Companies</t>
  </si>
  <si>
    <t>TOTAL LIABILITIES</t>
  </si>
  <si>
    <t>Shareholders' Equity</t>
  </si>
  <si>
    <t>Common Shares Issued</t>
  </si>
  <si>
    <t>Preference Share Issued</t>
  </si>
  <si>
    <t>Contributed Surplus</t>
  </si>
  <si>
    <t>Donations Received</t>
  </si>
  <si>
    <t>Development Charges Transferred to Equity</t>
  </si>
  <si>
    <t>Capital Stock Held in Treasury</t>
  </si>
  <si>
    <t>Miscellaneous Paid In Capital</t>
  </si>
  <si>
    <t>Installments Received on Capital Stock</t>
  </si>
  <si>
    <t>Appropriated Retained Earnings</t>
  </si>
  <si>
    <t>Unappropriated Retained Earnings</t>
  </si>
  <si>
    <t>Balance Transferred From Income</t>
  </si>
  <si>
    <t>Appropriations of Retained Earnings Current Period</t>
  </si>
  <si>
    <t>Dividends Payable - Preference Shares</t>
  </si>
  <si>
    <t>Dividends Payable - Common Shares</t>
  </si>
  <si>
    <t>Adjustment to Retained Earnings</t>
  </si>
  <si>
    <t>Unappropriated Undistributed Subsidiary Earnings</t>
  </si>
  <si>
    <t>Total Equity</t>
  </si>
  <si>
    <t>TOTAL LIABILITIES AND EQUITY</t>
  </si>
  <si>
    <t>Excess of Assets over Liabilities</t>
  </si>
  <si>
    <t>Check (Should be Zero)</t>
  </si>
  <si>
    <t>INCOME STATEMENT ACCOUNTS</t>
  </si>
  <si>
    <t>Sales of Electricity</t>
  </si>
  <si>
    <t>Retail Sales of Electricity - Control</t>
  </si>
  <si>
    <t>Account Description </t>
  </si>
  <si>
    <t>Account No </t>
  </si>
  <si>
    <t>Amount </t>
  </si>
  <si>
    <t>Residential Energy Sales</t>
  </si>
  <si>
    <t>Commercial Energy Sales</t>
  </si>
  <si>
    <t>Industrial Energy Sales</t>
  </si>
  <si>
    <t>Energy Sales to Large Users</t>
  </si>
  <si>
    <t>Street Lighting Energy Sales</t>
  </si>
  <si>
    <t>Sentinel Lighting Energy Sales</t>
  </si>
  <si>
    <t>General Energy Sales</t>
  </si>
  <si>
    <t>Other Energy Sales to Public Authorities</t>
  </si>
  <si>
    <t>Energy Sales to Railroads and Railways</t>
  </si>
  <si>
    <t>Revenue Adjustment</t>
  </si>
  <si>
    <t>Energy Sales for Resale</t>
  </si>
  <si>
    <t>Energy Sales for Retailers / Others</t>
  </si>
  <si>
    <t>Interdepartmental Energy Sales</t>
  </si>
  <si>
    <t>Billed WMS</t>
  </si>
  <si>
    <t>Billed One-Time</t>
  </si>
  <si>
    <t>Billed NW</t>
  </si>
  <si>
    <t>Billed CN</t>
  </si>
  <si>
    <t>Billed - LV</t>
  </si>
  <si>
    <t>Billed LV (from Host LDC portion)</t>
  </si>
  <si>
    <t>Billed – Smart Metering Entity Charge</t>
  </si>
  <si>
    <t>Billed SM Entity Chg</t>
  </si>
  <si>
    <t>Revenue from Services-Distribution</t>
  </si>
  <si>
    <t>Revenues from Services - Distribution</t>
  </si>
  <si>
    <t>Distribution Services Revenue</t>
  </si>
  <si>
    <t>Retail Services Revenues</t>
  </si>
  <si>
    <t>Service Transaction Requests (STR) Revenues</t>
  </si>
  <si>
    <t>SSS Administration Revenue</t>
  </si>
  <si>
    <t>SSS Admin Revenue</t>
  </si>
  <si>
    <t>Electric Services Incidental to Energy Sales</t>
  </si>
  <si>
    <t>Revenue from Services-Transmission</t>
  </si>
  <si>
    <t>Revenues from Services - Transmission</t>
  </si>
  <si>
    <t>Transmission Charges Revenue</t>
  </si>
  <si>
    <t>Transmission Charge Revenue</t>
  </si>
  <si>
    <t>Transmission Services Revenue</t>
  </si>
  <si>
    <t>Transmission Service Revenue</t>
  </si>
  <si>
    <t>Other Operating Revenues</t>
  </si>
  <si>
    <t>Interdepartmental Rents</t>
  </si>
  <si>
    <t>Rent from Electric Property</t>
  </si>
  <si>
    <t>Other Utility Operating Income</t>
  </si>
  <si>
    <t>Other Electric Revenues</t>
  </si>
  <si>
    <t>Late Payment Charges</t>
  </si>
  <si>
    <t>Sales of Water and Water Power</t>
  </si>
  <si>
    <t>Miscellaneous Service Revenues</t>
  </si>
  <si>
    <t>Provision for Rate Refunds</t>
  </si>
  <si>
    <t>Government Assistance Directly Credited to Income</t>
  </si>
  <si>
    <t>Other Income / Deductions</t>
  </si>
  <si>
    <t>Other Incomes / Deductions</t>
  </si>
  <si>
    <t>Regulatory Debits</t>
  </si>
  <si>
    <t>Regulatory Credits</t>
  </si>
  <si>
    <t>Revenues from Electric Plant Leased to Others</t>
  </si>
  <si>
    <t>Expenses of Electric Plan Leased to Others</t>
  </si>
  <si>
    <t>Expenses of Electric Plant Leased to Others</t>
  </si>
  <si>
    <t>Special Purpose Charge Income (Recovery)</t>
  </si>
  <si>
    <t>Special Purpose Charge Recovery</t>
  </si>
  <si>
    <t>Revenues from Merchandise, Jobbing, Etc.</t>
  </si>
  <si>
    <t>Revenues from Merchandise Jobbing, Etc.</t>
  </si>
  <si>
    <t>Cost and Expenses of Merchandising, Jobbing, Etc.</t>
  </si>
  <si>
    <t>Costs and Expenses of Merchandising Jobbing, Etc.</t>
  </si>
  <si>
    <t>Profits and Losses from Financial Instrument Hedges</t>
  </si>
  <si>
    <t>Profits and Losses from Financial Instrument Investments</t>
  </si>
  <si>
    <t>Gains from Disposition of Future Use Utility Plant</t>
  </si>
  <si>
    <t>Losses from Disposition of Future Use Utility Plant</t>
  </si>
  <si>
    <t>Gain on Disposition of Utility and Other Property</t>
  </si>
  <si>
    <t>Loss on Disposition of Utility and Other Property</t>
  </si>
  <si>
    <t>Gains from Disposition of Allowances for Emission</t>
  </si>
  <si>
    <t>Losses from Disposition of Allowances for Emission</t>
  </si>
  <si>
    <t>Revenues from Non-Utility Operations</t>
  </si>
  <si>
    <t>Expenses of Non-Utility Operations</t>
  </si>
  <si>
    <t>Non-Utility Rental Income</t>
  </si>
  <si>
    <t>Miscellaneous Non-Operating Income</t>
  </si>
  <si>
    <t>Rate Payer Benefit Including Interest</t>
  </si>
  <si>
    <t>Rate-Payer Benefit Including Interest</t>
  </si>
  <si>
    <t>Foreign Exchange Gains and Losses, Including Amortization</t>
  </si>
  <si>
    <t>Investment Income</t>
  </si>
  <si>
    <t>Interest and Dividend Income</t>
  </si>
  <si>
    <t>Equity in Earnings of Subsidiary Companies</t>
  </si>
  <si>
    <t>TOTAL REVENUES</t>
  </si>
  <si>
    <t>Generation Expenses - Operation</t>
  </si>
  <si>
    <t>Power Production Expenses</t>
  </si>
  <si>
    <t>Operation Supervision and Engineering</t>
  </si>
  <si>
    <t>Fuel</t>
  </si>
  <si>
    <t>Steam Expense</t>
  </si>
  <si>
    <t>Steam From Other Sources</t>
  </si>
  <si>
    <t>Steam Transferred--Credit</t>
  </si>
  <si>
    <t>Electric Expense</t>
  </si>
  <si>
    <t>Steam Transferred - Credit</t>
  </si>
  <si>
    <t>Water For Power</t>
  </si>
  <si>
    <t>Water Power Taxes</t>
  </si>
  <si>
    <t>Hydraulic Expenses</t>
  </si>
  <si>
    <t>Generation Expense</t>
  </si>
  <si>
    <t>Miscellaneous Power Generation Expenses</t>
  </si>
  <si>
    <t>Rents</t>
  </si>
  <si>
    <t>Allowances for Emissions</t>
  </si>
  <si>
    <t>Allowance for Emissions</t>
  </si>
  <si>
    <t>Generation Expenses - Maintenance</t>
  </si>
  <si>
    <t>Maintenance Supervision and Engineering</t>
  </si>
  <si>
    <t>Maintenance of Structures</t>
  </si>
  <si>
    <t>Maintenance of Boiler Plant</t>
  </si>
  <si>
    <t>Maintenance of Electric Plant</t>
  </si>
  <si>
    <t>Maintenance of Reservoirs, Dams and Waterways</t>
  </si>
  <si>
    <t>Maintenance of Water Wheels, Turbines and Generators</t>
  </si>
  <si>
    <t>Maintenance of Generating and Electric Plant</t>
  </si>
  <si>
    <t>Maintenance of Miscellaneous Power Generation Plant</t>
  </si>
  <si>
    <t>Other Power Supply Expenses</t>
  </si>
  <si>
    <t>Power Purchased</t>
  </si>
  <si>
    <t>Charges-Global Adj</t>
  </si>
  <si>
    <t>Charges - Global Adjustment</t>
  </si>
  <si>
    <t>Charges Wholesale Market Services</t>
  </si>
  <si>
    <t>Charges-WMS</t>
  </si>
  <si>
    <t>Cost of Power Adjustments</t>
  </si>
  <si>
    <t>Charges One Time</t>
  </si>
  <si>
    <t>Charges-One-Time</t>
  </si>
  <si>
    <t>Charges Networks</t>
  </si>
  <si>
    <t>Charges-NW</t>
  </si>
  <si>
    <t>System Control and Load Dispatching</t>
  </si>
  <si>
    <t>Charges Connection Services</t>
  </si>
  <si>
    <t>Charges-CN</t>
  </si>
  <si>
    <t>Other Expenses</t>
  </si>
  <si>
    <t>Competition Transition Expense</t>
  </si>
  <si>
    <t>Rural Rate Assistance Expense</t>
  </si>
  <si>
    <t>Charges - LV</t>
  </si>
  <si>
    <t xml:space="preserve">RSVA - LV </t>
  </si>
  <si>
    <t>Charges – Smart Metering Entity Charge</t>
  </si>
  <si>
    <t>SM Met Entity Chg</t>
  </si>
  <si>
    <t>Purchased Power</t>
  </si>
  <si>
    <t>Transmission Expenses - Operation</t>
  </si>
  <si>
    <t>Load Dispatching</t>
  </si>
  <si>
    <t>Station Buildings and Fixtures Expenses</t>
  </si>
  <si>
    <t>Transformer Station Equipment - Operating Labour</t>
  </si>
  <si>
    <t>Transformer Station Equipment - Operating Supplies and Expense</t>
  </si>
  <si>
    <t>Overhead Line Expenses</t>
  </si>
  <si>
    <t>Underground Line Expenses</t>
  </si>
  <si>
    <t>Transmission of Electricity by Others</t>
  </si>
  <si>
    <t>Miscellaneous Transmission Expense</t>
  </si>
  <si>
    <t>Transmission Expenses - Maintenance</t>
  </si>
  <si>
    <t>Maintenance of Transformer Station Buildings and Fixtures</t>
  </si>
  <si>
    <t>Maintenance of Transformer Station Equipment</t>
  </si>
  <si>
    <t>Maintenance of Towers, Poles and Fixtures</t>
  </si>
  <si>
    <t>Maintenance of Overhead Conductors and Devices</t>
  </si>
  <si>
    <t>Maintenance of Overhead Lines - Right of Way</t>
  </si>
  <si>
    <t>Maintenance of Overhead Lines - Roads and Trails Repairs</t>
  </si>
  <si>
    <t>Maintenance of Overhead Lines - Snow Removal from Roads and Trails</t>
  </si>
  <si>
    <t>Maintenance of Underground Lines</t>
  </si>
  <si>
    <t>Maintenance of Miscellaneous Transmission Plant</t>
  </si>
  <si>
    <t>Distribution Expenses - Operation</t>
  </si>
  <si>
    <t>Station Buildings and Fixtures Expense</t>
  </si>
  <si>
    <t>Transformer Station Equipment - Operation Labour</t>
  </si>
  <si>
    <t>Transformer Station Equipment - Operation Supplies and Expenses</t>
  </si>
  <si>
    <t>Distribution Station Equipment - Operation Labour</t>
  </si>
  <si>
    <t>Distribution Station Equipment - Operation Supplies and Expenses</t>
  </si>
  <si>
    <t>Overhead Distribution Lines and Feeders - Operation Labour</t>
  </si>
  <si>
    <t>Overhead Distribution Lines and Feeders - Operation Supplies and Expenses</t>
  </si>
  <si>
    <t>Overhead Sub transmission Feeders - Operation</t>
  </si>
  <si>
    <t>Overhead Subtransmission Feeders - Operation</t>
  </si>
  <si>
    <t>Overhead Distribution Transformers - Operation</t>
  </si>
  <si>
    <t>Overhead Distribution Transformers- Operation</t>
  </si>
  <si>
    <t>Underground Distribution Lines and Feeders - Operation Labour</t>
  </si>
  <si>
    <t>Underground Distribution Lines and Feeders - Operation Supplies</t>
  </si>
  <si>
    <t>Underground Distribution Lines and Feeders - Operation Supplies and Expenses</t>
  </si>
  <si>
    <t>Underground Sub transmission Feeders - Operation</t>
  </si>
  <si>
    <t>Underground Subtransmission Feeders - Operation</t>
  </si>
  <si>
    <t>Underground Distribution Transformers - Operation</t>
  </si>
  <si>
    <t>Street Lighting and Signal System Expense</t>
  </si>
  <si>
    <t>Meter Expense</t>
  </si>
  <si>
    <t>Customer Premises - Operation Labour</t>
  </si>
  <si>
    <t>Customer Premises - Materials and Expenses</t>
  </si>
  <si>
    <t>Miscellaneous Distribution Expense</t>
  </si>
  <si>
    <t>Underground Distribution Lines and Feeders - Rental Paid</t>
  </si>
  <si>
    <t>Overhead Distribution Lines and Feeders - Rental Paid</t>
  </si>
  <si>
    <t>Other Rent</t>
  </si>
  <si>
    <t>Distribution Expenses - Maintenance</t>
  </si>
  <si>
    <t>Maintenance of Building and Fixtures - Distribution Stations</t>
  </si>
  <si>
    <t>Maintenance of Buildings and Fixtures - Distribution Stations</t>
  </si>
  <si>
    <t>Maintenance of Distribution Station Equipment</t>
  </si>
  <si>
    <t>Maintenance of Poles, Towers, and Fixtures</t>
  </si>
  <si>
    <t>Maintenance of Poles, Towers and Fixtures</t>
  </si>
  <si>
    <t>Maintenance of Overhead Services</t>
  </si>
  <si>
    <t>Overhead Distribution Lines and Feeders - Right Way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</si>
  <si>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</si>
  <si>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</si>
  <si>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</si>
  <si>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</si>
  <si>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</si>
  <si>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Street Lighting and Signal Systems</t>
  </si>
  <si>
    <t>Sentinel Lights - Labour</t>
  </si>
  <si>
    <t>Sentinel Lights - Materials and Expenses</t>
  </si>
  <si>
    <t>Maintenance of Meters</t>
  </si>
  <si>
    <t>Customer Installation Expenses - Leased Property</t>
  </si>
  <si>
    <t>Customer Installations Expenses- Leased Property</t>
  </si>
  <si>
    <t>Water Heater Rentals - Labour</t>
  </si>
  <si>
    <t>Water Heater Rentals - Materials and Expenses</t>
  </si>
  <si>
    <t>Water Heater Controls - Labour</t>
  </si>
  <si>
    <t>Water Heater Controls - Materials and Expenses</t>
  </si>
  <si>
    <t>Maintenance of Other Installations on Customer Premises</t>
  </si>
  <si>
    <t>Purchase of Transmission and System Services</t>
  </si>
  <si>
    <t>Transmission Charges</t>
  </si>
  <si>
    <t>Transmission Charges Recovered</t>
  </si>
  <si>
    <t>Billing And Collecting</t>
  </si>
  <si>
    <t>Billing and Collecting</t>
  </si>
  <si>
    <t>Supervision</t>
  </si>
  <si>
    <t>Meter Reading Expense</t>
  </si>
  <si>
    <t>Customer Billing</t>
  </si>
  <si>
    <t>Collecting</t>
  </si>
  <si>
    <t>Collecting - Cash Over and Short</t>
  </si>
  <si>
    <t>Collecting- Cash Over and Short</t>
  </si>
  <si>
    <t>Collection Charges</t>
  </si>
  <si>
    <t>Bad Debt Expense</t>
  </si>
  <si>
    <t>Miscellaneous Customer Account Expenses</t>
  </si>
  <si>
    <t>Miscellaneous Customer Accounts Expenses</t>
  </si>
  <si>
    <t>Community Relations</t>
  </si>
  <si>
    <t>Community Relations - Sundry</t>
  </si>
  <si>
    <t>Energy Conservation</t>
  </si>
  <si>
    <t>Community Safety Program</t>
  </si>
  <si>
    <t>Miscellaneous Customer Service and Informational Expenses</t>
  </si>
  <si>
    <t>Sales Expenses</t>
  </si>
  <si>
    <t>Demonstrating and Selling Expense</t>
  </si>
  <si>
    <t>Advertising Expense</t>
  </si>
  <si>
    <t>Miscellaneous Sales Expense</t>
  </si>
  <si>
    <t>Administration and General Expenses</t>
  </si>
  <si>
    <t>Administrative and General Expenses</t>
  </si>
  <si>
    <t>Executive Salaries and Expenses</t>
  </si>
  <si>
    <t>Management Salaries and Expenses</t>
  </si>
  <si>
    <t>General Administrative Salaries and Expenses</t>
  </si>
  <si>
    <t>Office Supplies and Expenses</t>
  </si>
  <si>
    <t>Administrative Expense Transferred - Credit</t>
  </si>
  <si>
    <t>Administrative Expense Transferred/Credit</t>
  </si>
  <si>
    <t>Outside Services Employed</t>
  </si>
  <si>
    <t>Property Insurance</t>
  </si>
  <si>
    <t>Injuries and Damages</t>
  </si>
  <si>
    <t>Employee Pensions and Benefits</t>
  </si>
  <si>
    <t>Employee Pension and OPEB</t>
  </si>
  <si>
    <t>Franchise Requirements</t>
  </si>
  <si>
    <t>Regulatory Expenses</t>
  </si>
  <si>
    <t>General Advertising Expenses</t>
  </si>
  <si>
    <t>Miscellaneous General Expenses</t>
  </si>
  <si>
    <t>Rent</t>
  </si>
  <si>
    <t>Maintenance of General Plant</t>
  </si>
  <si>
    <t>Lease payment Expense</t>
  </si>
  <si>
    <t>Electrical Safety Authority Fees</t>
  </si>
  <si>
    <t>Special Purpose Charge Expense</t>
  </si>
  <si>
    <t>Independent Market Operator Fees and Penalties</t>
  </si>
  <si>
    <t>OM&amp;A Contra</t>
  </si>
  <si>
    <t>Amortization Expenses</t>
  </si>
  <si>
    <t>TOTAL OPERATING COST</t>
  </si>
  <si>
    <t>Amortization Expense - Property Plant, and Equipment</t>
  </si>
  <si>
    <t>Amortization of Limited Term Electric Plant</t>
  </si>
  <si>
    <t>Amortization Expense</t>
  </si>
  <si>
    <t>Amortization of Intangibles and Other Electric Plant</t>
  </si>
  <si>
    <t>Amortization Expense - Property, Plant and Equipment</t>
  </si>
  <si>
    <t>Amortization of Electric Plant Acquisition Adjustments</t>
  </si>
  <si>
    <t>Miscellaneous Amortization</t>
  </si>
  <si>
    <t>Amortization of Unrecovered Plant and Regulatory Study Costs</t>
  </si>
  <si>
    <t>Amortization of Electric Plant Acquisition Adjustment</t>
  </si>
  <si>
    <t>Amortization of Deferred Development Costs</t>
  </si>
  <si>
    <t>Amortization of Deferred Charges</t>
  </si>
  <si>
    <t>Interest Expenses</t>
  </si>
  <si>
    <t>Interest on Long Term Debt</t>
  </si>
  <si>
    <t>Interest Expense</t>
  </si>
  <si>
    <t>Amortization of Debt Discount and Expense</t>
  </si>
  <si>
    <t>Amortization of Premium on Debt/Credit</t>
  </si>
  <si>
    <t>Amortization of Loss on Reacquired Debt</t>
  </si>
  <si>
    <t>Amortization of Premium on Debt - Credit</t>
  </si>
  <si>
    <t>Amortization of Gain on Reacquired Debt--Credit</t>
  </si>
  <si>
    <t>Interest on Debt to Associated Companies</t>
  </si>
  <si>
    <t>Amortization of Gain on Reacquired Debt - Credit</t>
  </si>
  <si>
    <t>Other Interest Expense</t>
  </si>
  <si>
    <t>Allowance for Borrowed Funds Used During Construction--Credit</t>
  </si>
  <si>
    <t>Allowance For Other Funds Used During Construction</t>
  </si>
  <si>
    <t>Allowance for Borrowed Funds Used During Construction - Credit</t>
  </si>
  <si>
    <t>Interest Expense on Capital Lease Obligations</t>
  </si>
  <si>
    <t>Allowance for Other Funds Used During Construction</t>
  </si>
  <si>
    <t>Taxes</t>
  </si>
  <si>
    <t>Taxes Other Than Income Taxes</t>
  </si>
  <si>
    <t>Income Taxes</t>
  </si>
  <si>
    <t>Provision for Future Income Taxes</t>
  </si>
  <si>
    <t>Other Deductions</t>
  </si>
  <si>
    <t>Donations</t>
  </si>
  <si>
    <t>Life Insurance</t>
  </si>
  <si>
    <t>Penalties</t>
  </si>
  <si>
    <t>Extraordinary Items</t>
  </si>
  <si>
    <t>Extraordinary Income</t>
  </si>
  <si>
    <t>Extraordinary Deductions</t>
  </si>
  <si>
    <t>Income Taxes, Extraordinary Items</t>
  </si>
  <si>
    <t>Income Taxes: Extraordinary Item</t>
  </si>
  <si>
    <t>Discontinued Operations</t>
  </si>
  <si>
    <t>Discontinued Operations - Income / Gains</t>
  </si>
  <si>
    <t>Discontinued Operations - Income/ Gains</t>
  </si>
  <si>
    <t>Discontinued Operations - Deductions / Losses</t>
  </si>
  <si>
    <t>Discontinued Operations - Deductions/ Losses</t>
  </si>
  <si>
    <t>Income Taxes, Discontinued Operations</t>
  </si>
  <si>
    <t>(PROFIT) / LOSS</t>
  </si>
  <si>
    <t>2002 - 2014 Hydro One Networks Dx Reliability</t>
  </si>
  <si>
    <t>a</t>
  </si>
  <si>
    <t>SAIFI without MEDs (based on Hydro One’s MED definition)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</si>
  <si>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</si>
  <si>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</si>
  <si>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</si>
  <si>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</si>
  <si>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</si>
  <si>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</si>
  <si>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</si>
  <si>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</si>
  <si>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</si>
  <si>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</si>
  <si>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</si>
  <si>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</si>
  <si>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</si>
  <si>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</si>
  <si>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b</t>
  </si>
  <si>
    <t>SAIFI without MEDs and without power supply outages</t>
  </si>
  <si>
    <t>c</t>
  </si>
  <si>
    <t>SAIFI with MEDs</t>
  </si>
  <si>
    <t>d</t>
  </si>
  <si>
    <t>SAIDI without MEDs (based on Hydro One’s MED definition)</t>
  </si>
  <si>
    <t>e</t>
  </si>
  <si>
    <t>SAIDI without MEDs and without power supply outages</t>
  </si>
  <si>
    <t>f</t>
  </si>
  <si>
    <t>SAIDI with MEDs</t>
  </si>
  <si>
    <t>Please define the major event day threshold used by Hydro One.</t>
  </si>
  <si>
    <r>
      <t xml:space="preserve">Hydro One Distribution deems a </t>
    </r>
    <r>
      <rPr>
        <i/>
        <sz val="11"/>
        <color theme="1"/>
        <rFont val="Calibri"/>
        <family val="2"/>
        <scheme val="minor"/>
      </rPr>
      <t xml:space="preserve">Force Majeure </t>
    </r>
    <r>
      <rPr>
        <sz val="10"/>
        <rFont val="Arial"/>
        <family val="2"/>
      </rPr>
      <t xml:space="preserve">to have occurred when 10% or more of Hydro One customers have been interrupted by an event. </t>
    </r>
  </si>
  <si>
    <r>
      <t>An event may be a storm (usually the case), the August 14, 2003 blackout or any other problems that interrupt 10% or more customers and cause</t>
    </r>
    <r>
      <rPr>
        <sz val="10"/>
        <rFont val="Arial"/>
        <family val="2"/>
      </rPr>
      <t xml:space="preserve"> </t>
    </r>
  </si>
  <si>
    <r>
      <t>a change in the normal restoration business processes.</t>
    </r>
    <r>
      <rPr>
        <sz val="10"/>
        <rFont val="Arial"/>
        <family val="2"/>
      </rPr>
      <t xml:space="preserve"> </t>
    </r>
  </si>
  <si>
    <t>Days during the Force Majeure event are considered as Major Event Days.</t>
  </si>
  <si>
    <t>CAIDI without MEDs or power supply</t>
  </si>
  <si>
    <t>Year</t>
  </si>
  <si>
    <t>Plant Additions</t>
  </si>
  <si>
    <t>Norfolk Plant additions (from PEG 4GIR TFP)</t>
  </si>
  <si>
    <t>PSE plant additions</t>
  </si>
  <si>
    <t>HON Gross Plant (EOY)</t>
  </si>
  <si>
    <t>HON Accumulated Depreciation (EOY)</t>
  </si>
  <si>
    <t>Norfolk Net Plant 2002</t>
  </si>
  <si>
    <t>Net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</si>
</sst>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0.0%"/>
  </numFmts>
  <fonts count="17" x14ac:knownFonts="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1"/>
      <color theme="0" tint="-0.4999542222357860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Alignment="0" applyProtection="0"/>
    <xf numFmtId="0" fontId="2" fillId="0" borderId="0"/>
    <xf numFmtId="0" fontId="13" fillId="0" borderId="0"/>
    <xf numFmtId="9" fontId="16" fillId="0" borderId="0" applyFont="0" applyFill="0" applyBorder="0" applyAlignment="0" applyProtection="0"/>
  </cellStyleXfs>
  <cellXfs count="97">
    <xf numFmtId="0" fontId="0" fillId="0" borderId="0" xfId="0"/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39" fontId="5" fillId="0" borderId="2" xfId="0" applyNumberFormat="1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39" fontId="0" fillId="3" borderId="3" xfId="0" applyNumberFormat="1" applyFill="1" applyBorder="1" applyAlignment="1">
      <alignment vertical="center"/>
    </xf>
    <xf numFmtId="1" fontId="5" fillId="0" borderId="3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39" fontId="0" fillId="0" borderId="3" xfId="0" applyNumberFormat="1" applyFont="1" applyFill="1" applyBorder="1" applyAlignment="1">
      <alignment vertical="center"/>
    </xf>
    <xf numFmtId="39" fontId="0" fillId="0" borderId="3" xfId="0" applyNumberFormat="1" applyFill="1" applyBorder="1" applyAlignment="1">
      <alignment vertical="center"/>
    </xf>
    <xf numFmtId="0" fontId="0" fillId="0" borderId="3" xfId="0" applyBorder="1"/>
    <xf numFmtId="0" fontId="0" fillId="0" borderId="3" xfId="0" applyFill="1" applyBorder="1"/>
    <xf numFmtId="1" fontId="0" fillId="0" borderId="3" xfId="0" applyNumberFormat="1" applyFill="1" applyBorder="1" applyAlignment="1">
      <alignment horizontal="center" vertical="center"/>
    </xf>
    <xf numFmtId="164" fontId="0" fillId="0" borderId="3" xfId="4" applyNumberFormat="1" applyFont="1" applyFill="1" applyBorder="1" applyAlignment="1">
      <alignment vertical="center"/>
    </xf>
    <xf numFmtId="164" fontId="5" fillId="0" borderId="5" xfId="4" applyNumberFormat="1" applyFont="1" applyFill="1" applyBorder="1" applyAlignment="1">
      <alignment vertical="center"/>
    </xf>
    <xf numFmtId="164" fontId="5" fillId="0" borderId="3" xfId="4" applyNumberFormat="1" applyFont="1" applyFill="1" applyBorder="1" applyAlignment="1">
      <alignment vertical="center"/>
    </xf>
    <xf numFmtId="0" fontId="0" fillId="0" borderId="0" xfId="0" applyFill="1"/>
    <xf numFmtId="164" fontId="0" fillId="0" borderId="3" xfId="4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8" fillId="0" borderId="3" xfId="4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" fontId="0" fillId="0" borderId="3" xfId="0" applyNumberFormat="1" applyFont="1" applyFill="1" applyBorder="1" applyAlignment="1">
      <alignment horizontal="center" vertical="center"/>
    </xf>
    <xf numFmtId="164" fontId="10" fillId="0" borderId="3" xfId="4" applyNumberFormat="1" applyFont="1" applyFill="1" applyBorder="1" applyAlignment="1">
      <alignment vertical="center"/>
    </xf>
    <xf numFmtId="164" fontId="7" fillId="0" borderId="3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" fontId="0" fillId="0" borderId="2" xfId="0" applyNumberForma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164" fontId="5" fillId="0" borderId="2" xfId="4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11" fillId="0" borderId="3" xfId="4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164" fontId="0" fillId="3" borderId="3" xfId="4" applyNumberFormat="1" applyFont="1" applyFill="1" applyBorder="1" applyAlignment="1">
      <alignment vertical="center"/>
    </xf>
    <xf numFmtId="0" fontId="4" fillId="0" borderId="7" xfId="7" applyFont="1" applyBorder="1"/>
    <xf numFmtId="1" fontId="4" fillId="0" borderId="7" xfId="7" applyNumberFormat="1" applyFont="1" applyBorder="1"/>
    <xf numFmtId="1" fontId="0" fillId="0" borderId="0" xfId="0" applyNumberFormat="1"/>
    <xf numFmtId="0" fontId="2" fillId="0" borderId="7" xfId="7" applyBorder="1"/>
    <xf numFmtId="1" fontId="2" fillId="0" borderId="7" xfId="7" applyNumberFormat="1" applyBorder="1"/>
    <xf numFmtId="1" fontId="3" fillId="2" borderId="1" xfId="6" applyNumberFormat="1"/>
    <xf numFmtId="164" fontId="0" fillId="0" borderId="0" xfId="4" applyNumberFormat="1" applyFont="1" applyFill="1" applyBorder="1" applyAlignment="1">
      <alignment vertical="center"/>
    </xf>
    <xf numFmtId="1" fontId="0" fillId="0" borderId="0" xfId="0" applyNumberFormat="1" applyFill="1" applyBorder="1"/>
    <xf numFmtId="0" fontId="2" fillId="0" borderId="0" xfId="7"/>
    <xf numFmtId="1" fontId="2" fillId="0" borderId="0" xfId="7" applyNumberFormat="1"/>
    <xf numFmtId="0" fontId="4" fillId="0" borderId="0" xfId="7" applyFont="1"/>
    <xf numFmtId="1" fontId="4" fillId="0" borderId="0" xfId="7" applyNumberFormat="1" applyFont="1"/>
    <xf numFmtId="164" fontId="9" fillId="0" borderId="3" xfId="4" applyNumberFormat="1" applyFont="1" applyFill="1" applyBorder="1" applyAlignment="1">
      <alignment vertical="center"/>
    </xf>
    <xf numFmtId="0" fontId="2" fillId="0" borderId="0" xfId="7" applyBorder="1"/>
    <xf numFmtId="1" fontId="2" fillId="0" borderId="0" xfId="7" applyNumberFormat="1" applyBorder="1"/>
    <xf numFmtId="164" fontId="0" fillId="4" borderId="3" xfId="4" applyNumberFormat="1" applyFont="1" applyFill="1" applyBorder="1" applyAlignment="1">
      <alignment vertical="center"/>
    </xf>
    <xf numFmtId="1" fontId="0" fillId="6" borderId="3" xfId="0" applyNumberFormat="1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164" fontId="0" fillId="6" borderId="3" xfId="4" applyNumberFormat="1" applyFont="1" applyFill="1" applyBorder="1" applyAlignment="1">
      <alignment vertical="center"/>
    </xf>
    <xf numFmtId="0" fontId="0" fillId="6" borderId="0" xfId="0" applyFill="1"/>
    <xf numFmtId="0" fontId="2" fillId="6" borderId="7" xfId="7" applyFill="1" applyBorder="1"/>
    <xf numFmtId="1" fontId="2" fillId="6" borderId="7" xfId="7" applyNumberFormat="1" applyFill="1" applyBorder="1"/>
    <xf numFmtId="1" fontId="3" fillId="6" borderId="1" xfId="6" applyNumberFormat="1" applyFill="1"/>
    <xf numFmtId="0" fontId="2" fillId="0" borderId="7" xfId="7" applyFill="1" applyBorder="1"/>
    <xf numFmtId="1" fontId="2" fillId="0" borderId="7" xfId="7" applyNumberFormat="1" applyFill="1" applyBorder="1"/>
    <xf numFmtId="1" fontId="3" fillId="0" borderId="1" xfId="6" applyNumberFormat="1" applyFill="1"/>
    <xf numFmtId="164" fontId="0" fillId="0" borderId="8" xfId="4" applyNumberFormat="1" applyFont="1" applyFill="1" applyBorder="1" applyAlignment="1">
      <alignment vertical="center"/>
    </xf>
    <xf numFmtId="164" fontId="0" fillId="0" borderId="9" xfId="4" applyNumberFormat="1" applyFont="1" applyFill="1" applyBorder="1" applyAlignment="1">
      <alignment vertical="center"/>
    </xf>
    <xf numFmtId="43" fontId="0" fillId="0" borderId="0" xfId="0" applyNumberFormat="1" applyFill="1" applyBorder="1" applyAlignment="1">
      <alignment vertical="center"/>
    </xf>
    <xf numFmtId="0" fontId="4" fillId="0" borderId="0" xfId="0" applyFont="1"/>
    <xf numFmtId="2" fontId="12" fillId="4" borderId="7" xfId="0" applyNumberFormat="1" applyFont="1" applyFill="1" applyBorder="1"/>
    <xf numFmtId="0" fontId="14" fillId="4" borderId="7" xfId="8" applyFont="1" applyFill="1" applyBorder="1" applyAlignment="1">
      <alignment horizontal="center" wrapText="1"/>
    </xf>
    <xf numFmtId="0" fontId="14" fillId="0" borderId="7" xfId="8" applyFont="1" applyFill="1" applyBorder="1" applyAlignment="1">
      <alignment horizontal="center" wrapText="1"/>
    </xf>
    <xf numFmtId="2" fontId="0" fillId="0" borderId="7" xfId="0" applyNumberFormat="1" applyBorder="1"/>
    <xf numFmtId="0" fontId="0" fillId="4" borderId="0" xfId="0" applyFill="1"/>
    <xf numFmtId="0" fontId="4" fillId="4" borderId="0" xfId="0" applyFont="1" applyFill="1"/>
    <xf numFmtId="0" fontId="14" fillId="0" borderId="0" xfId="8" applyFont="1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Border="1"/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0" xfId="0" applyFont="1"/>
    <xf numFmtId="3" fontId="0" fillId="0" borderId="0" xfId="0" applyNumberFormat="1"/>
    <xf numFmtId="3" fontId="0" fillId="4" borderId="0" xfId="0" applyNumberFormat="1" applyFill="1"/>
    <xf numFmtId="3" fontId="0" fillId="4" borderId="0" xfId="0" applyNumberFormat="1" applyFont="1" applyFill="1"/>
    <xf numFmtId="0" fontId="0" fillId="7" borderId="0" xfId="0" applyFill="1"/>
    <xf numFmtId="3" fontId="0" fillId="0" borderId="0" xfId="4" applyNumberFormat="1" applyFont="1"/>
    <xf numFmtId="166" fontId="0" fillId="0" borderId="0" xfId="9" applyNumberFormat="1" applyFont="1"/>
    <xf numFmtId="10" fontId="0" fillId="0" borderId="0" xfId="9" applyNumberFormat="1" applyFont="1"/>
    <xf numFmtId="0" fontId="0" fillId="5" borderId="0" xfId="0" applyFill="1"/>
    <xf numFmtId="0" fontId="0" fillId="8" borderId="0" xfId="0" applyFill="1"/>
    <xf numFmtId="3" fontId="0" fillId="0" borderId="0" xfId="0" applyNumberFormat="1" applyFill="1"/>
  </cellXfs>
  <cellStyles count="10">
    <cellStyle name="Comma" xfId="4"/>
    <cellStyle name="Comma [0]" xfId="5"/>
    <cellStyle name="Currency" xfId="2"/>
    <cellStyle name="Currency [0]" xfId="3"/>
    <cellStyle name="Input" xfId="6"/>
    <cellStyle name="Normal" xfId="0" builtinId="0"/>
    <cellStyle name="Normal 20" xfId="7"/>
    <cellStyle name="Normal_Q1Q2_Calculation_1" xfId="8"/>
    <cellStyle name="Percent" xfId="1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588"/>
  <sheetViews>
    <sheetView workbookViewId="0">
      <pane xSplit="2" ySplit="2" topLeftCell="O583" activePane="bottomRight" state="frozen"/>
      <selection pane="topRight" activeCell="C1" sqref="C1"/>
      <selection pane="bottomLeft" activeCell="A3" sqref="A3"/>
      <selection pane="bottomRight" activeCell="B621" sqref="B621"/>
    </sheetView>
  </sheetViews>
  <sheetFormatPr defaultRowHeight="12.8" x14ac:dyDescent="0.3"/>
  <cols>
    <col min="1" max="1" width="41.6640625" style="47" bestFit="1" customWidth="1"/>
    <col min="2" max="2" width="74.08203125" bestFit="1" customWidth="1"/>
    <col min="3" max="3" width="13.58203125" bestFit="1" customWidth="1"/>
    <col min="4" max="7" width="12.4140625" bestFit="1" customWidth="1"/>
    <col min="8" max="10" width="12.4140625" style="23" bestFit="1" customWidth="1"/>
    <col min="11" max="15" width="13.58203125" bestFit="1" customWidth="1"/>
    <col min="16" max="16" width="10.58203125" bestFit="1" customWidth="1"/>
    <col min="17" max="23" width="10.58203125" customWidth="1"/>
    <col min="24" max="26" width="8.6640625" customWidth="1"/>
    <col min="27" max="27" width="11.6640625" bestFit="1" customWidth="1"/>
  </cols>
  <sheetData>
    <row r="1" spans="1:23" x14ac:dyDescent="0.3">
      <c r="A1" s="1"/>
      <c r="B1" s="2"/>
      <c r="C1" s="3">
        <v>2002</v>
      </c>
      <c r="D1" s="3">
        <v>2003</v>
      </c>
      <c r="E1" s="3">
        <v>2004</v>
      </c>
      <c r="F1" s="3">
        <v>2005</v>
      </c>
      <c r="G1" s="3">
        <v>2006</v>
      </c>
      <c r="H1" s="3">
        <v>2007</v>
      </c>
      <c r="I1" s="3">
        <v>2008</v>
      </c>
      <c r="J1" s="3">
        <v>2009</v>
      </c>
      <c r="K1" s="3">
        <v>2010</v>
      </c>
      <c r="L1" s="3">
        <v>2011</v>
      </c>
      <c r="M1" s="3">
        <v>2012</v>
      </c>
      <c r="N1" s="3">
        <v>2013</v>
      </c>
      <c r="O1" s="3">
        <v>2014</v>
      </c>
      <c r="P1" s="4">
        <v>2015</v>
      </c>
      <c r="Q1" s="5">
        <v>2016</v>
      </c>
      <c r="R1" s="5">
        <v>2017</v>
      </c>
      <c r="S1" s="5">
        <v>2018</v>
      </c>
      <c r="T1" s="5">
        <v>2019</v>
      </c>
      <c r="U1" s="5">
        <v>2020</v>
      </c>
      <c r="V1" s="5">
        <v>2021</v>
      </c>
      <c r="W1" s="5">
        <v>2022</v>
      </c>
    </row>
    <row r="2" spans="1:23" x14ac:dyDescent="0.3">
      <c r="A2" s="6"/>
      <c r="B2" s="7"/>
      <c r="C2" s="8" t="s">
        <v>0</v>
      </c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"/>
      <c r="R2" s="9"/>
      <c r="S2" s="9"/>
      <c r="T2" s="9"/>
      <c r="U2" s="9"/>
      <c r="V2" s="9"/>
      <c r="W2" s="9"/>
    </row>
    <row r="3" spans="1:23" ht="15.05" x14ac:dyDescent="0.3">
      <c r="A3" s="10"/>
      <c r="B3" s="11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3" x14ac:dyDescent="0.3">
      <c r="A4" s="13" t="s">
        <v>2</v>
      </c>
      <c r="B4" s="14"/>
      <c r="C4" s="15"/>
      <c r="D4" s="16"/>
      <c r="E4" s="17"/>
      <c r="F4" s="17"/>
      <c r="G4" s="17"/>
      <c r="H4" s="18"/>
      <c r="I4" s="18"/>
      <c r="J4" s="18"/>
      <c r="K4" s="18"/>
      <c r="L4" s="18"/>
      <c r="M4" s="18"/>
      <c r="N4" s="18"/>
      <c r="O4" s="18"/>
    </row>
    <row r="5" spans="1:23" x14ac:dyDescent="0.3">
      <c r="A5" s="19">
        <v>1005</v>
      </c>
      <c r="B5" s="14" t="s">
        <v>3</v>
      </c>
      <c r="C5" s="20">
        <v>5</v>
      </c>
      <c r="D5" s="20">
        <v>0</v>
      </c>
      <c r="E5" s="20">
        <v>0</v>
      </c>
      <c r="F5" s="20">
        <v>0</v>
      </c>
      <c r="G5" s="20">
        <v>0</v>
      </c>
      <c r="H5" s="20">
        <v>1.584E-2</v>
      </c>
      <c r="I5" s="20">
        <v>1.6000000000000001E-4</v>
      </c>
      <c r="J5" s="20">
        <v>6.8339999999850992E-2</v>
      </c>
      <c r="K5" s="20">
        <v>3.0000000027939677E-5</v>
      </c>
      <c r="L5" s="20">
        <v>8.0000000074505811E-5</v>
      </c>
      <c r="M5" s="20">
        <v>4.0000000037252905E-5</v>
      </c>
      <c r="N5" s="20">
        <v>3.32844000000004</v>
      </c>
      <c r="O5" s="20">
        <v>6.5288999999999096</v>
      </c>
    </row>
    <row r="6" spans="1:23" x14ac:dyDescent="0.3">
      <c r="A6" s="19">
        <v>1010</v>
      </c>
      <c r="B6" s="14" t="s">
        <v>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</row>
    <row r="7" spans="1:23" x14ac:dyDescent="0.3">
      <c r="A7" s="19">
        <v>1020</v>
      </c>
      <c r="B7" s="14" t="s">
        <v>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</row>
    <row r="8" spans="1:23" x14ac:dyDescent="0.3">
      <c r="A8" s="19">
        <v>1030</v>
      </c>
      <c r="B8" s="14" t="s">
        <v>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</row>
    <row r="9" spans="1:23" x14ac:dyDescent="0.3">
      <c r="A9" s="19">
        <v>1040</v>
      </c>
      <c r="B9" s="14" t="s">
        <v>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</row>
    <row r="10" spans="1:23" x14ac:dyDescent="0.3">
      <c r="A10" s="19">
        <v>1060</v>
      </c>
      <c r="B10" s="14" t="s">
        <v>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</row>
    <row r="11" spans="1:23" x14ac:dyDescent="0.3">
      <c r="A11" s="19">
        <v>1070</v>
      </c>
      <c r="B11" s="14" t="s">
        <v>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</row>
    <row r="12" spans="1:23" x14ac:dyDescent="0.3">
      <c r="A12" s="19">
        <v>1100</v>
      </c>
      <c r="B12" s="14" t="s">
        <v>10</v>
      </c>
      <c r="C12" s="20">
        <v>162269</v>
      </c>
      <c r="D12" s="20">
        <v>160172.20000000001</v>
      </c>
      <c r="E12" s="20">
        <v>159512.70000000001</v>
      </c>
      <c r="F12" s="20">
        <v>76673.567999999999</v>
      </c>
      <c r="G12" s="20">
        <v>210919.565</v>
      </c>
      <c r="H12" s="20">
        <v>176225.14668000001</v>
      </c>
      <c r="I12" s="20">
        <v>209871.61703999998</v>
      </c>
      <c r="J12" s="20">
        <v>227623.91503999999</v>
      </c>
      <c r="K12" s="20">
        <v>238348.26165</v>
      </c>
      <c r="L12" s="20">
        <v>194672.39218</v>
      </c>
      <c r="M12" s="20">
        <v>181009.40731000001</v>
      </c>
      <c r="N12" s="20">
        <v>224848.21377</v>
      </c>
      <c r="O12" s="20">
        <v>447990.43041000003</v>
      </c>
    </row>
    <row r="13" spans="1:23" x14ac:dyDescent="0.3">
      <c r="A13" s="19">
        <v>1102</v>
      </c>
      <c r="B13" s="14" t="s">
        <v>11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</row>
    <row r="14" spans="1:23" x14ac:dyDescent="0.3">
      <c r="A14" s="19">
        <v>1104</v>
      </c>
      <c r="B14" s="14" t="s">
        <v>12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</row>
    <row r="15" spans="1:23" x14ac:dyDescent="0.3">
      <c r="A15" s="19">
        <v>1105</v>
      </c>
      <c r="B15" s="14" t="s">
        <v>13</v>
      </c>
      <c r="C15" s="20">
        <v>315913</v>
      </c>
      <c r="D15" s="20">
        <v>298689.90000000002</v>
      </c>
      <c r="E15" s="20">
        <v>346198.5</v>
      </c>
      <c r="F15" s="20">
        <v>368990.50400000002</v>
      </c>
      <c r="G15" s="20">
        <v>387573.56800000003</v>
      </c>
      <c r="H15" s="20">
        <v>412257.06043000001</v>
      </c>
      <c r="I15" s="20">
        <v>387536.35345999995</v>
      </c>
      <c r="J15" s="20">
        <v>444448.78087000002</v>
      </c>
      <c r="K15" s="20">
        <v>491437.33892999997</v>
      </c>
      <c r="L15" s="20">
        <v>537867.47485</v>
      </c>
      <c r="M15" s="20">
        <v>588055.95630999992</v>
      </c>
      <c r="N15" s="20">
        <v>610296.17041999998</v>
      </c>
      <c r="O15" s="20">
        <v>520434.17413999996</v>
      </c>
    </row>
    <row r="16" spans="1:23" x14ac:dyDescent="0.3">
      <c r="A16" s="19">
        <v>1110</v>
      </c>
      <c r="B16" s="14" t="s">
        <v>14</v>
      </c>
      <c r="C16" s="20">
        <v>2307</v>
      </c>
      <c r="D16" s="20">
        <v>-567</v>
      </c>
      <c r="E16" s="20">
        <v>1253.3</v>
      </c>
      <c r="F16" s="20">
        <v>1834.537</v>
      </c>
      <c r="G16" s="20">
        <v>2040.73</v>
      </c>
      <c r="H16" s="20">
        <v>995.0068</v>
      </c>
      <c r="I16" s="20">
        <v>-2376.3750800000003</v>
      </c>
      <c r="J16" s="20">
        <v>1590301.3114</v>
      </c>
      <c r="K16" s="20">
        <v>56735.372340000235</v>
      </c>
      <c r="L16" s="20">
        <v>125564.66513000056</v>
      </c>
      <c r="M16" s="20">
        <v>285344.63958000013</v>
      </c>
      <c r="N16" s="20">
        <v>453137.2283399984</v>
      </c>
      <c r="O16" s="20">
        <v>30884.576229996979</v>
      </c>
    </row>
    <row r="17" spans="1:15" x14ac:dyDescent="0.3">
      <c r="A17" s="19">
        <v>1120</v>
      </c>
      <c r="B17" s="14" t="s">
        <v>15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</row>
    <row r="18" spans="1:15" x14ac:dyDescent="0.3">
      <c r="A18" s="19">
        <v>1130</v>
      </c>
      <c r="B18" s="14" t="s">
        <v>16</v>
      </c>
      <c r="C18" s="20">
        <v>-7109</v>
      </c>
      <c r="D18" s="20">
        <v>-9395.9</v>
      </c>
      <c r="E18" s="20">
        <v>-7684.8</v>
      </c>
      <c r="F18" s="20">
        <v>-8669.65</v>
      </c>
      <c r="G18" s="20">
        <v>-15934.939</v>
      </c>
      <c r="H18" s="20">
        <v>-18412.376390000001</v>
      </c>
      <c r="I18" s="20">
        <v>-20885.373489999998</v>
      </c>
      <c r="J18" s="20">
        <v>-19807.305660000002</v>
      </c>
      <c r="K18" s="20">
        <v>-21841.891630000002</v>
      </c>
      <c r="L18" s="20">
        <v>-14525.627920000001</v>
      </c>
      <c r="M18" s="20">
        <v>-20020.84389</v>
      </c>
      <c r="N18" s="20">
        <v>-32415.7742</v>
      </c>
      <c r="O18" s="20">
        <v>-64020.455409999995</v>
      </c>
    </row>
    <row r="19" spans="1:15" x14ac:dyDescent="0.3">
      <c r="A19" s="19">
        <v>1140</v>
      </c>
      <c r="B19" s="14" t="s">
        <v>17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</row>
    <row r="20" spans="1:15" x14ac:dyDescent="0.3">
      <c r="A20" s="19">
        <v>1150</v>
      </c>
      <c r="B20" s="14" t="s">
        <v>18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3">
      <c r="A21" s="19">
        <v>1170</v>
      </c>
      <c r="B21" s="14" t="s">
        <v>19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</row>
    <row r="22" spans="1:15" x14ac:dyDescent="0.3">
      <c r="A22" s="19">
        <v>1180</v>
      </c>
      <c r="B22" s="14" t="s">
        <v>20</v>
      </c>
      <c r="C22" s="20">
        <v>0</v>
      </c>
      <c r="D22" s="20">
        <v>0</v>
      </c>
      <c r="E22" s="20">
        <v>0</v>
      </c>
      <c r="F22" s="20">
        <v>0</v>
      </c>
      <c r="G22" s="20">
        <v>3567.069</v>
      </c>
      <c r="H22" s="20">
        <v>7745.4606699999995</v>
      </c>
      <c r="I22" s="20">
        <v>6507.9779699999999</v>
      </c>
      <c r="J22" s="20">
        <v>5507.1822599999996</v>
      </c>
      <c r="K22" s="20">
        <v>939.23471999999992</v>
      </c>
      <c r="L22" s="20">
        <v>6327.6030000000001</v>
      </c>
      <c r="M22" s="20">
        <v>7916.7117500000004</v>
      </c>
      <c r="N22" s="20">
        <v>8305.0116099999996</v>
      </c>
      <c r="O22" s="20">
        <v>8280.2067699999989</v>
      </c>
    </row>
    <row r="23" spans="1:15" x14ac:dyDescent="0.3">
      <c r="A23" s="19">
        <v>1190</v>
      </c>
      <c r="B23" s="14" t="s">
        <v>21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5876</v>
      </c>
      <c r="J23" s="20">
        <v>7337.0241899999992</v>
      </c>
      <c r="K23" s="20">
        <v>12784.325580000001</v>
      </c>
      <c r="L23" s="20">
        <v>7819.3387300000004</v>
      </c>
      <c r="M23" s="20">
        <v>6909.6127300000007</v>
      </c>
      <c r="N23" s="20">
        <v>9123.7516699999996</v>
      </c>
      <c r="O23" s="20">
        <v>9951.6800500000008</v>
      </c>
    </row>
    <row r="24" spans="1:15" x14ac:dyDescent="0.3">
      <c r="A24" s="19">
        <v>1200</v>
      </c>
      <c r="B24" s="14" t="s">
        <v>22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70.093999999999994</v>
      </c>
      <c r="I24" s="20">
        <v>0</v>
      </c>
      <c r="J24" s="20">
        <v>0</v>
      </c>
      <c r="K24" s="20">
        <v>5458688.2124199998</v>
      </c>
      <c r="L24" s="20">
        <v>9438575.2906800006</v>
      </c>
      <c r="M24" s="20">
        <v>13881953.78861</v>
      </c>
      <c r="N24" s="20">
        <v>17806555.255520001</v>
      </c>
      <c r="O24" s="20">
        <v>21738665.855759997</v>
      </c>
    </row>
    <row r="25" spans="1:15" x14ac:dyDescent="0.3">
      <c r="A25" s="19">
        <v>1210</v>
      </c>
      <c r="B25" s="14" t="s">
        <v>23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</row>
    <row r="26" spans="1:15" x14ac:dyDescent="0.3">
      <c r="A26" s="19"/>
      <c r="B26" s="14"/>
      <c r="C26" s="21">
        <f t="shared" ref="C26:O26" si="0">SUM(C5:C25)</f>
        <v>473385</v>
      </c>
      <c r="D26" s="21">
        <f t="shared" si="0"/>
        <v>448899.2</v>
      </c>
      <c r="E26" s="21">
        <f t="shared" si="0"/>
        <v>499279.7</v>
      </c>
      <c r="F26" s="21">
        <f t="shared" si="0"/>
        <v>438828.95900000003</v>
      </c>
      <c r="G26" s="21">
        <f t="shared" si="0"/>
        <v>588165.99300000002</v>
      </c>
      <c r="H26" s="21">
        <f t="shared" si="0"/>
        <v>578880.40803000005</v>
      </c>
      <c r="I26" s="21">
        <f t="shared" si="0"/>
        <v>586530.20005999983</v>
      </c>
      <c r="J26" s="21">
        <f t="shared" si="0"/>
        <v>2255410.9764399999</v>
      </c>
      <c r="K26" s="21">
        <f t="shared" si="0"/>
        <v>6237090.8540399997</v>
      </c>
      <c r="L26" s="21">
        <f t="shared" si="0"/>
        <v>10296301.13673</v>
      </c>
      <c r="M26" s="21">
        <f t="shared" si="0"/>
        <v>14931169.27244</v>
      </c>
      <c r="N26" s="21">
        <f t="shared" si="0"/>
        <v>19079853.185569998</v>
      </c>
      <c r="O26" s="21">
        <f t="shared" si="0"/>
        <v>22692192.996849995</v>
      </c>
    </row>
    <row r="27" spans="1:15" s="23" customFormat="1" x14ac:dyDescent="0.3">
      <c r="A27" s="13"/>
      <c r="B27" s="1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3">
      <c r="A28" s="13" t="s">
        <v>24</v>
      </c>
      <c r="B28" s="14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3">
      <c r="A29" s="19">
        <v>1305</v>
      </c>
      <c r="B29" s="14" t="s">
        <v>25</v>
      </c>
      <c r="C29" s="20">
        <v>-2</v>
      </c>
      <c r="D29" s="20">
        <v>-1.6</v>
      </c>
      <c r="E29" s="20">
        <v>-1.7</v>
      </c>
      <c r="F29" s="20">
        <v>0</v>
      </c>
      <c r="G29" s="20">
        <v>0</v>
      </c>
      <c r="H29" s="20">
        <v>1.0000000000000001E-5</v>
      </c>
      <c r="I29" s="20">
        <v>1.0000000000000001E-5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</row>
    <row r="30" spans="1:15" x14ac:dyDescent="0.3">
      <c r="A30" s="19">
        <v>1330</v>
      </c>
      <c r="B30" s="14" t="s">
        <v>26</v>
      </c>
      <c r="C30" s="20">
        <v>22001</v>
      </c>
      <c r="D30" s="20">
        <v>15380.7</v>
      </c>
      <c r="E30" s="20">
        <v>15745.6</v>
      </c>
      <c r="F30" s="20">
        <v>22058.055</v>
      </c>
      <c r="G30" s="20">
        <v>23140</v>
      </c>
      <c r="H30" s="20">
        <v>28476.751829999997</v>
      </c>
      <c r="I30" s="20">
        <v>5134.9940299999998</v>
      </c>
      <c r="J30" s="20">
        <v>5762.4182199999996</v>
      </c>
      <c r="K30" s="20">
        <v>4993.8677500000003</v>
      </c>
      <c r="L30" s="20">
        <v>4447.4856399999999</v>
      </c>
      <c r="M30" s="20">
        <v>6527.0248200000005</v>
      </c>
      <c r="N30" s="20">
        <v>6260.3490599999996</v>
      </c>
      <c r="O30" s="20">
        <v>6733.8235599999998</v>
      </c>
    </row>
    <row r="31" spans="1:15" x14ac:dyDescent="0.3">
      <c r="A31" s="19">
        <v>1340</v>
      </c>
      <c r="B31" s="14" t="s">
        <v>27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</row>
    <row r="32" spans="1:15" x14ac:dyDescent="0.3">
      <c r="A32" s="19">
        <v>1350</v>
      </c>
      <c r="B32" s="14" t="s">
        <v>28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</row>
    <row r="33" spans="1:15" x14ac:dyDescent="0.3">
      <c r="A33" s="19"/>
      <c r="B33" s="14"/>
      <c r="C33" s="21">
        <f t="shared" ref="C33:O33" si="1">SUM(C29:C32)</f>
        <v>21999</v>
      </c>
      <c r="D33" s="21">
        <f t="shared" si="1"/>
        <v>15379.1</v>
      </c>
      <c r="E33" s="21">
        <f t="shared" si="1"/>
        <v>15743.9</v>
      </c>
      <c r="F33" s="21">
        <f t="shared" si="1"/>
        <v>22058.055</v>
      </c>
      <c r="G33" s="21">
        <f t="shared" si="1"/>
        <v>23140</v>
      </c>
      <c r="H33" s="21">
        <f t="shared" si="1"/>
        <v>28476.751839999997</v>
      </c>
      <c r="I33" s="21">
        <f t="shared" si="1"/>
        <v>5134.9940399999996</v>
      </c>
      <c r="J33" s="21">
        <f t="shared" si="1"/>
        <v>5762.4182199999996</v>
      </c>
      <c r="K33" s="21">
        <f t="shared" si="1"/>
        <v>4993.8677500000003</v>
      </c>
      <c r="L33" s="21">
        <f t="shared" si="1"/>
        <v>4447.4856399999999</v>
      </c>
      <c r="M33" s="21">
        <f t="shared" si="1"/>
        <v>6527.0248200000005</v>
      </c>
      <c r="N33" s="21">
        <f t="shared" si="1"/>
        <v>6260.3490599999996</v>
      </c>
      <c r="O33" s="21">
        <f t="shared" si="1"/>
        <v>6733.8235599999998</v>
      </c>
    </row>
    <row r="34" spans="1:15" x14ac:dyDescent="0.3">
      <c r="A34" s="19"/>
      <c r="B34" s="1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">
      <c r="A35" s="13" t="s">
        <v>29</v>
      </c>
      <c r="B35" s="14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3">
      <c r="A36" s="19">
        <v>1405</v>
      </c>
      <c r="B36" s="14" t="s">
        <v>30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</row>
    <row r="37" spans="1:15" x14ac:dyDescent="0.3">
      <c r="A37" s="19">
        <v>1407</v>
      </c>
      <c r="B37" s="14" t="s">
        <v>31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-1.3000000000000002E-4</v>
      </c>
      <c r="I37" s="20">
        <v>-1.4000000000000001E-4</v>
      </c>
      <c r="J37" s="20">
        <v>-1.0000000000000001E-5</v>
      </c>
      <c r="K37" s="20">
        <v>-1.0000000000000001E-5</v>
      </c>
      <c r="L37" s="20">
        <v>-1.0000000000000001E-5</v>
      </c>
      <c r="M37" s="20">
        <v>-1.0000000000000001E-5</v>
      </c>
      <c r="N37" s="20">
        <v>-1.0000000000000001E-5</v>
      </c>
      <c r="O37" s="20">
        <v>-1.0000000000000001E-5</v>
      </c>
    </row>
    <row r="38" spans="1:15" x14ac:dyDescent="0.3">
      <c r="A38" s="19">
        <v>1408</v>
      </c>
      <c r="B38" s="14" t="s">
        <v>32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3">
      <c r="A39" s="19">
        <v>1410</v>
      </c>
      <c r="B39" s="14" t="s">
        <v>33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x14ac:dyDescent="0.3">
      <c r="A40" s="19">
        <v>1415</v>
      </c>
      <c r="B40" s="14" t="s">
        <v>34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</row>
    <row r="41" spans="1:15" x14ac:dyDescent="0.3">
      <c r="A41" s="19">
        <v>1425</v>
      </c>
      <c r="B41" s="14" t="s">
        <v>35</v>
      </c>
      <c r="C41" s="20">
        <v>5274</v>
      </c>
      <c r="D41" s="20">
        <v>8126.6</v>
      </c>
      <c r="E41" s="20">
        <v>8309.7999999999993</v>
      </c>
      <c r="F41" s="20">
        <v>8153.0050000000001</v>
      </c>
      <c r="G41" s="20">
        <v>8682.1890000000003</v>
      </c>
      <c r="H41" s="20">
        <v>9040.8809999999994</v>
      </c>
      <c r="I41" s="20">
        <v>9592.5304600000018</v>
      </c>
      <c r="J41" s="20">
        <v>10165.10637</v>
      </c>
      <c r="K41" s="20">
        <v>11182.9583</v>
      </c>
      <c r="L41" s="20">
        <v>11104.687319999999</v>
      </c>
      <c r="M41" s="20">
        <v>12069.641170000001</v>
      </c>
      <c r="N41" s="20">
        <v>13313.75497</v>
      </c>
      <c r="O41" s="20">
        <v>13357.29588000018</v>
      </c>
    </row>
    <row r="42" spans="1:15" x14ac:dyDescent="0.3">
      <c r="A42" s="19">
        <v>1445</v>
      </c>
      <c r="B42" s="14" t="s">
        <v>36</v>
      </c>
      <c r="C42" s="20">
        <v>-5760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x14ac:dyDescent="0.3">
      <c r="A43" s="19">
        <v>1455</v>
      </c>
      <c r="B43" s="14" t="s">
        <v>37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</row>
    <row r="44" spans="1:15" x14ac:dyDescent="0.3">
      <c r="A44" s="19">
        <v>1460</v>
      </c>
      <c r="B44" s="14" t="s">
        <v>38</v>
      </c>
      <c r="C44" s="20">
        <v>2408</v>
      </c>
      <c r="D44" s="20">
        <v>2930</v>
      </c>
      <c r="E44" s="20">
        <v>7520.8</v>
      </c>
      <c r="F44" s="20">
        <v>6023.0029999999997</v>
      </c>
      <c r="G44" s="20">
        <v>754.16499999999996</v>
      </c>
      <c r="H44" s="20">
        <v>1345.6848300000001</v>
      </c>
      <c r="I44" s="20">
        <v>2696.3576400000002</v>
      </c>
      <c r="J44" s="20">
        <v>140302.17385000002</v>
      </c>
      <c r="K44" s="20">
        <v>153443.87692999997</v>
      </c>
      <c r="L44" s="20">
        <v>190629.99470000001</v>
      </c>
      <c r="M44" s="20">
        <v>426383.37141999998</v>
      </c>
      <c r="N44" s="20">
        <v>486750.30018999998</v>
      </c>
      <c r="O44" s="20">
        <v>537427.91119000001</v>
      </c>
    </row>
    <row r="45" spans="1:15" x14ac:dyDescent="0.3">
      <c r="A45" s="19">
        <v>1465</v>
      </c>
      <c r="B45" s="14" t="s">
        <v>39</v>
      </c>
      <c r="C45" s="20">
        <v>141550</v>
      </c>
      <c r="D45" s="20">
        <v>117958.39999999999</v>
      </c>
      <c r="E45" s="20">
        <v>94366.7</v>
      </c>
      <c r="F45" s="20">
        <v>70775.05</v>
      </c>
      <c r="G45" s="20">
        <v>47183.366000000002</v>
      </c>
      <c r="H45" s="20">
        <v>23591.682570000001</v>
      </c>
      <c r="I45" s="20">
        <v>-1.09E-3</v>
      </c>
      <c r="J45" s="20">
        <v>-3.1E-4</v>
      </c>
      <c r="K45" s="20">
        <v>-3.1E-4</v>
      </c>
      <c r="L45" s="20">
        <v>-3.1E-4</v>
      </c>
      <c r="M45" s="20">
        <v>-3.1E-4</v>
      </c>
      <c r="N45" s="20">
        <v>0</v>
      </c>
      <c r="O45" s="20">
        <v>0</v>
      </c>
    </row>
    <row r="46" spans="1:15" x14ac:dyDescent="0.3">
      <c r="A46" s="19">
        <v>1470</v>
      </c>
      <c r="B46" s="14" t="s">
        <v>40</v>
      </c>
      <c r="C46" s="20">
        <v>0</v>
      </c>
      <c r="D46" s="20">
        <v>0</v>
      </c>
      <c r="E46" s="20">
        <v>0</v>
      </c>
      <c r="F46" s="20">
        <v>0</v>
      </c>
      <c r="G46" s="20">
        <v>4.7E-2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</row>
    <row r="47" spans="1:15" x14ac:dyDescent="0.3">
      <c r="A47" s="19">
        <v>1475</v>
      </c>
      <c r="B47" s="14" t="s">
        <v>41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</row>
    <row r="48" spans="1:15" x14ac:dyDescent="0.3">
      <c r="A48" s="19">
        <v>1480</v>
      </c>
      <c r="B48" s="14" t="s">
        <v>42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</row>
    <row r="49" spans="1:15" x14ac:dyDescent="0.3">
      <c r="A49" s="19">
        <v>1485</v>
      </c>
      <c r="B49" s="14" t="s">
        <v>43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</row>
    <row r="50" spans="1:15" x14ac:dyDescent="0.3">
      <c r="A50" s="19">
        <v>1490</v>
      </c>
      <c r="B50" s="14" t="s">
        <v>44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963.22147999999993</v>
      </c>
      <c r="I50" s="20">
        <v>66.250690000000006</v>
      </c>
      <c r="J50" s="20">
        <v>4.7999999999999996E-4</v>
      </c>
      <c r="K50" s="20">
        <v>4.7999999999999996E-4</v>
      </c>
      <c r="L50" s="20">
        <v>4.7999999999999996E-4</v>
      </c>
      <c r="M50" s="20">
        <v>4.7999999999999996E-4</v>
      </c>
      <c r="N50" s="20">
        <v>4.7999999999999996E-4</v>
      </c>
      <c r="O50" s="20">
        <v>4.7999999999999996E-4</v>
      </c>
    </row>
    <row r="51" spans="1:15" x14ac:dyDescent="0.3">
      <c r="A51" s="19"/>
      <c r="B51" s="14"/>
      <c r="C51" s="21">
        <f t="shared" ref="C51:O51" si="2">SUM(C36:C50)</f>
        <v>143472</v>
      </c>
      <c r="D51" s="21">
        <f t="shared" si="2"/>
        <v>129015</v>
      </c>
      <c r="E51" s="21">
        <f t="shared" si="2"/>
        <v>110197.29999999999</v>
      </c>
      <c r="F51" s="21">
        <f t="shared" si="2"/>
        <v>84951.058000000005</v>
      </c>
      <c r="G51" s="21">
        <f t="shared" si="2"/>
        <v>56619.767</v>
      </c>
      <c r="H51" s="21">
        <f t="shared" si="2"/>
        <v>34941.469749999997</v>
      </c>
      <c r="I51" s="21">
        <f t="shared" si="2"/>
        <v>12355.137560000003</v>
      </c>
      <c r="J51" s="21">
        <f t="shared" si="2"/>
        <v>150467.28038000001</v>
      </c>
      <c r="K51" s="21">
        <f t="shared" si="2"/>
        <v>164626.83538999996</v>
      </c>
      <c r="L51" s="21">
        <f t="shared" si="2"/>
        <v>201734.68218</v>
      </c>
      <c r="M51" s="21">
        <f t="shared" si="2"/>
        <v>438453.01274999999</v>
      </c>
      <c r="N51" s="21">
        <f t="shared" si="2"/>
        <v>500064.05562999996</v>
      </c>
      <c r="O51" s="21">
        <f t="shared" si="2"/>
        <v>550785.20754000021</v>
      </c>
    </row>
    <row r="52" spans="1:15" x14ac:dyDescent="0.3">
      <c r="A52" s="19"/>
      <c r="B52" s="1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3">
      <c r="A53" s="13" t="s">
        <v>45</v>
      </c>
      <c r="B53" s="14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3">
      <c r="A54" s="19">
        <v>1505</v>
      </c>
      <c r="B54" s="14" t="s">
        <v>46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</row>
    <row r="55" spans="1:15" x14ac:dyDescent="0.3">
      <c r="A55" s="19">
        <v>1508</v>
      </c>
      <c r="B55" s="14" t="s">
        <v>47</v>
      </c>
      <c r="C55" s="20">
        <v>29623</v>
      </c>
      <c r="D55" s="20">
        <v>61968</v>
      </c>
      <c r="E55" s="20">
        <v>63722.400000000001</v>
      </c>
      <c r="F55" s="20">
        <v>127954.26300000001</v>
      </c>
      <c r="G55" s="20">
        <v>466.57100000000003</v>
      </c>
      <c r="H55" s="20">
        <v>3828.1078700000003</v>
      </c>
      <c r="I55" s="20">
        <v>17469.751680000001</v>
      </c>
      <c r="J55" s="20">
        <v>24392.075370000006</v>
      </c>
      <c r="K55" s="20">
        <v>9958.8727399999971</v>
      </c>
      <c r="L55" s="20">
        <v>-2581.6213700000003</v>
      </c>
      <c r="M55" s="20">
        <v>3172.1068500000001</v>
      </c>
      <c r="N55" s="20">
        <v>19379.46747</v>
      </c>
      <c r="O55" s="20">
        <v>31031.831160000002</v>
      </c>
    </row>
    <row r="56" spans="1:15" x14ac:dyDescent="0.3">
      <c r="A56" s="19">
        <v>1510</v>
      </c>
      <c r="B56" s="14" t="s">
        <v>48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</row>
    <row r="57" spans="1:15" x14ac:dyDescent="0.3">
      <c r="A57" s="19">
        <v>1515</v>
      </c>
      <c r="B57" s="14" t="s">
        <v>49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</row>
    <row r="58" spans="1:15" x14ac:dyDescent="0.3">
      <c r="A58" s="19">
        <v>1516</v>
      </c>
      <c r="B58" s="14" t="s">
        <v>50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</row>
    <row r="59" spans="1:15" x14ac:dyDescent="0.3">
      <c r="A59" s="19">
        <v>1518</v>
      </c>
      <c r="B59" s="14" t="s">
        <v>51</v>
      </c>
      <c r="C59" s="20">
        <v>-560</v>
      </c>
      <c r="D59" s="20">
        <v>1323.6</v>
      </c>
      <c r="E59" s="20">
        <v>-476.5</v>
      </c>
      <c r="F59" s="20">
        <v>-647.13300000000004</v>
      </c>
      <c r="G59" s="20">
        <v>-503.67399999999998</v>
      </c>
      <c r="H59" s="20">
        <v>-528.31733999999994</v>
      </c>
      <c r="I59" s="20">
        <v>-2160.3967499999999</v>
      </c>
      <c r="J59" s="20">
        <v>-2946.7318300000002</v>
      </c>
      <c r="K59" s="20">
        <v>-119.9068</v>
      </c>
      <c r="L59" s="20">
        <v>-106.61002000000001</v>
      </c>
      <c r="M59" s="20">
        <v>-59.614259999999774</v>
      </c>
      <c r="N59" s="20">
        <v>636.05556000000001</v>
      </c>
      <c r="O59" s="20">
        <v>321.78184999999996</v>
      </c>
    </row>
    <row r="60" spans="1:15" x14ac:dyDescent="0.3">
      <c r="A60" s="19">
        <v>1520</v>
      </c>
      <c r="B60" s="14" t="s">
        <v>52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</row>
    <row r="61" spans="1:15" x14ac:dyDescent="0.3">
      <c r="A61" s="19">
        <v>1521</v>
      </c>
      <c r="B61" s="14" t="s">
        <v>53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4022.3703300000002</v>
      </c>
      <c r="L61" s="20">
        <v>168.38351</v>
      </c>
      <c r="M61" s="20">
        <v>0</v>
      </c>
      <c r="N61" s="20">
        <v>0</v>
      </c>
      <c r="O61" s="20">
        <v>0</v>
      </c>
    </row>
    <row r="62" spans="1:15" x14ac:dyDescent="0.3">
      <c r="A62" s="19">
        <v>1525</v>
      </c>
      <c r="B62" s="14" t="s">
        <v>54</v>
      </c>
      <c r="C62" s="20">
        <v>169025</v>
      </c>
      <c r="D62" s="20">
        <v>94785.4</v>
      </c>
      <c r="E62" s="20">
        <v>51353.2</v>
      </c>
      <c r="F62" s="20">
        <v>53766.654999999999</v>
      </c>
      <c r="G62" s="20">
        <v>46170.631000000001</v>
      </c>
      <c r="H62" s="20">
        <v>41305.109069999999</v>
      </c>
      <c r="I62" s="20">
        <v>123641.69081</v>
      </c>
      <c r="J62" s="20">
        <v>161199.71231999999</v>
      </c>
      <c r="K62" s="20">
        <v>165920.26500000001</v>
      </c>
      <c r="L62" s="20">
        <v>142448.21100000001</v>
      </c>
      <c r="M62" s="20">
        <v>139925.06966000001</v>
      </c>
      <c r="N62" s="20">
        <v>152498.85729999997</v>
      </c>
      <c r="O62" s="20">
        <v>135237.17058000001</v>
      </c>
    </row>
    <row r="63" spans="1:15" x14ac:dyDescent="0.3">
      <c r="A63" s="19">
        <v>1530</v>
      </c>
      <c r="B63" s="14" t="s">
        <v>55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</row>
    <row r="64" spans="1:15" x14ac:dyDescent="0.3">
      <c r="A64" s="19">
        <v>1531</v>
      </c>
      <c r="B64" s="25" t="s">
        <v>56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9976.32</v>
      </c>
      <c r="O64" s="20">
        <v>32301.973000000002</v>
      </c>
    </row>
    <row r="65" spans="1:16" x14ac:dyDescent="0.3">
      <c r="A65" s="19">
        <v>1532</v>
      </c>
      <c r="B65" s="25" t="s">
        <v>57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11824.047</v>
      </c>
      <c r="O65" s="20">
        <v>12836.089</v>
      </c>
    </row>
    <row r="66" spans="1:16" x14ac:dyDescent="0.3">
      <c r="A66" s="19">
        <v>1533</v>
      </c>
      <c r="B66" s="25" t="s">
        <v>58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-4070.6202699999999</v>
      </c>
      <c r="L66" s="20">
        <v>-21195.883599999997</v>
      </c>
      <c r="M66" s="20">
        <v>-36047.698609999999</v>
      </c>
      <c r="N66" s="20">
        <v>-65345.949290000004</v>
      </c>
      <c r="O66" s="20">
        <v>-82612.917300000001</v>
      </c>
    </row>
    <row r="67" spans="1:16" x14ac:dyDescent="0.3">
      <c r="A67" s="19">
        <v>1534</v>
      </c>
      <c r="B67" s="14" t="s">
        <v>59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-2.2373569663614034E-13</v>
      </c>
      <c r="L67" s="20">
        <v>0</v>
      </c>
      <c r="M67" s="20">
        <v>0</v>
      </c>
      <c r="N67" s="20">
        <v>0</v>
      </c>
      <c r="O67" s="20">
        <v>0</v>
      </c>
    </row>
    <row r="68" spans="1:16" x14ac:dyDescent="0.3">
      <c r="A68" s="19">
        <v>1536</v>
      </c>
      <c r="B68" s="14" t="s">
        <v>60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-5176.2112400000005</v>
      </c>
      <c r="L68" s="20">
        <v>-20539.632690000002</v>
      </c>
      <c r="M68" s="20">
        <v>-9103.2995500000015</v>
      </c>
      <c r="N68" s="20">
        <v>0</v>
      </c>
      <c r="O68" s="20">
        <v>0</v>
      </c>
    </row>
    <row r="69" spans="1:16" x14ac:dyDescent="0.3">
      <c r="A69" s="19">
        <v>1540</v>
      </c>
      <c r="B69" s="14" t="s">
        <v>61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</row>
    <row r="70" spans="1:16" x14ac:dyDescent="0.3">
      <c r="A70" s="19">
        <v>1545</v>
      </c>
      <c r="B70" s="14" t="s">
        <v>62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</row>
    <row r="71" spans="1:16" x14ac:dyDescent="0.3">
      <c r="A71" s="19">
        <v>1548</v>
      </c>
      <c r="B71" s="14" t="s">
        <v>63</v>
      </c>
      <c r="C71" s="20">
        <v>-169</v>
      </c>
      <c r="D71" s="20">
        <v>370</v>
      </c>
      <c r="E71" s="20">
        <v>151.30000000000001</v>
      </c>
      <c r="F71" s="20">
        <v>355.798</v>
      </c>
      <c r="G71" s="20">
        <v>33.86</v>
      </c>
      <c r="H71" s="20">
        <v>237.25471999999999</v>
      </c>
      <c r="I71" s="20">
        <v>421.53954999999996</v>
      </c>
      <c r="J71" s="20">
        <v>527.74340000000007</v>
      </c>
      <c r="K71" s="20">
        <v>102.02572000000001</v>
      </c>
      <c r="L71" s="20">
        <v>199.99952999999999</v>
      </c>
      <c r="M71" s="20">
        <v>298.97596999999996</v>
      </c>
      <c r="N71" s="20">
        <v>412.85293999999999</v>
      </c>
      <c r="O71" s="20">
        <v>423.89996000000002</v>
      </c>
    </row>
    <row r="72" spans="1:16" x14ac:dyDescent="0.3">
      <c r="A72" s="19">
        <v>1550</v>
      </c>
      <c r="B72" s="14" t="s">
        <v>64</v>
      </c>
      <c r="C72" s="20">
        <v>0</v>
      </c>
      <c r="D72" s="20">
        <v>0</v>
      </c>
      <c r="E72" s="20">
        <v>0</v>
      </c>
      <c r="F72" s="20">
        <v>0</v>
      </c>
      <c r="G72" s="20">
        <v>847.74</v>
      </c>
      <c r="H72" s="20">
        <v>3011.3880299999996</v>
      </c>
      <c r="I72" s="20">
        <v>1888.5820900000001</v>
      </c>
      <c r="J72" s="20">
        <v>6986.4107399999994</v>
      </c>
      <c r="K72" s="20">
        <v>3696.5771800000002</v>
      </c>
      <c r="L72" s="20">
        <v>6787.4482799999996</v>
      </c>
      <c r="M72" s="20">
        <v>8967.8839400000015</v>
      </c>
      <c r="N72" s="20">
        <v>3916.3508400000001</v>
      </c>
      <c r="O72" s="20">
        <v>5889.26361</v>
      </c>
    </row>
    <row r="73" spans="1:16" x14ac:dyDescent="0.3">
      <c r="A73" s="19">
        <v>1551</v>
      </c>
      <c r="B73" s="14" t="s">
        <v>65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653.82000000000005</v>
      </c>
      <c r="O73" s="20">
        <v>529.30348000000004</v>
      </c>
    </row>
    <row r="74" spans="1:16" ht="25.55" x14ac:dyDescent="0.3">
      <c r="A74" s="19">
        <v>1555</v>
      </c>
      <c r="B74" s="26" t="s">
        <v>66</v>
      </c>
      <c r="C74" s="20">
        <v>0</v>
      </c>
      <c r="D74" s="20">
        <v>0</v>
      </c>
      <c r="E74" s="20">
        <v>0</v>
      </c>
      <c r="F74" s="20">
        <v>0</v>
      </c>
      <c r="G74" s="20">
        <v>6017.2629999999999</v>
      </c>
      <c r="H74" s="20">
        <v>67706.157950000008</v>
      </c>
      <c r="I74" s="20">
        <v>155435.22737000001</v>
      </c>
      <c r="J74" s="20">
        <v>321794.12475999992</v>
      </c>
      <c r="K74" s="20">
        <v>-8331.2035899999319</v>
      </c>
      <c r="L74" s="20">
        <v>-23410.679270000022</v>
      </c>
      <c r="M74" s="20">
        <v>-30167.945000000007</v>
      </c>
      <c r="N74" s="20">
        <v>-31155.325987298682</v>
      </c>
      <c r="O74" s="20">
        <v>-33451.201200130861</v>
      </c>
    </row>
    <row r="75" spans="1:16" x14ac:dyDescent="0.3">
      <c r="A75" s="19">
        <v>1556</v>
      </c>
      <c r="B75" s="27" t="s">
        <v>67</v>
      </c>
      <c r="C75" s="20">
        <v>0</v>
      </c>
      <c r="D75" s="20">
        <v>0</v>
      </c>
      <c r="E75" s="20">
        <v>0</v>
      </c>
      <c r="F75" s="20">
        <v>0</v>
      </c>
      <c r="G75" s="20">
        <v>4126.6180000000004</v>
      </c>
      <c r="H75" s="20">
        <v>2.0899999999999998E-3</v>
      </c>
      <c r="I75" s="20">
        <v>1133.5696599999999</v>
      </c>
      <c r="J75" s="20">
        <v>0</v>
      </c>
      <c r="K75" s="20">
        <v>8328.3460399999985</v>
      </c>
      <c r="L75" s="20">
        <v>16641.280999999999</v>
      </c>
      <c r="M75" s="20">
        <v>24475.285119999997</v>
      </c>
      <c r="N75" s="20">
        <v>35118.966977298631</v>
      </c>
      <c r="O75" s="20">
        <v>45186.649370130828</v>
      </c>
      <c r="P75">
        <v>40296</v>
      </c>
    </row>
    <row r="76" spans="1:16" x14ac:dyDescent="0.3">
      <c r="A76" s="19">
        <v>1560</v>
      </c>
      <c r="B76" s="14" t="s">
        <v>68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</row>
    <row r="77" spans="1:16" x14ac:dyDescent="0.3">
      <c r="A77" s="19">
        <v>1562</v>
      </c>
      <c r="B77" s="14" t="s">
        <v>69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</row>
    <row r="78" spans="1:16" x14ac:dyDescent="0.3">
      <c r="A78" s="19">
        <v>1565</v>
      </c>
      <c r="B78" s="14" t="s">
        <v>70</v>
      </c>
      <c r="C78" s="20">
        <v>0</v>
      </c>
      <c r="D78" s="20">
        <v>0</v>
      </c>
      <c r="E78" s="20">
        <v>1046.7</v>
      </c>
      <c r="F78" s="20">
        <v>0</v>
      </c>
      <c r="G78" s="20">
        <v>6400</v>
      </c>
      <c r="H78" s="20">
        <v>6400</v>
      </c>
      <c r="I78" s="20">
        <v>6400</v>
      </c>
      <c r="J78" s="20">
        <v>6400</v>
      </c>
      <c r="K78" s="20">
        <v>6400</v>
      </c>
      <c r="L78" s="20">
        <v>1858.9154900000001</v>
      </c>
      <c r="M78" s="20">
        <v>0</v>
      </c>
      <c r="N78" s="20">
        <v>0</v>
      </c>
      <c r="O78" s="20">
        <v>0</v>
      </c>
    </row>
    <row r="79" spans="1:16" x14ac:dyDescent="0.3">
      <c r="A79" s="19">
        <v>1570</v>
      </c>
      <c r="B79" s="14" t="s">
        <v>71</v>
      </c>
      <c r="C79" s="20">
        <v>52372</v>
      </c>
      <c r="D79" s="20">
        <v>42515.7</v>
      </c>
      <c r="E79" s="20">
        <v>0</v>
      </c>
      <c r="F79" s="20">
        <v>0</v>
      </c>
      <c r="G79" s="20">
        <v>0</v>
      </c>
      <c r="H79" s="20">
        <v>1.0000000000000001E-5</v>
      </c>
      <c r="I79" s="20">
        <v>1.0000000000000001E-5</v>
      </c>
      <c r="J79" s="20">
        <v>1.0000000000000001E-5</v>
      </c>
      <c r="K79" s="20">
        <v>1.0000000000000001E-5</v>
      </c>
      <c r="L79" s="20">
        <v>1.0000000000000001E-5</v>
      </c>
      <c r="M79" s="20">
        <v>1.0000000000000001E-5</v>
      </c>
      <c r="N79" s="20">
        <v>1.0000000000000001E-5</v>
      </c>
      <c r="O79" s="20">
        <v>1.0000000000000001E-5</v>
      </c>
    </row>
    <row r="80" spans="1:16" x14ac:dyDescent="0.3">
      <c r="A80" s="19">
        <v>1571</v>
      </c>
      <c r="B80" s="14" t="s">
        <v>72</v>
      </c>
      <c r="C80" s="20">
        <v>5384</v>
      </c>
      <c r="D80" s="20">
        <v>5727.6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-1.0000000000000001E-5</v>
      </c>
      <c r="K80" s="20">
        <v>-1.0000000000000001E-5</v>
      </c>
      <c r="L80" s="20">
        <v>-1.0000000000000001E-5</v>
      </c>
      <c r="M80" s="20">
        <v>-1.0000000000000001E-5</v>
      </c>
      <c r="N80" s="20">
        <v>-1.0000000000000001E-5</v>
      </c>
      <c r="O80" s="20">
        <v>-1.0000000000000001E-5</v>
      </c>
    </row>
    <row r="81" spans="1:15" x14ac:dyDescent="0.3">
      <c r="A81" s="19">
        <v>1572</v>
      </c>
      <c r="B81" s="14" t="s">
        <v>73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</row>
    <row r="82" spans="1:15" x14ac:dyDescent="0.3">
      <c r="A82" s="19">
        <v>1574</v>
      </c>
      <c r="B82" s="14" t="s">
        <v>74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</row>
    <row r="83" spans="1:15" x14ac:dyDescent="0.3">
      <c r="A83" s="19">
        <v>1580</v>
      </c>
      <c r="B83" s="14" t="s">
        <v>75</v>
      </c>
      <c r="C83" s="20">
        <v>26853</v>
      </c>
      <c r="D83" s="20">
        <v>29574</v>
      </c>
      <c r="E83" s="20">
        <v>509.4</v>
      </c>
      <c r="F83" s="20">
        <v>9005.402</v>
      </c>
      <c r="G83" s="20">
        <v>-23842.852999999999</v>
      </c>
      <c r="H83" s="20">
        <v>-62396.168619999997</v>
      </c>
      <c r="I83" s="20">
        <v>-11377.96371</v>
      </c>
      <c r="J83" s="20">
        <v>-26764.317940000001</v>
      </c>
      <c r="K83" s="20">
        <v>-31919.895629999999</v>
      </c>
      <c r="L83" s="20">
        <v>-68087.844200000007</v>
      </c>
      <c r="M83" s="20">
        <v>-110576.53918000001</v>
      </c>
      <c r="N83" s="20">
        <v>-72064.612180000011</v>
      </c>
      <c r="O83" s="20">
        <v>-88663.913709999993</v>
      </c>
    </row>
    <row r="84" spans="1:15" x14ac:dyDescent="0.3">
      <c r="A84" s="19">
        <v>1582</v>
      </c>
      <c r="B84" s="14" t="s">
        <v>76</v>
      </c>
      <c r="C84" s="20">
        <v>1260</v>
      </c>
      <c r="D84" s="20">
        <v>2146.9</v>
      </c>
      <c r="E84" s="20">
        <v>1055.2</v>
      </c>
      <c r="F84" s="20">
        <v>2406.0129999999999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</row>
    <row r="85" spans="1:15" x14ac:dyDescent="0.3">
      <c r="A85" s="19">
        <v>1584</v>
      </c>
      <c r="B85" s="14" t="s">
        <v>77</v>
      </c>
      <c r="C85" s="20">
        <v>-1715</v>
      </c>
      <c r="D85" s="20">
        <v>-8951.6</v>
      </c>
      <c r="E85" s="20">
        <v>-11805.3</v>
      </c>
      <c r="F85" s="20">
        <v>-20731.22</v>
      </c>
      <c r="G85" s="20">
        <v>7561.1279999999997</v>
      </c>
      <c r="H85" s="20">
        <v>6472.9502000000002</v>
      </c>
      <c r="I85" s="20">
        <v>-13936.05177</v>
      </c>
      <c r="J85" s="20">
        <v>-9423.1419199999982</v>
      </c>
      <c r="K85" s="20">
        <v>8417.8528499999993</v>
      </c>
      <c r="L85" s="20">
        <v>20938.238490000003</v>
      </c>
      <c r="M85" s="20">
        <v>58695.037589999993</v>
      </c>
      <c r="N85" s="20">
        <v>39168.674509999997</v>
      </c>
      <c r="O85" s="20">
        <v>43054.786260000001</v>
      </c>
    </row>
    <row r="86" spans="1:15" x14ac:dyDescent="0.3">
      <c r="A86" s="19">
        <v>1586</v>
      </c>
      <c r="B86" s="14" t="s">
        <v>78</v>
      </c>
      <c r="C86" s="20">
        <v>-3257</v>
      </c>
      <c r="D86" s="20">
        <v>-16111.4</v>
      </c>
      <c r="E86" s="20">
        <v>-14690.3</v>
      </c>
      <c r="F86" s="20">
        <v>-26542.208999999999</v>
      </c>
      <c r="G86" s="20">
        <v>5435.4459999999999</v>
      </c>
      <c r="H86" s="20">
        <v>7356.5504800000008</v>
      </c>
      <c r="I86" s="20">
        <v>-2970.2877799999997</v>
      </c>
      <c r="J86" s="20">
        <v>-5907.7426999999998</v>
      </c>
      <c r="K86" s="20">
        <v>2404.5539700000004</v>
      </c>
      <c r="L86" s="20">
        <v>9535.4075099999991</v>
      </c>
      <c r="M86" s="20">
        <v>26334.6502</v>
      </c>
      <c r="N86" s="20">
        <v>16396.034149999999</v>
      </c>
      <c r="O86" s="20">
        <v>29614.761920000001</v>
      </c>
    </row>
    <row r="87" spans="1:15" x14ac:dyDescent="0.3">
      <c r="A87" s="19">
        <v>1588</v>
      </c>
      <c r="B87" s="14" t="s">
        <v>79</v>
      </c>
      <c r="C87" s="20">
        <v>4294</v>
      </c>
      <c r="D87" s="20">
        <v>0</v>
      </c>
      <c r="E87" s="20">
        <v>0</v>
      </c>
      <c r="F87" s="20">
        <v>0</v>
      </c>
      <c r="G87" s="20">
        <v>7815.8549999999996</v>
      </c>
      <c r="H87" s="20">
        <v>3790.5141400000002</v>
      </c>
      <c r="I87" s="20">
        <v>5526.4657200000001</v>
      </c>
      <c r="J87" s="20">
        <v>13257.985040000001</v>
      </c>
      <c r="K87" s="20">
        <v>-4091.6558300000002</v>
      </c>
      <c r="L87" s="20">
        <v>-8895.9672600000013</v>
      </c>
      <c r="M87" s="20">
        <v>-29210.83497</v>
      </c>
      <c r="N87" s="20">
        <v>-1308.1307899999999</v>
      </c>
      <c r="O87" s="20">
        <v>8014.8710599999995</v>
      </c>
    </row>
    <row r="88" spans="1:15" x14ac:dyDescent="0.3">
      <c r="A88" s="19">
        <v>1589</v>
      </c>
      <c r="B88" s="14" t="s">
        <v>80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-21675.257940000003</v>
      </c>
      <c r="O88" s="20">
        <v>9209.8025900000011</v>
      </c>
    </row>
    <row r="89" spans="1:15" x14ac:dyDescent="0.3">
      <c r="A89" s="19">
        <v>1590</v>
      </c>
      <c r="B89" s="14" t="s">
        <v>81</v>
      </c>
      <c r="C89" s="20">
        <v>0</v>
      </c>
      <c r="D89" s="20">
        <v>0</v>
      </c>
      <c r="E89" s="20">
        <v>121228.8</v>
      </c>
      <c r="F89" s="20">
        <v>88235.02</v>
      </c>
      <c r="G89" s="20">
        <v>142151.46100000001</v>
      </c>
      <c r="H89" s="20">
        <v>84063.754050000003</v>
      </c>
      <c r="I89" s="20">
        <v>-22949.079030000001</v>
      </c>
      <c r="J89" s="20">
        <v>-33988.994619999998</v>
      </c>
      <c r="K89" s="20">
        <v>-3039.6125799999936</v>
      </c>
      <c r="L89" s="20">
        <v>2461.4630899999784</v>
      </c>
      <c r="M89" s="20">
        <v>1739.8609300000119</v>
      </c>
      <c r="N89" s="20">
        <v>2.9999999999999997E-5</v>
      </c>
      <c r="O89" s="20">
        <v>2.9999999999999997E-5</v>
      </c>
    </row>
    <row r="90" spans="1:15" x14ac:dyDescent="0.3">
      <c r="A90" s="19">
        <v>1592</v>
      </c>
      <c r="B90" s="14" t="s">
        <v>82</v>
      </c>
      <c r="C90" s="20">
        <v>0</v>
      </c>
      <c r="D90" s="20">
        <v>0</v>
      </c>
      <c r="E90" s="20">
        <v>0</v>
      </c>
      <c r="F90" s="20">
        <v>0</v>
      </c>
      <c r="G90" s="20">
        <v>-2813.73</v>
      </c>
      <c r="H90" s="20">
        <v>-6203.4833600000002</v>
      </c>
      <c r="I90" s="20">
        <v>0</v>
      </c>
      <c r="J90" s="20">
        <v>0</v>
      </c>
      <c r="K90" s="20">
        <v>-1402.11725</v>
      </c>
      <c r="L90" s="20">
        <v>-5876.5229499999996</v>
      </c>
      <c r="M90" s="20">
        <v>-13086.608789999998</v>
      </c>
      <c r="N90" s="20">
        <v>-17515.069879999999</v>
      </c>
      <c r="O90" s="20">
        <v>-21942.628430000001</v>
      </c>
    </row>
    <row r="91" spans="1:15" x14ac:dyDescent="0.3">
      <c r="A91" s="19">
        <v>1595</v>
      </c>
      <c r="B91" s="14" t="s">
        <v>83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-18875.85557</v>
      </c>
      <c r="L91" s="20">
        <v>-207.9629699999951</v>
      </c>
      <c r="M91" s="20">
        <v>-23.070469999998807</v>
      </c>
      <c r="N91" s="20">
        <v>-18944.882309999997</v>
      </c>
      <c r="O91" s="20">
        <v>0</v>
      </c>
    </row>
    <row r="92" spans="1:15" x14ac:dyDescent="0.3">
      <c r="A92" s="19"/>
      <c r="B92" s="14"/>
      <c r="C92" s="21">
        <f t="shared" ref="C92:O92" si="3">SUM(C54:C91)</f>
        <v>283110</v>
      </c>
      <c r="D92" s="21">
        <f t="shared" si="3"/>
        <v>213348.2</v>
      </c>
      <c r="E92" s="21">
        <f t="shared" si="3"/>
        <v>212094.9</v>
      </c>
      <c r="F92" s="21">
        <f t="shared" si="3"/>
        <v>233802.58900000004</v>
      </c>
      <c r="G92" s="21">
        <f t="shared" si="3"/>
        <v>199866.31599999999</v>
      </c>
      <c r="H92" s="21">
        <f t="shared" si="3"/>
        <v>155043.81929000001</v>
      </c>
      <c r="I92" s="21">
        <f t="shared" si="3"/>
        <v>258523.04784999994</v>
      </c>
      <c r="J92" s="21">
        <f t="shared" si="3"/>
        <v>455527.12261999986</v>
      </c>
      <c r="K92" s="21">
        <f t="shared" si="3"/>
        <v>132223.78507000004</v>
      </c>
      <c r="L92" s="21">
        <f t="shared" si="3"/>
        <v>50136.623569999982</v>
      </c>
      <c r="M92" s="21">
        <f t="shared" si="3"/>
        <v>35333.259430000027</v>
      </c>
      <c r="N92" s="21">
        <f t="shared" si="3"/>
        <v>61972.218399999911</v>
      </c>
      <c r="O92" s="21">
        <f t="shared" si="3"/>
        <v>126981.52322999998</v>
      </c>
    </row>
    <row r="93" spans="1:15" x14ac:dyDescent="0.3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ht="14.15" x14ac:dyDescent="0.3">
      <c r="A94" s="13" t="s">
        <v>84</v>
      </c>
      <c r="B94" s="3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3">
      <c r="A95" s="13" t="s">
        <v>85</v>
      </c>
      <c r="B95" s="14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3">
      <c r="A96" s="32">
        <v>1601</v>
      </c>
      <c r="B96" s="14" t="s">
        <v>86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</row>
    <row r="97" spans="1:15" x14ac:dyDescent="0.3">
      <c r="A97" s="32">
        <v>1605</v>
      </c>
      <c r="B97" s="14" t="s">
        <v>87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2.0000000000000002E-5</v>
      </c>
      <c r="J97" s="20">
        <v>3.0994415284313347E-11</v>
      </c>
      <c r="K97" s="20">
        <v>-3.57613316737115E-11</v>
      </c>
      <c r="L97" s="20">
        <v>-5.5879354476928702E-11</v>
      </c>
      <c r="M97" s="20">
        <v>3.7252902984619141E-12</v>
      </c>
      <c r="N97" s="20">
        <v>-5.5879354476928696E-11</v>
      </c>
      <c r="O97" s="20">
        <v>-2.1464074961841101E-11</v>
      </c>
    </row>
    <row r="98" spans="1:15" x14ac:dyDescent="0.3">
      <c r="A98" s="19">
        <v>1606</v>
      </c>
      <c r="B98" s="14" t="s">
        <v>88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15" x14ac:dyDescent="0.3">
      <c r="A99" s="19">
        <v>1608</v>
      </c>
      <c r="B99" s="14" t="s">
        <v>89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</row>
    <row r="100" spans="1:15" x14ac:dyDescent="0.3">
      <c r="A100" s="19">
        <v>1609</v>
      </c>
      <c r="B100" s="14" t="s">
        <v>90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</row>
    <row r="101" spans="1:15" x14ac:dyDescent="0.3">
      <c r="A101" s="19">
        <v>1610</v>
      </c>
      <c r="B101" s="14" t="s">
        <v>91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197240.55181999999</v>
      </c>
      <c r="K101" s="20">
        <v>203175.71115000002</v>
      </c>
      <c r="L101" s="20">
        <v>218258.02687999999</v>
      </c>
      <c r="M101" s="20">
        <v>229601.77119</v>
      </c>
      <c r="N101" s="20">
        <v>348322.23230999999</v>
      </c>
      <c r="O101" s="20">
        <v>357504.45066999999</v>
      </c>
    </row>
    <row r="102" spans="1:15" x14ac:dyDescent="0.3">
      <c r="A102" s="19">
        <v>1611</v>
      </c>
      <c r="B102" s="14" t="s">
        <v>92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15" x14ac:dyDescent="0.3">
      <c r="A103" s="19"/>
      <c r="B103" s="14"/>
      <c r="C103" s="21">
        <f t="shared" ref="C103:O103" si="4">SUM(C96:C102)</f>
        <v>0</v>
      </c>
      <c r="D103" s="21">
        <f t="shared" si="4"/>
        <v>0</v>
      </c>
      <c r="E103" s="21">
        <f t="shared" si="4"/>
        <v>0</v>
      </c>
      <c r="F103" s="21">
        <f t="shared" si="4"/>
        <v>0</v>
      </c>
      <c r="G103" s="21">
        <f t="shared" si="4"/>
        <v>0</v>
      </c>
      <c r="H103" s="21">
        <f t="shared" si="4"/>
        <v>0</v>
      </c>
      <c r="I103" s="21">
        <f t="shared" si="4"/>
        <v>2.0000000000000002E-5</v>
      </c>
      <c r="J103" s="21">
        <f t="shared" si="4"/>
        <v>197240.55182000002</v>
      </c>
      <c r="K103" s="21">
        <f t="shared" si="4"/>
        <v>203175.71114999999</v>
      </c>
      <c r="L103" s="21">
        <f t="shared" si="4"/>
        <v>218258.02687999993</v>
      </c>
      <c r="M103" s="21">
        <f t="shared" si="4"/>
        <v>229601.77119</v>
      </c>
      <c r="N103" s="21">
        <f t="shared" si="4"/>
        <v>348322.23230999993</v>
      </c>
      <c r="O103" s="21">
        <f t="shared" si="4"/>
        <v>357504.45066999999</v>
      </c>
    </row>
    <row r="104" spans="1:15" x14ac:dyDescent="0.3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</row>
    <row r="105" spans="1:15" x14ac:dyDescent="0.3">
      <c r="A105" s="13" t="s">
        <v>93</v>
      </c>
      <c r="B105" s="14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x14ac:dyDescent="0.3">
      <c r="A106" s="19">
        <v>1615</v>
      </c>
      <c r="B106" s="14" t="s">
        <v>94</v>
      </c>
      <c r="C106" s="20">
        <v>3</v>
      </c>
      <c r="D106" s="20">
        <v>3.3</v>
      </c>
      <c r="E106" s="20">
        <v>3.3</v>
      </c>
      <c r="F106" s="20">
        <v>3.3159999999999998</v>
      </c>
      <c r="G106" s="20">
        <v>3.3159999999999998</v>
      </c>
      <c r="H106" s="20">
        <v>3.3159999999999998</v>
      </c>
      <c r="I106" s="20">
        <v>3.3159999999999998</v>
      </c>
      <c r="J106" s="20">
        <v>3.3159999999999998</v>
      </c>
      <c r="K106" s="20">
        <v>3.3159999999999998</v>
      </c>
      <c r="L106" s="20">
        <v>3.3159999999999998</v>
      </c>
      <c r="M106" s="20">
        <v>3.3159999999999998</v>
      </c>
      <c r="N106" s="20">
        <v>3.3159999999999998</v>
      </c>
      <c r="O106" s="20">
        <v>3.3159999999999998</v>
      </c>
    </row>
    <row r="107" spans="1:15" x14ac:dyDescent="0.3">
      <c r="A107" s="19">
        <v>1616</v>
      </c>
      <c r="B107" s="14" t="s">
        <v>95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</row>
    <row r="108" spans="1:15" x14ac:dyDescent="0.3">
      <c r="A108" s="19">
        <v>1620</v>
      </c>
      <c r="B108" s="14" t="s">
        <v>96</v>
      </c>
      <c r="C108" s="20">
        <v>64</v>
      </c>
      <c r="D108" s="20">
        <v>64.3</v>
      </c>
      <c r="E108" s="20">
        <v>64.3</v>
      </c>
      <c r="F108" s="20">
        <v>21.724</v>
      </c>
      <c r="G108" s="20">
        <v>21.724</v>
      </c>
      <c r="H108" s="20">
        <v>21.724</v>
      </c>
      <c r="I108" s="20">
        <v>21.724</v>
      </c>
      <c r="J108" s="20">
        <v>21.724</v>
      </c>
      <c r="K108" s="20">
        <v>21.724</v>
      </c>
      <c r="L108" s="20">
        <v>21.724</v>
      </c>
      <c r="M108" s="20">
        <v>21.724</v>
      </c>
      <c r="N108" s="20">
        <v>21.724</v>
      </c>
      <c r="O108" s="20">
        <v>21.724</v>
      </c>
    </row>
    <row r="109" spans="1:15" x14ac:dyDescent="0.3">
      <c r="A109" s="19">
        <v>1630</v>
      </c>
      <c r="B109" s="14" t="s">
        <v>97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</row>
    <row r="110" spans="1:15" x14ac:dyDescent="0.3">
      <c r="A110" s="19">
        <v>1635</v>
      </c>
      <c r="B110" s="14" t="s">
        <v>98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</row>
    <row r="111" spans="1:15" x14ac:dyDescent="0.3">
      <c r="A111" s="19">
        <v>1640</v>
      </c>
      <c r="B111" s="14" t="s">
        <v>99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</row>
    <row r="112" spans="1:15" x14ac:dyDescent="0.3">
      <c r="A112" s="19">
        <v>1645</v>
      </c>
      <c r="B112" s="14" t="s">
        <v>100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</row>
    <row r="113" spans="1:15" x14ac:dyDescent="0.3">
      <c r="A113" s="19">
        <v>1650</v>
      </c>
      <c r="B113" s="14" t="s">
        <v>101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</row>
    <row r="114" spans="1:15" x14ac:dyDescent="0.3">
      <c r="A114" s="19">
        <v>1655</v>
      </c>
      <c r="B114" s="14" t="s">
        <v>102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</row>
    <row r="115" spans="1:15" x14ac:dyDescent="0.3">
      <c r="A115" s="19">
        <v>1660</v>
      </c>
      <c r="B115" s="14" t="s">
        <v>103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</row>
    <row r="116" spans="1:15" x14ac:dyDescent="0.3">
      <c r="A116" s="19">
        <v>1665</v>
      </c>
      <c r="B116" s="14" t="s">
        <v>104</v>
      </c>
      <c r="C116" s="20">
        <v>139</v>
      </c>
      <c r="D116" s="20">
        <v>138.6</v>
      </c>
      <c r="E116" s="20">
        <v>138.6</v>
      </c>
      <c r="F116" s="20">
        <v>138.554</v>
      </c>
      <c r="G116" s="20">
        <v>138.554</v>
      </c>
      <c r="H116" s="20">
        <v>138.55429000000001</v>
      </c>
      <c r="I116" s="20">
        <v>138.55429000000001</v>
      </c>
      <c r="J116" s="20">
        <v>138.55429000000001</v>
      </c>
      <c r="K116" s="20">
        <v>138.55429000000001</v>
      </c>
      <c r="L116" s="20">
        <v>138.55429000000001</v>
      </c>
      <c r="M116" s="20">
        <v>138.55429000000001</v>
      </c>
      <c r="N116" s="20">
        <v>138.55429000000001</v>
      </c>
      <c r="O116" s="20">
        <v>138.55429000000001</v>
      </c>
    </row>
    <row r="117" spans="1:15" x14ac:dyDescent="0.3">
      <c r="A117" s="19">
        <v>1670</v>
      </c>
      <c r="B117" s="14" t="s">
        <v>105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</row>
    <row r="118" spans="1:15" x14ac:dyDescent="0.3">
      <c r="A118" s="19">
        <v>1675</v>
      </c>
      <c r="B118" s="14" t="s">
        <v>106</v>
      </c>
      <c r="C118" s="20">
        <v>706</v>
      </c>
      <c r="D118" s="20">
        <v>705.5</v>
      </c>
      <c r="E118" s="20">
        <v>705.5</v>
      </c>
      <c r="F118" s="20">
        <v>537.29600000000005</v>
      </c>
      <c r="G118" s="20">
        <v>537.29600000000005</v>
      </c>
      <c r="H118" s="20">
        <v>537.29600000000005</v>
      </c>
      <c r="I118" s="20">
        <v>537.29600000000005</v>
      </c>
      <c r="J118" s="20">
        <v>537.29600000000005</v>
      </c>
      <c r="K118" s="20">
        <v>537.29600000000005</v>
      </c>
      <c r="L118" s="20">
        <v>537.29600000000005</v>
      </c>
      <c r="M118" s="20">
        <v>537.29600000000005</v>
      </c>
      <c r="N118" s="20">
        <v>537.29600000000005</v>
      </c>
      <c r="O118" s="20">
        <v>537.29600000000005</v>
      </c>
    </row>
    <row r="119" spans="1:15" x14ac:dyDescent="0.3">
      <c r="A119" s="19">
        <v>1680</v>
      </c>
      <c r="B119" s="14" t="s">
        <v>107</v>
      </c>
      <c r="C119" s="20">
        <v>16</v>
      </c>
      <c r="D119" s="20">
        <v>16</v>
      </c>
      <c r="E119" s="20">
        <v>16</v>
      </c>
      <c r="F119" s="20">
        <v>8.4220000000000006</v>
      </c>
      <c r="G119" s="20">
        <v>8.4220000000000006</v>
      </c>
      <c r="H119" s="20">
        <v>8.4220000000000006</v>
      </c>
      <c r="I119" s="20">
        <v>8.4220000000000006</v>
      </c>
      <c r="J119" s="20">
        <v>8.4220000000000006</v>
      </c>
      <c r="K119" s="20">
        <v>8.4220000000000006</v>
      </c>
      <c r="L119" s="20">
        <v>8.4220000000000006</v>
      </c>
      <c r="M119" s="20">
        <v>8.4220000000000006</v>
      </c>
      <c r="N119" s="20">
        <v>8.4220000000000006</v>
      </c>
      <c r="O119" s="20">
        <v>8.4220000000000006</v>
      </c>
    </row>
    <row r="120" spans="1:15" x14ac:dyDescent="0.3">
      <c r="A120" s="19">
        <v>1685</v>
      </c>
      <c r="B120" s="14" t="s">
        <v>108</v>
      </c>
      <c r="C120" s="20">
        <v>28</v>
      </c>
      <c r="D120" s="20">
        <v>28.1</v>
      </c>
      <c r="E120" s="20">
        <v>28.1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x14ac:dyDescent="0.3">
      <c r="A121" s="19"/>
      <c r="B121" s="14"/>
      <c r="C121" s="21">
        <f t="shared" ref="C121:O121" si="5">SUM(C106:C120)</f>
        <v>956</v>
      </c>
      <c r="D121" s="21">
        <f t="shared" si="5"/>
        <v>955.80000000000007</v>
      </c>
      <c r="E121" s="21">
        <f t="shared" si="5"/>
        <v>955.80000000000007</v>
      </c>
      <c r="F121" s="21">
        <f t="shared" si="5"/>
        <v>709.31200000000013</v>
      </c>
      <c r="G121" s="21">
        <f t="shared" si="5"/>
        <v>709.31200000000013</v>
      </c>
      <c r="H121" s="21">
        <f t="shared" si="5"/>
        <v>709.31229000000008</v>
      </c>
      <c r="I121" s="21">
        <f t="shared" si="5"/>
        <v>709.31229000000008</v>
      </c>
      <c r="J121" s="21">
        <f t="shared" si="5"/>
        <v>709.31229000000008</v>
      </c>
      <c r="K121" s="21">
        <f t="shared" si="5"/>
        <v>709.31229000000008</v>
      </c>
      <c r="L121" s="21">
        <f t="shared" si="5"/>
        <v>709.31229000000008</v>
      </c>
      <c r="M121" s="21">
        <f t="shared" si="5"/>
        <v>709.31229000000008</v>
      </c>
      <c r="N121" s="21">
        <f t="shared" si="5"/>
        <v>709.31229000000008</v>
      </c>
      <c r="O121" s="21">
        <f t="shared" si="5"/>
        <v>709.31229000000008</v>
      </c>
    </row>
    <row r="122" spans="1:15" x14ac:dyDescent="0.3">
      <c r="A122" s="28"/>
      <c r="B122" s="29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x14ac:dyDescent="0.3">
      <c r="A123" s="13" t="s">
        <v>109</v>
      </c>
      <c r="B123" s="14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 x14ac:dyDescent="0.3">
      <c r="A124" s="19">
        <v>1760</v>
      </c>
      <c r="B124" s="14" t="s">
        <v>110</v>
      </c>
      <c r="C124" s="20">
        <v>0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</row>
    <row r="125" spans="1:15" x14ac:dyDescent="0.3">
      <c r="A125" s="19">
        <v>1705</v>
      </c>
      <c r="B125" s="14" t="s">
        <v>94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</row>
    <row r="126" spans="1:15" x14ac:dyDescent="0.3">
      <c r="A126" s="19">
        <v>1706</v>
      </c>
      <c r="B126" s="14" t="s">
        <v>95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</row>
    <row r="127" spans="1:15" x14ac:dyDescent="0.3">
      <c r="A127" s="19">
        <v>1708</v>
      </c>
      <c r="B127" s="14" t="s">
        <v>96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</row>
    <row r="128" spans="1:15" x14ac:dyDescent="0.3">
      <c r="A128" s="19">
        <v>1710</v>
      </c>
      <c r="B128" s="14" t="s">
        <v>97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</row>
    <row r="129" spans="1:15" x14ac:dyDescent="0.3">
      <c r="A129" s="19">
        <v>1715</v>
      </c>
      <c r="B129" s="14" t="s">
        <v>111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13.925459999999999</v>
      </c>
      <c r="N129" s="20">
        <v>0</v>
      </c>
      <c r="O129" s="20">
        <v>0</v>
      </c>
    </row>
    <row r="130" spans="1:15" x14ac:dyDescent="0.3">
      <c r="A130" s="19">
        <v>1720</v>
      </c>
      <c r="B130" s="14" t="s">
        <v>112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62.697189999999999</v>
      </c>
      <c r="M130" s="20">
        <v>86.774320000000003</v>
      </c>
      <c r="N130" s="20">
        <v>75.381770000000003</v>
      </c>
      <c r="O130" s="20">
        <v>62.697189999999999</v>
      </c>
    </row>
    <row r="131" spans="1:15" x14ac:dyDescent="0.3">
      <c r="A131" s="19">
        <v>1725</v>
      </c>
      <c r="B131" s="14" t="s">
        <v>113</v>
      </c>
      <c r="C131" s="20">
        <v>0</v>
      </c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3">
      <c r="A132" s="19">
        <v>1730</v>
      </c>
      <c r="B132" s="14" t="s">
        <v>114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16.36514</v>
      </c>
      <c r="M132" s="20">
        <v>16.958770000000001</v>
      </c>
      <c r="N132" s="20">
        <v>19.65812</v>
      </c>
      <c r="O132" s="20">
        <v>18.721220000000002</v>
      </c>
    </row>
    <row r="133" spans="1:15" x14ac:dyDescent="0.3">
      <c r="A133" s="19">
        <v>1735</v>
      </c>
      <c r="B133" s="14" t="s">
        <v>115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</row>
    <row r="134" spans="1:15" x14ac:dyDescent="0.3">
      <c r="A134" s="19">
        <v>1740</v>
      </c>
      <c r="B134" s="14" t="s">
        <v>116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</row>
    <row r="135" spans="1:15" x14ac:dyDescent="0.3">
      <c r="A135" s="19">
        <v>1745</v>
      </c>
      <c r="B135" s="14" t="s">
        <v>117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</row>
    <row r="136" spans="1:15" x14ac:dyDescent="0.3">
      <c r="A136" s="19"/>
      <c r="B136" s="14"/>
      <c r="C136" s="21">
        <f t="shared" ref="C136:O136" si="6">SUM(C124:C135)</f>
        <v>0</v>
      </c>
      <c r="D136" s="21">
        <f t="shared" si="6"/>
        <v>0</v>
      </c>
      <c r="E136" s="21">
        <f t="shared" si="6"/>
        <v>0</v>
      </c>
      <c r="F136" s="21">
        <f t="shared" si="6"/>
        <v>0</v>
      </c>
      <c r="G136" s="21">
        <f t="shared" si="6"/>
        <v>0</v>
      </c>
      <c r="H136" s="21">
        <f t="shared" si="6"/>
        <v>0</v>
      </c>
      <c r="I136" s="21">
        <f t="shared" si="6"/>
        <v>0</v>
      </c>
      <c r="J136" s="21">
        <f t="shared" si="6"/>
        <v>0</v>
      </c>
      <c r="K136" s="21">
        <f t="shared" si="6"/>
        <v>0</v>
      </c>
      <c r="L136" s="21">
        <f t="shared" si="6"/>
        <v>79.062330000000003</v>
      </c>
      <c r="M136" s="21">
        <f t="shared" si="6"/>
        <v>117.65855000000001</v>
      </c>
      <c r="N136" s="21">
        <f t="shared" si="6"/>
        <v>95.03989</v>
      </c>
      <c r="O136" s="21">
        <f t="shared" si="6"/>
        <v>81.418409999999994</v>
      </c>
    </row>
    <row r="137" spans="1:15" x14ac:dyDescent="0.3">
      <c r="A137" s="19"/>
      <c r="B137" s="14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x14ac:dyDescent="0.3">
      <c r="A138" s="13" t="s">
        <v>118</v>
      </c>
      <c r="B138" s="14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x14ac:dyDescent="0.3">
      <c r="A139" s="19">
        <v>1805</v>
      </c>
      <c r="B139" s="14" t="s">
        <v>94</v>
      </c>
      <c r="C139" s="20">
        <v>82969</v>
      </c>
      <c r="D139" s="20">
        <v>82728.5</v>
      </c>
      <c r="E139" s="20">
        <v>83598.8</v>
      </c>
      <c r="F139" s="20">
        <v>84328.6</v>
      </c>
      <c r="G139" s="20">
        <v>60515.385999999999</v>
      </c>
      <c r="H139" s="20">
        <v>58605.860639999999</v>
      </c>
      <c r="I139" s="20">
        <v>58508.68851</v>
      </c>
      <c r="J139" s="20">
        <v>57950.260720000006</v>
      </c>
      <c r="K139" s="20">
        <v>57994.064640000004</v>
      </c>
      <c r="L139" s="20">
        <v>58026.189479999994</v>
      </c>
      <c r="M139" s="20">
        <v>58189.755840000005</v>
      </c>
      <c r="N139" s="20">
        <v>58971.377710000001</v>
      </c>
      <c r="O139" s="20">
        <v>59007.004919999999</v>
      </c>
    </row>
    <row r="140" spans="1:15" x14ac:dyDescent="0.3">
      <c r="A140" s="19">
        <v>1806</v>
      </c>
      <c r="B140" s="14" t="s">
        <v>95</v>
      </c>
      <c r="C140" s="20">
        <v>232525</v>
      </c>
      <c r="D140" s="20">
        <v>230685.3</v>
      </c>
      <c r="E140" s="20">
        <v>230669.8</v>
      </c>
      <c r="F140" s="20">
        <v>230627.75599999999</v>
      </c>
      <c r="G140" s="20">
        <v>230790.45</v>
      </c>
      <c r="H140" s="20">
        <v>230734.42530999999</v>
      </c>
      <c r="I140" s="20">
        <v>230734.42530999999</v>
      </c>
      <c r="J140" s="20">
        <v>230734.42530999999</v>
      </c>
      <c r="K140" s="20">
        <v>230849.86902000001</v>
      </c>
      <c r="L140" s="20">
        <v>230892.73111000002</v>
      </c>
      <c r="M140" s="20">
        <v>231262.77335</v>
      </c>
      <c r="N140" s="20">
        <v>231511.15547999999</v>
      </c>
      <c r="O140" s="20">
        <v>232279.77455999999</v>
      </c>
    </row>
    <row r="141" spans="1:15" x14ac:dyDescent="0.3">
      <c r="A141" s="19">
        <v>1808</v>
      </c>
      <c r="B141" s="14" t="s">
        <v>96</v>
      </c>
      <c r="C141" s="20">
        <v>0</v>
      </c>
      <c r="D141" s="20">
        <v>5098</v>
      </c>
      <c r="E141" s="20">
        <v>5073.8999999999996</v>
      </c>
      <c r="F141" s="20">
        <v>5042.6170000000002</v>
      </c>
      <c r="G141" s="20">
        <v>5221.049</v>
      </c>
      <c r="H141" s="20">
        <v>5732.4909000000007</v>
      </c>
      <c r="I141" s="20">
        <v>5799.3304600000001</v>
      </c>
      <c r="J141" s="20">
        <v>5956.4423599999991</v>
      </c>
      <c r="K141" s="20">
        <v>6697.7197000000006</v>
      </c>
      <c r="L141" s="20">
        <v>6859.8405400000001</v>
      </c>
      <c r="M141" s="20">
        <v>6908.7472300000009</v>
      </c>
      <c r="N141" s="20">
        <v>7113.8795899999996</v>
      </c>
      <c r="O141" s="20">
        <v>7528.09033</v>
      </c>
    </row>
    <row r="142" spans="1:15" x14ac:dyDescent="0.3">
      <c r="A142" s="19">
        <v>1810</v>
      </c>
      <c r="B142" s="14" t="s">
        <v>97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</row>
    <row r="143" spans="1:15" x14ac:dyDescent="0.3">
      <c r="A143" s="19">
        <v>1815</v>
      </c>
      <c r="B143" s="14" t="s">
        <v>119</v>
      </c>
      <c r="C143" s="20">
        <v>11483</v>
      </c>
      <c r="D143" s="20">
        <v>57204.5</v>
      </c>
      <c r="E143" s="20">
        <v>72511.100000000006</v>
      </c>
      <c r="F143" s="20">
        <v>88994.494999999995</v>
      </c>
      <c r="G143" s="20">
        <v>100037.285</v>
      </c>
      <c r="H143" s="20">
        <v>107665.58158</v>
      </c>
      <c r="I143" s="20">
        <v>109759.76556</v>
      </c>
      <c r="J143" s="20">
        <v>111555.68296000001</v>
      </c>
      <c r="K143" s="20">
        <v>126963.49743999999</v>
      </c>
      <c r="L143" s="20">
        <v>134035.59998</v>
      </c>
      <c r="M143" s="20">
        <v>145807.98997</v>
      </c>
      <c r="N143" s="20">
        <v>180481.10586000001</v>
      </c>
      <c r="O143" s="20">
        <v>166456.14798000001</v>
      </c>
    </row>
    <row r="144" spans="1:15" x14ac:dyDescent="0.3">
      <c r="A144" s="19">
        <v>1820</v>
      </c>
      <c r="B144" s="14" t="s">
        <v>120</v>
      </c>
      <c r="C144" s="20">
        <v>244455</v>
      </c>
      <c r="D144" s="20">
        <v>198635.7</v>
      </c>
      <c r="E144" s="20">
        <v>189007.3</v>
      </c>
      <c r="F144" s="20">
        <v>245130.10500000001</v>
      </c>
      <c r="G144" s="20">
        <v>294893.79499999998</v>
      </c>
      <c r="H144" s="20">
        <v>312146.54913999996</v>
      </c>
      <c r="I144" s="20">
        <v>322168.70543999999</v>
      </c>
      <c r="J144" s="20">
        <v>327214.43978999997</v>
      </c>
      <c r="K144" s="20">
        <v>377134.20192999998</v>
      </c>
      <c r="L144" s="20">
        <v>403556.31891000003</v>
      </c>
      <c r="M144" s="20">
        <v>432624.38217</v>
      </c>
      <c r="N144" s="20">
        <v>469535.37156</v>
      </c>
      <c r="O144" s="20">
        <v>534893.03428000002</v>
      </c>
    </row>
    <row r="145" spans="1:15" x14ac:dyDescent="0.3">
      <c r="A145" s="19">
        <v>1825</v>
      </c>
      <c r="B145" s="14" t="s">
        <v>121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</row>
    <row r="146" spans="1:15" x14ac:dyDescent="0.3">
      <c r="A146" s="19">
        <v>1830</v>
      </c>
      <c r="B146" s="14" t="s">
        <v>122</v>
      </c>
      <c r="C146" s="20">
        <v>1377856</v>
      </c>
      <c r="D146" s="20">
        <v>1457043.9</v>
      </c>
      <c r="E146" s="20">
        <v>1519839.8</v>
      </c>
      <c r="F146" s="20">
        <v>1586081.6370000001</v>
      </c>
      <c r="G146" s="20">
        <v>1673010.2560000001</v>
      </c>
      <c r="H146" s="20">
        <v>1761177.90668</v>
      </c>
      <c r="I146" s="20">
        <v>1855811.9346400001</v>
      </c>
      <c r="J146" s="20">
        <v>1965180.4943899999</v>
      </c>
      <c r="K146" s="20">
        <v>2057503.20215</v>
      </c>
      <c r="L146" s="20">
        <v>2183812.5990300002</v>
      </c>
      <c r="M146" s="20">
        <v>2301909.28663</v>
      </c>
      <c r="N146" s="20">
        <v>2510454.6106900005</v>
      </c>
      <c r="O146" s="20">
        <v>2685809.2206000001</v>
      </c>
    </row>
    <row r="147" spans="1:15" x14ac:dyDescent="0.3">
      <c r="A147" s="19">
        <v>1835</v>
      </c>
      <c r="B147" s="14" t="s">
        <v>114</v>
      </c>
      <c r="C147" s="20">
        <v>921762</v>
      </c>
      <c r="D147" s="20">
        <v>965319.4</v>
      </c>
      <c r="E147" s="20">
        <v>1020231.9</v>
      </c>
      <c r="F147" s="20">
        <v>1061143.513</v>
      </c>
      <c r="G147" s="20">
        <v>1130127.963</v>
      </c>
      <c r="H147" s="20">
        <v>1195300.90063</v>
      </c>
      <c r="I147" s="20">
        <v>1258772.3888599998</v>
      </c>
      <c r="J147" s="20">
        <v>1332319.7164499997</v>
      </c>
      <c r="K147" s="20">
        <v>1403134.3989899999</v>
      </c>
      <c r="L147" s="20">
        <v>1480763.6812100001</v>
      </c>
      <c r="M147" s="20">
        <v>1539952.41845</v>
      </c>
      <c r="N147" s="20">
        <v>1617791.95111</v>
      </c>
      <c r="O147" s="20">
        <v>1723160.7744200001</v>
      </c>
    </row>
    <row r="148" spans="1:15" x14ac:dyDescent="0.3">
      <c r="A148" s="19">
        <v>1840</v>
      </c>
      <c r="B148" s="14" t="s">
        <v>115</v>
      </c>
      <c r="C148" s="20">
        <v>22119</v>
      </c>
      <c r="D148" s="20">
        <v>23238.2</v>
      </c>
      <c r="E148" s="20">
        <v>22950</v>
      </c>
      <c r="F148" s="20">
        <v>22951.392</v>
      </c>
      <c r="G148" s="20">
        <v>22895.187000000002</v>
      </c>
      <c r="H148" s="20">
        <v>22783.585940000001</v>
      </c>
      <c r="I148" s="20">
        <v>22741.52219</v>
      </c>
      <c r="J148" s="20">
        <v>22741.52219</v>
      </c>
      <c r="K148" s="20">
        <v>22741.026690000002</v>
      </c>
      <c r="L148" s="20">
        <v>22741.026690000002</v>
      </c>
      <c r="M148" s="20">
        <v>22741.026690000002</v>
      </c>
      <c r="N148" s="20">
        <v>23420.098449999998</v>
      </c>
      <c r="O148" s="20">
        <v>23577.143239999998</v>
      </c>
    </row>
    <row r="149" spans="1:15" x14ac:dyDescent="0.3">
      <c r="A149" s="19">
        <v>1845</v>
      </c>
      <c r="B149" s="14" t="s">
        <v>116</v>
      </c>
      <c r="C149" s="20">
        <v>62279</v>
      </c>
      <c r="D149" s="20">
        <v>66609.8</v>
      </c>
      <c r="E149" s="20">
        <v>79013.2</v>
      </c>
      <c r="F149" s="20">
        <v>85618.851999999999</v>
      </c>
      <c r="G149" s="20">
        <v>542864.05099999998</v>
      </c>
      <c r="H149" s="20">
        <v>579337.11352000001</v>
      </c>
      <c r="I149" s="20">
        <v>611096.50361000001</v>
      </c>
      <c r="J149" s="20">
        <v>633167.3343499999</v>
      </c>
      <c r="K149" s="20">
        <v>656998.32134000002</v>
      </c>
      <c r="L149" s="20">
        <v>686189.08</v>
      </c>
      <c r="M149" s="20">
        <v>711705.63183000009</v>
      </c>
      <c r="N149" s="20">
        <v>745068.02619</v>
      </c>
      <c r="O149" s="20">
        <v>787981.54979999992</v>
      </c>
    </row>
    <row r="150" spans="1:15" x14ac:dyDescent="0.3">
      <c r="A150" s="19">
        <v>1850</v>
      </c>
      <c r="B150" s="14" t="s">
        <v>123</v>
      </c>
      <c r="C150" s="20">
        <v>1112660</v>
      </c>
      <c r="D150" s="20">
        <v>1180525.3</v>
      </c>
      <c r="E150" s="20">
        <v>1281780.7</v>
      </c>
      <c r="F150" s="20">
        <v>1376604.791</v>
      </c>
      <c r="G150" s="20">
        <v>1036041.2</v>
      </c>
      <c r="H150" s="20">
        <v>1112630.4685899999</v>
      </c>
      <c r="I150" s="20">
        <v>1195581.32595</v>
      </c>
      <c r="J150" s="20">
        <v>1273243.6768799999</v>
      </c>
      <c r="K150" s="20">
        <v>1350092.29746</v>
      </c>
      <c r="L150" s="20">
        <v>1435486.94432</v>
      </c>
      <c r="M150" s="20">
        <v>1518367.45459</v>
      </c>
      <c r="N150" s="20">
        <v>1612291.1359000001</v>
      </c>
      <c r="O150" s="20">
        <v>1703208.72489</v>
      </c>
    </row>
    <row r="151" spans="1:15" x14ac:dyDescent="0.3">
      <c r="A151" s="19">
        <v>1855</v>
      </c>
      <c r="B151" s="14" t="s">
        <v>124</v>
      </c>
      <c r="C151" s="20">
        <v>607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</row>
    <row r="152" spans="1:15" x14ac:dyDescent="0.3">
      <c r="A152" s="19">
        <v>1860</v>
      </c>
      <c r="B152" s="14" t="s">
        <v>125</v>
      </c>
      <c r="C152" s="20">
        <v>193308</v>
      </c>
      <c r="D152" s="20">
        <v>197064.6</v>
      </c>
      <c r="E152" s="20">
        <v>195202</v>
      </c>
      <c r="F152" s="20">
        <v>137763.70499999999</v>
      </c>
      <c r="G152" s="20">
        <v>138604.736</v>
      </c>
      <c r="H152" s="20">
        <v>20811.521530000002</v>
      </c>
      <c r="I152" s="20">
        <v>17506.242819999999</v>
      </c>
      <c r="J152" s="20">
        <v>15634.99777</v>
      </c>
      <c r="K152" s="20">
        <v>392079.00809000002</v>
      </c>
      <c r="L152" s="20">
        <v>414680.54393999994</v>
      </c>
      <c r="M152" s="20">
        <v>455705.19190999999</v>
      </c>
      <c r="N152" s="20">
        <v>462075.17343999998</v>
      </c>
      <c r="O152" s="20">
        <v>482254.10566999996</v>
      </c>
    </row>
    <row r="153" spans="1:15" x14ac:dyDescent="0.3">
      <c r="A153" s="19">
        <v>1865</v>
      </c>
      <c r="B153" s="14" t="s">
        <v>126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</row>
    <row r="154" spans="1:15" x14ac:dyDescent="0.3">
      <c r="A154" s="19">
        <v>1870</v>
      </c>
      <c r="B154" s="14" t="s">
        <v>127</v>
      </c>
      <c r="C154" s="20">
        <v>0</v>
      </c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</row>
    <row r="155" spans="1:15" x14ac:dyDescent="0.3">
      <c r="A155" s="19">
        <v>1875</v>
      </c>
      <c r="B155" s="35" t="s">
        <v>128</v>
      </c>
      <c r="C155" s="20">
        <v>0</v>
      </c>
      <c r="D155" s="20">
        <v>0</v>
      </c>
      <c r="E155" s="20">
        <v>0</v>
      </c>
      <c r="F155" s="20">
        <v>-4.0030000000000001</v>
      </c>
      <c r="G155" s="20">
        <v>6.2E-2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</row>
    <row r="156" spans="1:15" x14ac:dyDescent="0.3">
      <c r="A156" s="19"/>
      <c r="B156" s="14"/>
      <c r="C156" s="21">
        <f>SUM(C139:C155)</f>
        <v>4262023</v>
      </c>
      <c r="D156" s="21">
        <f t="shared" ref="D156:O156" si="7">SUM(D139:D155)</f>
        <v>4464153.1999999993</v>
      </c>
      <c r="E156" s="21">
        <f t="shared" si="7"/>
        <v>4699878.5</v>
      </c>
      <c r="F156" s="21">
        <f t="shared" si="7"/>
        <v>4924283.4600000009</v>
      </c>
      <c r="G156" s="21">
        <f t="shared" si="7"/>
        <v>5235001.419999999</v>
      </c>
      <c r="H156" s="21">
        <f t="shared" si="7"/>
        <v>5406926.4044599989</v>
      </c>
      <c r="I156" s="21">
        <f t="shared" si="7"/>
        <v>5688480.8333500009</v>
      </c>
      <c r="J156" s="21">
        <f t="shared" si="7"/>
        <v>5975698.9931699997</v>
      </c>
      <c r="K156" s="21">
        <f t="shared" si="7"/>
        <v>6682187.60745</v>
      </c>
      <c r="L156" s="21">
        <f t="shared" si="7"/>
        <v>7057044.5552099999</v>
      </c>
      <c r="M156" s="21">
        <f t="shared" si="7"/>
        <v>7425174.6586600002</v>
      </c>
      <c r="N156" s="21">
        <f t="shared" si="7"/>
        <v>7918713.8859800007</v>
      </c>
      <c r="O156" s="21">
        <f t="shared" si="7"/>
        <v>8406155.5706900004</v>
      </c>
    </row>
    <row r="157" spans="1:15" x14ac:dyDescent="0.3">
      <c r="A157" s="19"/>
      <c r="B157" s="14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3">
      <c r="A158" s="13" t="s">
        <v>129</v>
      </c>
      <c r="B158" s="14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5" x14ac:dyDescent="0.3">
      <c r="A159" s="19">
        <v>1905</v>
      </c>
      <c r="B159" s="14" t="s">
        <v>94</v>
      </c>
      <c r="C159" s="20">
        <v>3388</v>
      </c>
      <c r="D159" s="20">
        <v>3811.7</v>
      </c>
      <c r="E159" s="20">
        <v>3736.9</v>
      </c>
      <c r="F159" s="20">
        <v>3466.1030000000001</v>
      </c>
      <c r="G159" s="20">
        <v>3283.799</v>
      </c>
      <c r="H159" s="20">
        <v>3283.7982200000001</v>
      </c>
      <c r="I159" s="20">
        <v>3283.7982200000001</v>
      </c>
      <c r="J159" s="20">
        <v>6926.7675699999991</v>
      </c>
      <c r="K159" s="20">
        <v>9128.518</v>
      </c>
      <c r="L159" s="20">
        <v>9391.0604899999998</v>
      </c>
      <c r="M159" s="20">
        <v>9387.4044900000008</v>
      </c>
      <c r="N159" s="20">
        <v>9387.4044900000008</v>
      </c>
      <c r="O159" s="20">
        <v>12656.060939999999</v>
      </c>
    </row>
    <row r="160" spans="1:15" x14ac:dyDescent="0.3">
      <c r="A160" s="19">
        <v>1906</v>
      </c>
      <c r="B160" s="14" t="s">
        <v>95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</row>
    <row r="161" spans="1:15" x14ac:dyDescent="0.3">
      <c r="A161" s="19">
        <v>1908</v>
      </c>
      <c r="B161" s="14" t="s">
        <v>96</v>
      </c>
      <c r="C161" s="20">
        <v>57436</v>
      </c>
      <c r="D161" s="20">
        <v>68147.8</v>
      </c>
      <c r="E161" s="20">
        <v>89828.800000000003</v>
      </c>
      <c r="F161" s="20">
        <v>92502.39</v>
      </c>
      <c r="G161" s="20">
        <v>89409.191000000006</v>
      </c>
      <c r="H161" s="20">
        <v>90871.494790000012</v>
      </c>
      <c r="I161" s="20">
        <v>91013.577069999999</v>
      </c>
      <c r="J161" s="20">
        <v>93534.670820000014</v>
      </c>
      <c r="K161" s="20">
        <v>104602.35096000001</v>
      </c>
      <c r="L161" s="20">
        <v>124690.60356999999</v>
      </c>
      <c r="M161" s="20">
        <v>128672.08775000001</v>
      </c>
      <c r="N161" s="20">
        <v>130963.24755</v>
      </c>
      <c r="O161" s="20">
        <v>139810.22897</v>
      </c>
    </row>
    <row r="162" spans="1:15" x14ac:dyDescent="0.3">
      <c r="A162" s="19">
        <v>1910</v>
      </c>
      <c r="B162" s="14" t="s">
        <v>97</v>
      </c>
      <c r="C162" s="20">
        <v>5193</v>
      </c>
      <c r="D162" s="20">
        <v>5199.6000000000004</v>
      </c>
      <c r="E162" s="20">
        <v>5980.5</v>
      </c>
      <c r="F162" s="20">
        <v>6992.4</v>
      </c>
      <c r="G162" s="20">
        <v>4620.5820000000003</v>
      </c>
      <c r="H162" s="20">
        <v>4620.5821399999995</v>
      </c>
      <c r="I162" s="20">
        <v>4620.5821399999995</v>
      </c>
      <c r="J162" s="20">
        <v>4980.5125599999992</v>
      </c>
      <c r="K162" s="20">
        <v>4980.5125599999992</v>
      </c>
      <c r="L162" s="20">
        <v>7681.2401600000003</v>
      </c>
      <c r="M162" s="20">
        <v>7894.4026299999996</v>
      </c>
      <c r="N162" s="20">
        <v>7894.4026299999996</v>
      </c>
      <c r="O162" s="20">
        <v>8242.7726899999998</v>
      </c>
    </row>
    <row r="163" spans="1:15" x14ac:dyDescent="0.3">
      <c r="A163" s="19">
        <v>1915</v>
      </c>
      <c r="B163" s="14" t="s">
        <v>130</v>
      </c>
      <c r="C163" s="20">
        <v>5884</v>
      </c>
      <c r="D163" s="20">
        <v>6172.5</v>
      </c>
      <c r="E163" s="20">
        <v>6641.2</v>
      </c>
      <c r="F163" s="20">
        <v>6654.5929999999998</v>
      </c>
      <c r="G163" s="20">
        <v>6131.6869999999999</v>
      </c>
      <c r="H163" s="20">
        <v>3174.9712200000004</v>
      </c>
      <c r="I163" s="20">
        <v>3560.3863300000003</v>
      </c>
      <c r="J163" s="20">
        <v>3943.9752599999997</v>
      </c>
      <c r="K163" s="20">
        <v>4245.9116100000001</v>
      </c>
      <c r="L163" s="20">
        <v>4276.0165499999994</v>
      </c>
      <c r="M163" s="20">
        <v>4984.42562</v>
      </c>
      <c r="N163" s="20">
        <v>4066.3704600000001</v>
      </c>
      <c r="O163" s="20">
        <v>4999.3508499999998</v>
      </c>
    </row>
    <row r="164" spans="1:15" x14ac:dyDescent="0.3">
      <c r="A164" s="19">
        <v>1920</v>
      </c>
      <c r="B164" s="14" t="s">
        <v>131</v>
      </c>
      <c r="C164" s="20">
        <v>39186</v>
      </c>
      <c r="D164" s="20">
        <v>44131.1</v>
      </c>
      <c r="E164" s="20">
        <v>45018.2</v>
      </c>
      <c r="F164" s="20">
        <v>53241.582999999999</v>
      </c>
      <c r="G164" s="20">
        <v>57020.718000000001</v>
      </c>
      <c r="H164" s="20">
        <v>41101.706630000001</v>
      </c>
      <c r="I164" s="20">
        <v>43932.083140000002</v>
      </c>
      <c r="J164" s="20">
        <v>45586.12515</v>
      </c>
      <c r="K164" s="20">
        <v>46619.473929999993</v>
      </c>
      <c r="L164" s="20">
        <v>49856.197009999996</v>
      </c>
      <c r="M164" s="20">
        <v>57224.272219999999</v>
      </c>
      <c r="N164" s="20">
        <v>42674.406259999996</v>
      </c>
      <c r="O164" s="20">
        <v>53834.365490000004</v>
      </c>
    </row>
    <row r="165" spans="1:15" x14ac:dyDescent="0.3">
      <c r="A165" s="19">
        <v>1925</v>
      </c>
      <c r="B165" s="14" t="s">
        <v>92</v>
      </c>
      <c r="C165" s="20">
        <v>84492</v>
      </c>
      <c r="D165" s="20">
        <v>110634.7</v>
      </c>
      <c r="E165" s="20">
        <v>132195.5</v>
      </c>
      <c r="F165" s="20">
        <v>138619.24600000001</v>
      </c>
      <c r="G165" s="20">
        <v>139854.639</v>
      </c>
      <c r="H165" s="20">
        <v>143453.55016999997</v>
      </c>
      <c r="I165" s="20">
        <v>191112.52742</v>
      </c>
      <c r="J165" s="20">
        <v>47712.613440000001</v>
      </c>
      <c r="K165" s="20">
        <v>99133.314650000015</v>
      </c>
      <c r="L165" s="20">
        <v>144353.85258999999</v>
      </c>
      <c r="M165" s="20">
        <v>171771.65054</v>
      </c>
      <c r="N165" s="20">
        <v>170914.46831999999</v>
      </c>
      <c r="O165" s="20">
        <v>176345.25536000001</v>
      </c>
    </row>
    <row r="166" spans="1:15" x14ac:dyDescent="0.3">
      <c r="A166" s="19">
        <v>1930</v>
      </c>
      <c r="B166" s="14" t="s">
        <v>132</v>
      </c>
      <c r="C166" s="20">
        <v>45823</v>
      </c>
      <c r="D166" s="20">
        <v>73930.600000000006</v>
      </c>
      <c r="E166" s="20">
        <v>77751.600000000006</v>
      </c>
      <c r="F166" s="20">
        <v>105229.8</v>
      </c>
      <c r="G166" s="20">
        <v>151920.15400000001</v>
      </c>
      <c r="H166" s="20">
        <v>181022.35363999999</v>
      </c>
      <c r="I166" s="20">
        <v>198106.79511000001</v>
      </c>
      <c r="J166" s="20">
        <v>204701.30158</v>
      </c>
      <c r="K166" s="20">
        <v>214279.74840000001</v>
      </c>
      <c r="L166" s="20">
        <v>219386.27243000001</v>
      </c>
      <c r="M166" s="20">
        <v>225134.45187000002</v>
      </c>
      <c r="N166" s="20">
        <v>224286.28206</v>
      </c>
      <c r="O166" s="20">
        <v>231797.09972</v>
      </c>
    </row>
    <row r="167" spans="1:15" x14ac:dyDescent="0.3">
      <c r="A167" s="19">
        <v>1935</v>
      </c>
      <c r="B167" s="14" t="s">
        <v>133</v>
      </c>
      <c r="C167" s="20">
        <v>22618</v>
      </c>
      <c r="D167" s="20">
        <v>22563.8</v>
      </c>
      <c r="E167" s="20">
        <v>22763.9</v>
      </c>
      <c r="F167" s="20">
        <v>24273.056</v>
      </c>
      <c r="G167" s="20">
        <v>22271.435000000001</v>
      </c>
      <c r="H167" s="20">
        <v>5921.0433700000003</v>
      </c>
      <c r="I167" s="20">
        <v>4541.4974099999999</v>
      </c>
      <c r="J167" s="20">
        <v>4550.1954800000003</v>
      </c>
      <c r="K167" s="20">
        <v>3929.5483100000001</v>
      </c>
      <c r="L167" s="20">
        <v>3285.3594700000003</v>
      </c>
      <c r="M167" s="20">
        <v>2043.9196200000001</v>
      </c>
      <c r="N167" s="20">
        <v>1274.85142</v>
      </c>
      <c r="O167" s="20">
        <v>1257.2120600000001</v>
      </c>
    </row>
    <row r="168" spans="1:15" x14ac:dyDescent="0.3">
      <c r="A168" s="19">
        <v>1940</v>
      </c>
      <c r="B168" s="14" t="s">
        <v>134</v>
      </c>
      <c r="C168" s="20">
        <v>5463</v>
      </c>
      <c r="D168" s="20">
        <v>5784.2</v>
      </c>
      <c r="E168" s="20">
        <v>4915.5</v>
      </c>
      <c r="F168" s="20">
        <v>4336.8450000000003</v>
      </c>
      <c r="G168" s="20">
        <v>4316.8280000000004</v>
      </c>
      <c r="H168" s="20">
        <v>2555.9415299999996</v>
      </c>
      <c r="I168" s="20">
        <v>3235.1274100000001</v>
      </c>
      <c r="J168" s="20">
        <v>3192.2321200000001</v>
      </c>
      <c r="K168" s="20">
        <v>3090.54459</v>
      </c>
      <c r="L168" s="20">
        <v>4100.4227099999998</v>
      </c>
      <c r="M168" s="20">
        <v>4733.48729</v>
      </c>
      <c r="N168" s="20">
        <v>3701.61148</v>
      </c>
      <c r="O168" s="20">
        <v>4924.5585300000002</v>
      </c>
    </row>
    <row r="169" spans="1:15" x14ac:dyDescent="0.3">
      <c r="A169" s="19">
        <v>1945</v>
      </c>
      <c r="B169" s="14" t="s">
        <v>135</v>
      </c>
      <c r="C169" s="20">
        <v>1226</v>
      </c>
      <c r="D169" s="20">
        <v>1782.5</v>
      </c>
      <c r="E169" s="20">
        <v>2225.6999999999998</v>
      </c>
      <c r="F169" s="20">
        <v>2723.0459999999998</v>
      </c>
      <c r="G169" s="20">
        <v>3608.8490000000002</v>
      </c>
      <c r="H169" s="20">
        <v>2443.8467500000002</v>
      </c>
      <c r="I169" s="20">
        <v>3375.25884</v>
      </c>
      <c r="J169" s="20">
        <v>4350.5212899999997</v>
      </c>
      <c r="K169" s="20">
        <v>5049.5179100000005</v>
      </c>
      <c r="L169" s="20">
        <v>6481.1520099999998</v>
      </c>
      <c r="M169" s="20">
        <v>6762.8704399999997</v>
      </c>
      <c r="N169" s="20">
        <v>8272.0294400000002</v>
      </c>
      <c r="O169" s="20">
        <v>7656.4311699999998</v>
      </c>
    </row>
    <row r="170" spans="1:15" x14ac:dyDescent="0.3">
      <c r="A170" s="19">
        <v>1950</v>
      </c>
      <c r="B170" s="14" t="s">
        <v>136</v>
      </c>
      <c r="C170" s="20">
        <v>85953</v>
      </c>
      <c r="D170" s="20">
        <v>84160.5</v>
      </c>
      <c r="E170" s="20">
        <v>73061.3</v>
      </c>
      <c r="F170" s="20">
        <v>68045.673999999999</v>
      </c>
      <c r="G170" s="20">
        <v>79968.010999999999</v>
      </c>
      <c r="H170" s="20">
        <v>77160.609120000008</v>
      </c>
      <c r="I170" s="20">
        <v>89106.96441</v>
      </c>
      <c r="J170" s="20">
        <v>108000.36583999998</v>
      </c>
      <c r="K170" s="20">
        <v>137776.82015000001</v>
      </c>
      <c r="L170" s="20">
        <v>153911.88003999999</v>
      </c>
      <c r="M170" s="20">
        <v>173103.52061000001</v>
      </c>
      <c r="N170" s="20">
        <v>186391.83297999998</v>
      </c>
      <c r="O170" s="20">
        <v>205900.38783000002</v>
      </c>
    </row>
    <row r="171" spans="1:15" x14ac:dyDescent="0.3">
      <c r="A171" s="19">
        <v>1955</v>
      </c>
      <c r="B171" s="14" t="s">
        <v>137</v>
      </c>
      <c r="C171" s="20">
        <v>12407</v>
      </c>
      <c r="D171" s="20">
        <v>13267.7</v>
      </c>
      <c r="E171" s="20">
        <v>15739.9</v>
      </c>
      <c r="F171" s="20">
        <v>22042.052</v>
      </c>
      <c r="G171" s="20">
        <v>21006.722000000002</v>
      </c>
      <c r="H171" s="20">
        <v>25352.008730000001</v>
      </c>
      <c r="I171" s="20">
        <v>26011.03874</v>
      </c>
      <c r="J171" s="20">
        <v>26561.117639999997</v>
      </c>
      <c r="K171" s="20">
        <v>26521.419040000004</v>
      </c>
      <c r="L171" s="20">
        <v>26706.326260000002</v>
      </c>
      <c r="M171" s="20">
        <v>26710.577150000001</v>
      </c>
      <c r="N171" s="20">
        <v>26706.566360000001</v>
      </c>
      <c r="O171" s="20">
        <v>27966.81597</v>
      </c>
    </row>
    <row r="172" spans="1:15" x14ac:dyDescent="0.3">
      <c r="A172" s="19">
        <v>1960</v>
      </c>
      <c r="B172" s="14" t="s">
        <v>138</v>
      </c>
      <c r="C172" s="20">
        <v>646</v>
      </c>
      <c r="D172" s="20">
        <v>1141.4000000000001</v>
      </c>
      <c r="E172" s="20">
        <v>1509.8</v>
      </c>
      <c r="F172" s="20">
        <v>2395.9969999999998</v>
      </c>
      <c r="G172" s="20">
        <v>2642.6039999999998</v>
      </c>
      <c r="H172" s="20">
        <v>2646.9205899999997</v>
      </c>
      <c r="I172" s="20">
        <v>3207.64993</v>
      </c>
      <c r="J172" s="20">
        <v>3636.3486000000003</v>
      </c>
      <c r="K172" s="20">
        <v>4413.3789299999999</v>
      </c>
      <c r="L172" s="20">
        <v>5079.4016600000004</v>
      </c>
      <c r="M172" s="20">
        <v>3709.9548799999998</v>
      </c>
      <c r="N172" s="20">
        <v>3442.02889</v>
      </c>
      <c r="O172" s="20">
        <v>3100.27844</v>
      </c>
    </row>
    <row r="173" spans="1:15" x14ac:dyDescent="0.3">
      <c r="A173" s="19">
        <v>1965</v>
      </c>
      <c r="B173" s="14" t="s">
        <v>139</v>
      </c>
      <c r="C173" s="20">
        <v>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</row>
    <row r="174" spans="1:15" x14ac:dyDescent="0.3">
      <c r="A174" s="19">
        <v>1970</v>
      </c>
      <c r="B174" s="14" t="s">
        <v>140</v>
      </c>
      <c r="C174" s="20">
        <v>0</v>
      </c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</row>
    <row r="175" spans="1:15" x14ac:dyDescent="0.3">
      <c r="A175" s="19">
        <v>1975</v>
      </c>
      <c r="B175" s="14" t="s">
        <v>141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</row>
    <row r="176" spans="1:15" x14ac:dyDescent="0.3">
      <c r="A176" s="19">
        <v>1980</v>
      </c>
      <c r="B176" s="14" t="s">
        <v>142</v>
      </c>
      <c r="C176" s="20">
        <v>8373</v>
      </c>
      <c r="D176" s="20">
        <v>14700.2</v>
      </c>
      <c r="E176" s="20">
        <v>21322.2</v>
      </c>
      <c r="F176" s="20">
        <v>15224.987999999999</v>
      </c>
      <c r="G176" s="20">
        <v>16788.385999999999</v>
      </c>
      <c r="H176" s="20">
        <v>16744.562279999998</v>
      </c>
      <c r="I176" s="20">
        <v>17143.761039999998</v>
      </c>
      <c r="J176" s="20">
        <v>18223.271789999999</v>
      </c>
      <c r="K176" s="20">
        <v>20509.712660000001</v>
      </c>
      <c r="L176" s="20">
        <v>20916.39849</v>
      </c>
      <c r="M176" s="20">
        <v>90669.945680000004</v>
      </c>
      <c r="N176" s="20">
        <v>93090.450400000016</v>
      </c>
      <c r="O176" s="20">
        <v>83870.936220000003</v>
      </c>
    </row>
    <row r="177" spans="1:15" x14ac:dyDescent="0.3">
      <c r="A177" s="19">
        <v>1985</v>
      </c>
      <c r="B177" s="14" t="s">
        <v>143</v>
      </c>
      <c r="C177" s="20">
        <v>0</v>
      </c>
      <c r="D177" s="20">
        <v>0</v>
      </c>
      <c r="E177" s="20">
        <v>0</v>
      </c>
      <c r="F177" s="20">
        <v>15880.558999999999</v>
      </c>
      <c r="G177" s="20">
        <v>16026.597</v>
      </c>
      <c r="H177" s="20">
        <v>13717.82187</v>
      </c>
      <c r="I177" s="20">
        <v>13719.973539999999</v>
      </c>
      <c r="J177" s="20">
        <v>11971.396219999999</v>
      </c>
      <c r="K177" s="20">
        <v>12051.581619999999</v>
      </c>
      <c r="L177" s="20">
        <v>12775.1019</v>
      </c>
      <c r="M177" s="20">
        <v>13085.66977</v>
      </c>
      <c r="N177" s="20">
        <v>13557.292880000001</v>
      </c>
      <c r="O177" s="20">
        <v>13750.181909999999</v>
      </c>
    </row>
    <row r="178" spans="1:15" x14ac:dyDescent="0.3">
      <c r="A178" s="19">
        <v>1990</v>
      </c>
      <c r="B178" s="14" t="s">
        <v>144</v>
      </c>
      <c r="C178" s="20">
        <v>4507</v>
      </c>
      <c r="D178" s="20">
        <v>5891.3</v>
      </c>
      <c r="E178" s="20">
        <v>5672.8</v>
      </c>
      <c r="F178" s="20">
        <v>5672.8159999999998</v>
      </c>
      <c r="G178" s="20">
        <v>5274.8850000000002</v>
      </c>
      <c r="H178" s="20">
        <v>6697.5235400000001</v>
      </c>
      <c r="I178" s="20">
        <v>10134.061449999999</v>
      </c>
      <c r="J178" s="20">
        <v>10987.703750000001</v>
      </c>
      <c r="K178" s="20">
        <v>11147.85434</v>
      </c>
      <c r="L178" s="20">
        <v>10897.419260000001</v>
      </c>
      <c r="M178" s="20">
        <v>10897.419260000001</v>
      </c>
      <c r="N178" s="20">
        <v>8165.8986599999998</v>
      </c>
      <c r="O178" s="20">
        <v>11123.261710000001</v>
      </c>
    </row>
    <row r="179" spans="1:15" x14ac:dyDescent="0.3">
      <c r="A179" s="19">
        <v>1995</v>
      </c>
      <c r="B179" s="14" t="s">
        <v>145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</row>
    <row r="180" spans="1:15" x14ac:dyDescent="0.3">
      <c r="A180" s="19"/>
      <c r="B180" s="14"/>
      <c r="C180" s="21">
        <f t="shared" ref="C180:O180" si="8">SUM(C159:C179)</f>
        <v>382595</v>
      </c>
      <c r="D180" s="21">
        <f t="shared" si="8"/>
        <v>461319.60000000003</v>
      </c>
      <c r="E180" s="21">
        <f t="shared" si="8"/>
        <v>508363.8</v>
      </c>
      <c r="F180" s="21">
        <f t="shared" si="8"/>
        <v>567301.14799999993</v>
      </c>
      <c r="G180" s="21">
        <f t="shared" si="8"/>
        <v>624145.08699999994</v>
      </c>
      <c r="H180" s="21">
        <f t="shared" si="8"/>
        <v>620768.73459000001</v>
      </c>
      <c r="I180" s="21">
        <f t="shared" si="8"/>
        <v>706105.08220000006</v>
      </c>
      <c r="J180" s="21">
        <f t="shared" si="8"/>
        <v>598859.11910999997</v>
      </c>
      <c r="K180" s="21">
        <f t="shared" si="8"/>
        <v>707480.20765999984</v>
      </c>
      <c r="L180" s="21">
        <f t="shared" si="8"/>
        <v>803788.70459999994</v>
      </c>
      <c r="M180" s="21">
        <f t="shared" si="8"/>
        <v>936786.05981999997</v>
      </c>
      <c r="N180" s="21">
        <f t="shared" si="8"/>
        <v>934789.14427999977</v>
      </c>
      <c r="O180" s="21">
        <f t="shared" si="8"/>
        <v>987235.19786000019</v>
      </c>
    </row>
    <row r="181" spans="1:15" x14ac:dyDescent="0.3">
      <c r="A181" s="19"/>
      <c r="B181" s="14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5" x14ac:dyDescent="0.3">
      <c r="A182" s="13" t="s">
        <v>146</v>
      </c>
      <c r="B182" s="14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5" x14ac:dyDescent="0.3">
      <c r="A183" s="19">
        <v>2005</v>
      </c>
      <c r="B183" s="14" t="s">
        <v>147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</row>
    <row r="184" spans="1:15" x14ac:dyDescent="0.3">
      <c r="A184" s="19">
        <v>2010</v>
      </c>
      <c r="B184" s="14" t="s">
        <v>148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</row>
    <row r="185" spans="1:15" x14ac:dyDescent="0.3">
      <c r="A185" s="19">
        <v>2020</v>
      </c>
      <c r="B185" s="14" t="s">
        <v>149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</row>
    <row r="186" spans="1:15" x14ac:dyDescent="0.3">
      <c r="A186" s="19">
        <v>2030</v>
      </c>
      <c r="B186" s="14" t="s">
        <v>150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</row>
    <row r="187" spans="1:15" x14ac:dyDescent="0.3">
      <c r="A187" s="19">
        <v>2040</v>
      </c>
      <c r="B187" s="14" t="s">
        <v>151</v>
      </c>
      <c r="C187" s="20">
        <v>557</v>
      </c>
      <c r="D187" s="20">
        <v>556.79999999999995</v>
      </c>
      <c r="E187" s="20">
        <v>556.79999999999995</v>
      </c>
      <c r="F187" s="20">
        <v>556.75199999999995</v>
      </c>
      <c r="G187" s="20">
        <v>556.75199999999995</v>
      </c>
      <c r="H187" s="20">
        <v>556.75199999999995</v>
      </c>
      <c r="I187" s="20">
        <v>35511.987479999996</v>
      </c>
      <c r="J187" s="20">
        <v>42545.365150000005</v>
      </c>
      <c r="K187" s="20">
        <v>38936.657229999997</v>
      </c>
      <c r="L187" s="20">
        <v>38696.092200000006</v>
      </c>
      <c r="M187" s="20">
        <v>45168.316279999999</v>
      </c>
      <c r="N187" s="20">
        <v>45162.92931</v>
      </c>
      <c r="O187" s="20">
        <v>48859.497729999995</v>
      </c>
    </row>
    <row r="188" spans="1:15" x14ac:dyDescent="0.3">
      <c r="A188" s="19">
        <v>2050</v>
      </c>
      <c r="B188" s="14" t="s">
        <v>152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</row>
    <row r="189" spans="1:15" x14ac:dyDescent="0.3">
      <c r="A189" s="19">
        <v>2055</v>
      </c>
      <c r="B189" s="14" t="s">
        <v>153</v>
      </c>
      <c r="C189" s="20">
        <v>67580</v>
      </c>
      <c r="D189" s="20">
        <v>64353.9</v>
      </c>
      <c r="E189" s="20">
        <v>53165</v>
      </c>
      <c r="F189" s="20">
        <v>79726.516000000003</v>
      </c>
      <c r="G189" s="20">
        <v>87019.482000000004</v>
      </c>
      <c r="H189" s="20">
        <v>150003.15693</v>
      </c>
      <c r="I189" s="20">
        <v>193842.05783000001</v>
      </c>
      <c r="J189" s="20">
        <v>230595.90715000001</v>
      </c>
      <c r="K189" s="20">
        <v>273847.92051999999</v>
      </c>
      <c r="L189" s="20">
        <v>336088.44748999993</v>
      </c>
      <c r="M189" s="20">
        <v>420685.81744000001</v>
      </c>
      <c r="N189" s="20">
        <v>324062.35350000003</v>
      </c>
      <c r="O189" s="20">
        <v>345975.50988999999</v>
      </c>
    </row>
    <row r="190" spans="1:15" x14ac:dyDescent="0.3">
      <c r="A190" s="19">
        <v>2060</v>
      </c>
      <c r="B190" s="14" t="s">
        <v>154</v>
      </c>
      <c r="C190" s="20">
        <v>73925</v>
      </c>
      <c r="D190" s="20">
        <v>72236.599999999991</v>
      </c>
      <c r="E190" s="20">
        <v>72236.600000000006</v>
      </c>
      <c r="F190" s="20">
        <v>72236.592000000004</v>
      </c>
      <c r="G190" s="20">
        <v>72236.592000000004</v>
      </c>
      <c r="H190" s="20">
        <v>72236.592260000005</v>
      </c>
      <c r="I190" s="20">
        <v>72236.592260000005</v>
      </c>
      <c r="J190" s="20">
        <v>72236.592260000005</v>
      </c>
      <c r="K190" s="20">
        <v>72236.592260000005</v>
      </c>
      <c r="L190" s="20">
        <v>72236.592260000005</v>
      </c>
      <c r="M190" s="20">
        <v>72236.592260000005</v>
      </c>
      <c r="N190" s="20">
        <v>72236.592260000005</v>
      </c>
      <c r="O190" s="20">
        <v>72236.592260000005</v>
      </c>
    </row>
    <row r="191" spans="1:15" x14ac:dyDescent="0.3">
      <c r="A191" s="19">
        <v>2065</v>
      </c>
      <c r="B191" s="14" t="s">
        <v>155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</row>
    <row r="192" spans="1:15" x14ac:dyDescent="0.3">
      <c r="A192" s="19">
        <v>2070</v>
      </c>
      <c r="B192" s="14" t="s">
        <v>156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</row>
    <row r="193" spans="1:15" x14ac:dyDescent="0.3">
      <c r="A193" s="19">
        <v>2075</v>
      </c>
      <c r="B193" s="14" t="s">
        <v>157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3">
      <c r="A194" s="19"/>
      <c r="B194" s="14"/>
      <c r="C194" s="21">
        <f t="shared" ref="C194:O194" si="9">SUM(C183:C193)</f>
        <v>142062</v>
      </c>
      <c r="D194" s="21">
        <f t="shared" si="9"/>
        <v>137147.29999999999</v>
      </c>
      <c r="E194" s="21">
        <f t="shared" si="9"/>
        <v>125958.40000000001</v>
      </c>
      <c r="F194" s="21">
        <f t="shared" si="9"/>
        <v>152519.85999999999</v>
      </c>
      <c r="G194" s="21">
        <f t="shared" si="9"/>
        <v>159812.826</v>
      </c>
      <c r="H194" s="21">
        <f t="shared" si="9"/>
        <v>222796.50119000001</v>
      </c>
      <c r="I194" s="21">
        <f t="shared" si="9"/>
        <v>301590.63757000002</v>
      </c>
      <c r="J194" s="21">
        <f t="shared" si="9"/>
        <v>345377.86456000002</v>
      </c>
      <c r="K194" s="21">
        <f t="shared" si="9"/>
        <v>385021.17001</v>
      </c>
      <c r="L194" s="21">
        <f t="shared" si="9"/>
        <v>447021.13194999995</v>
      </c>
      <c r="M194" s="21">
        <f t="shared" si="9"/>
        <v>538090.7259800001</v>
      </c>
      <c r="N194" s="21">
        <f t="shared" si="9"/>
        <v>441461.87507000001</v>
      </c>
      <c r="O194" s="21">
        <f t="shared" si="9"/>
        <v>467071.59987999999</v>
      </c>
    </row>
    <row r="195" spans="1:15" s="23" customFormat="1" x14ac:dyDescent="0.3">
      <c r="A195" s="13"/>
      <c r="B195" s="14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x14ac:dyDescent="0.3">
      <c r="A196" s="13" t="s">
        <v>158</v>
      </c>
      <c r="B196" s="14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5" x14ac:dyDescent="0.3">
      <c r="A197" s="19">
        <v>2105</v>
      </c>
      <c r="B197" s="14" t="s">
        <v>159</v>
      </c>
      <c r="C197" s="20">
        <v>-1787747</v>
      </c>
      <c r="D197" s="20">
        <v>-1902977.3</v>
      </c>
      <c r="E197" s="20">
        <v>-2036354.1</v>
      </c>
      <c r="F197" s="20">
        <v>-2175841.3160000001</v>
      </c>
      <c r="G197" s="20">
        <v>-2328704.7039999999</v>
      </c>
      <c r="H197" s="20">
        <v>-2305174.25973</v>
      </c>
      <c r="I197" s="20">
        <v>-2449454.8670799998</v>
      </c>
      <c r="J197" s="20">
        <v>-2505951.18774</v>
      </c>
      <c r="K197" s="20">
        <v>-2689670.5838100002</v>
      </c>
      <c r="L197" s="20">
        <v>-2870180.04073</v>
      </c>
      <c r="M197" s="20">
        <v>-3077953.8410299998</v>
      </c>
      <c r="N197" s="20">
        <v>-3279152.3522399999</v>
      </c>
      <c r="O197" s="20">
        <v>-3503296.8351199999</v>
      </c>
    </row>
    <row r="198" spans="1:15" x14ac:dyDescent="0.3">
      <c r="A198" s="19">
        <v>2120</v>
      </c>
      <c r="B198" s="14" t="s">
        <v>160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-110276.43282</v>
      </c>
      <c r="K198" s="20">
        <v>-131539.21565</v>
      </c>
      <c r="L198" s="20">
        <v>-153958.77661</v>
      </c>
      <c r="M198" s="20">
        <v>-177400.68395999999</v>
      </c>
      <c r="N198" s="20">
        <v>-145833.74456999998</v>
      </c>
      <c r="O198" s="20">
        <v>-179417.01916</v>
      </c>
    </row>
    <row r="199" spans="1:15" x14ac:dyDescent="0.3">
      <c r="A199" s="19">
        <v>2140</v>
      </c>
      <c r="B199" s="14" t="s">
        <v>161</v>
      </c>
      <c r="C199" s="20">
        <v>0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</row>
    <row r="200" spans="1:15" x14ac:dyDescent="0.3">
      <c r="A200" s="19">
        <v>2160</v>
      </c>
      <c r="B200" s="14" t="s">
        <v>162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</row>
    <row r="201" spans="1:15" x14ac:dyDescent="0.3">
      <c r="A201" s="19">
        <v>2180</v>
      </c>
      <c r="B201" s="14" t="s">
        <v>163</v>
      </c>
      <c r="C201" s="20">
        <v>0</v>
      </c>
      <c r="D201" s="20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</row>
    <row r="202" spans="1:15" x14ac:dyDescent="0.3">
      <c r="A202" s="19"/>
      <c r="B202" s="14"/>
      <c r="C202" s="21">
        <f t="shared" ref="C202:O202" si="10">SUM(C197:C201)</f>
        <v>-1787747</v>
      </c>
      <c r="D202" s="21">
        <f t="shared" si="10"/>
        <v>-1902977.3</v>
      </c>
      <c r="E202" s="21">
        <f t="shared" si="10"/>
        <v>-2036354.1</v>
      </c>
      <c r="F202" s="21">
        <f t="shared" si="10"/>
        <v>-2175841.3160000001</v>
      </c>
      <c r="G202" s="21">
        <f t="shared" si="10"/>
        <v>-2328704.7039999999</v>
      </c>
      <c r="H202" s="21">
        <f t="shared" si="10"/>
        <v>-2305174.25973</v>
      </c>
      <c r="I202" s="21">
        <f t="shared" si="10"/>
        <v>-2449454.8670799998</v>
      </c>
      <c r="J202" s="21">
        <f t="shared" si="10"/>
        <v>-2616227.6205600002</v>
      </c>
      <c r="K202" s="21">
        <f t="shared" si="10"/>
        <v>-2821209.7994600004</v>
      </c>
      <c r="L202" s="21">
        <f t="shared" si="10"/>
        <v>-3024138.8173400001</v>
      </c>
      <c r="M202" s="21">
        <f t="shared" si="10"/>
        <v>-3255354.5249899998</v>
      </c>
      <c r="N202" s="21">
        <f t="shared" si="10"/>
        <v>-3424986.09681</v>
      </c>
      <c r="O202" s="21">
        <f t="shared" si="10"/>
        <v>-3682713.8542800001</v>
      </c>
    </row>
    <row r="203" spans="1:15" x14ac:dyDescent="0.3">
      <c r="A203" s="19"/>
      <c r="B203" s="14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</row>
    <row r="204" spans="1:15" x14ac:dyDescent="0.3">
      <c r="A204" s="36"/>
      <c r="B204" s="37" t="s">
        <v>164</v>
      </c>
      <c r="C204" s="38">
        <f>C26+C33+C51+C92+C103+C121+C136+C156+C180+C194+C202</f>
        <v>3921855</v>
      </c>
      <c r="D204" s="38">
        <f t="shared" ref="D204:O204" si="11">D26+D33+D51+D92+D103+D121+D136+D156+D180+D194+D202</f>
        <v>3967240.0999999987</v>
      </c>
      <c r="E204" s="38">
        <f t="shared" si="11"/>
        <v>4136118.1999999997</v>
      </c>
      <c r="F204" s="38">
        <f t="shared" si="11"/>
        <v>4248613.1250000019</v>
      </c>
      <c r="G204" s="38">
        <f t="shared" si="11"/>
        <v>4558756.017</v>
      </c>
      <c r="H204" s="38">
        <f t="shared" si="11"/>
        <v>4743369.1417099992</v>
      </c>
      <c r="I204" s="38">
        <f t="shared" si="11"/>
        <v>5109974.3778600022</v>
      </c>
      <c r="J204" s="38">
        <f t="shared" si="11"/>
        <v>7368826.0180500001</v>
      </c>
      <c r="K204" s="38">
        <f t="shared" si="11"/>
        <v>11696299.551349998</v>
      </c>
      <c r="L204" s="38">
        <f t="shared" si="11"/>
        <v>16055381.904039999</v>
      </c>
      <c r="M204" s="38">
        <f t="shared" si="11"/>
        <v>21286608.230939999</v>
      </c>
      <c r="N204" s="38">
        <f t="shared" si="11"/>
        <v>25867255.201669998</v>
      </c>
      <c r="O204" s="38">
        <f t="shared" si="11"/>
        <v>29912737.2467</v>
      </c>
    </row>
    <row r="205" spans="1:15" x14ac:dyDescent="0.3">
      <c r="A205" s="19"/>
      <c r="B205" s="3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x14ac:dyDescent="0.3">
      <c r="A206" s="13" t="s">
        <v>165</v>
      </c>
      <c r="B206" s="1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5" x14ac:dyDescent="0.3">
      <c r="A207" s="19">
        <v>2205</v>
      </c>
      <c r="B207" s="14" t="s">
        <v>166</v>
      </c>
      <c r="C207" s="20">
        <v>-33625</v>
      </c>
      <c r="D207" s="20">
        <v>-40308.300000000003</v>
      </c>
      <c r="E207" s="20">
        <v>-28090.3</v>
      </c>
      <c r="F207" s="20">
        <v>-43273.26</v>
      </c>
      <c r="G207" s="20">
        <v>-52213.192999999999</v>
      </c>
      <c r="H207" s="20">
        <v>-43685.722259999995</v>
      </c>
      <c r="I207" s="20">
        <v>-43595.587169999999</v>
      </c>
      <c r="J207" s="20">
        <v>-49434.411850000033</v>
      </c>
      <c r="K207" s="20">
        <v>-41177.525549999911</v>
      </c>
      <c r="L207" s="20">
        <v>-48735.085340000689</v>
      </c>
      <c r="M207" s="20">
        <v>-57410.787120001391</v>
      </c>
      <c r="N207" s="20">
        <v>-66372.715780001134</v>
      </c>
      <c r="O207" s="20">
        <v>-66186.147590000182</v>
      </c>
    </row>
    <row r="208" spans="1:15" x14ac:dyDescent="0.3">
      <c r="A208" s="19">
        <v>2208</v>
      </c>
      <c r="B208" s="14" t="s">
        <v>167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3">
      <c r="A209" s="19">
        <v>2210</v>
      </c>
      <c r="B209" s="14" t="s">
        <v>168</v>
      </c>
      <c r="C209" s="20">
        <v>-13697</v>
      </c>
      <c r="D209" s="20">
        <v>-18970.400000000001</v>
      </c>
      <c r="E209" s="20">
        <v>-23099.599999999999</v>
      </c>
      <c r="F209" s="20">
        <v>-22308.94</v>
      </c>
      <c r="G209" s="20">
        <v>-31152.155999999999</v>
      </c>
      <c r="H209" s="20">
        <v>-36335.711380000001</v>
      </c>
      <c r="I209" s="20">
        <v>-42334.691409999999</v>
      </c>
      <c r="J209" s="20">
        <v>-50480.180959999998</v>
      </c>
      <c r="K209" s="20">
        <v>-57518.81424</v>
      </c>
      <c r="L209" s="20">
        <v>-43470.322560000001</v>
      </c>
      <c r="M209" s="20">
        <v>-47317.180710000001</v>
      </c>
      <c r="N209" s="20">
        <v>-47398.216509999998</v>
      </c>
      <c r="O209" s="20">
        <v>-46820.067759999998</v>
      </c>
    </row>
    <row r="210" spans="1:15" x14ac:dyDescent="0.3">
      <c r="A210" s="19">
        <v>2215</v>
      </c>
      <c r="B210" s="14" t="s">
        <v>169</v>
      </c>
      <c r="C210" s="20">
        <v>-1361</v>
      </c>
      <c r="D210" s="20">
        <v>-1361.3</v>
      </c>
      <c r="E210" s="20">
        <v>-1361.3</v>
      </c>
      <c r="F210" s="20">
        <v>-1843.261</v>
      </c>
      <c r="G210" s="20">
        <v>-1843.261</v>
      </c>
      <c r="H210" s="20">
        <v>-1843.26106</v>
      </c>
      <c r="I210" s="20">
        <v>-1843.26106</v>
      </c>
      <c r="J210" s="20">
        <v>-1843.26106</v>
      </c>
      <c r="K210" s="20">
        <v>-1843.26106</v>
      </c>
      <c r="L210" s="20">
        <v>-1843.26106</v>
      </c>
      <c r="M210" s="20">
        <v>-1843.26106</v>
      </c>
      <c r="N210" s="20">
        <v>-1843.26106</v>
      </c>
      <c r="O210" s="20">
        <v>-1843.26106</v>
      </c>
    </row>
    <row r="211" spans="1:15" x14ac:dyDescent="0.3">
      <c r="A211" s="19">
        <v>2220</v>
      </c>
      <c r="B211" s="14" t="s">
        <v>170</v>
      </c>
      <c r="C211" s="20">
        <v>-258189</v>
      </c>
      <c r="D211" s="20">
        <v>-258973.8</v>
      </c>
      <c r="E211" s="20">
        <v>-273379.3</v>
      </c>
      <c r="F211" s="20">
        <v>-285050.35100000002</v>
      </c>
      <c r="G211" s="20">
        <v>-259821.8</v>
      </c>
      <c r="H211" s="20">
        <v>-288443.91871</v>
      </c>
      <c r="I211" s="20">
        <v>-339047.25817000004</v>
      </c>
      <c r="J211" s="20">
        <v>-338610.34181000013</v>
      </c>
      <c r="K211" s="20">
        <v>-349667.20976999996</v>
      </c>
      <c r="L211" s="20">
        <v>-425655.9274300001</v>
      </c>
      <c r="M211" s="20">
        <v>-417395.8788500001</v>
      </c>
      <c r="N211" s="20">
        <v>-396160.85480999999</v>
      </c>
      <c r="O211" s="20">
        <v>-392125.96897000005</v>
      </c>
    </row>
    <row r="212" spans="1:15" x14ac:dyDescent="0.3">
      <c r="A212" s="19">
        <v>2225</v>
      </c>
      <c r="B212" s="14" t="s">
        <v>171</v>
      </c>
      <c r="C212" s="20">
        <v>0</v>
      </c>
      <c r="D212" s="20">
        <v>0</v>
      </c>
      <c r="E212" s="20">
        <v>0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</row>
    <row r="213" spans="1:15" x14ac:dyDescent="0.3">
      <c r="A213" s="19">
        <v>2240</v>
      </c>
      <c r="B213" s="14" t="s">
        <v>172</v>
      </c>
      <c r="C213" s="20">
        <v>-381178</v>
      </c>
      <c r="D213" s="20">
        <v>-123409.8</v>
      </c>
      <c r="E213" s="20">
        <v>-100124.7</v>
      </c>
      <c r="F213" s="20">
        <v>58250.800999999999</v>
      </c>
      <c r="G213" s="20">
        <v>-68925.542000000001</v>
      </c>
      <c r="H213" s="20">
        <v>-158010.96541</v>
      </c>
      <c r="I213" s="20">
        <v>-44252.635249999999</v>
      </c>
      <c r="J213" s="20">
        <v>-1683562.2843500001</v>
      </c>
      <c r="K213" s="20">
        <v>-5427746.9386299998</v>
      </c>
      <c r="L213" s="20">
        <v>-9397257.5452999994</v>
      </c>
      <c r="M213" s="20">
        <v>-14133458.029440001</v>
      </c>
      <c r="N213" s="20">
        <v>-18178397.72597</v>
      </c>
      <c r="O213" s="20">
        <v>-21962867.778140001</v>
      </c>
    </row>
    <row r="214" spans="1:15" x14ac:dyDescent="0.3">
      <c r="A214" s="19">
        <v>2242</v>
      </c>
      <c r="B214" s="14" t="s">
        <v>173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</row>
    <row r="215" spans="1:15" x14ac:dyDescent="0.3">
      <c r="A215" s="19">
        <v>2250</v>
      </c>
      <c r="B215" s="14" t="s">
        <v>174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-10665.713189999999</v>
      </c>
      <c r="I215" s="20">
        <v>-13828.68489</v>
      </c>
      <c r="J215" s="20">
        <v>-13635.415649999999</v>
      </c>
      <c r="K215" s="20">
        <v>-13423.160449999999</v>
      </c>
      <c r="L215" s="20">
        <v>-10495.1679</v>
      </c>
      <c r="M215" s="20">
        <v>-10216.096599999999</v>
      </c>
      <c r="N215" s="20">
        <v>-10405.876980000001</v>
      </c>
      <c r="O215" s="20">
        <v>-13614.237640000001</v>
      </c>
    </row>
    <row r="216" spans="1:15" x14ac:dyDescent="0.3">
      <c r="A216" s="19">
        <v>2252</v>
      </c>
      <c r="B216" s="14" t="s">
        <v>175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</row>
    <row r="217" spans="1:15" x14ac:dyDescent="0.3">
      <c r="A217" s="19">
        <v>2254</v>
      </c>
      <c r="B217" s="14" t="s">
        <v>176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</row>
    <row r="218" spans="1:15" x14ac:dyDescent="0.3">
      <c r="A218" s="19">
        <v>2256</v>
      </c>
      <c r="B218" s="14" t="s">
        <v>177</v>
      </c>
      <c r="C218" s="20">
        <v>0</v>
      </c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</row>
    <row r="219" spans="1:15" x14ac:dyDescent="0.3">
      <c r="A219" s="19">
        <v>2260</v>
      </c>
      <c r="B219" s="14" t="s">
        <v>178</v>
      </c>
      <c r="C219" s="20">
        <v>-237187</v>
      </c>
      <c r="D219" s="20">
        <v>-186016</v>
      </c>
      <c r="E219" s="20">
        <v>-143968.79999999999</v>
      </c>
      <c r="F219" s="20">
        <v>-179157.68700000001</v>
      </c>
      <c r="G219" s="20">
        <v>-105200</v>
      </c>
      <c r="H219" s="20">
        <v>-223930</v>
      </c>
      <c r="I219" s="20">
        <v>-132500</v>
      </c>
      <c r="J219" s="20">
        <v>-196600</v>
      </c>
      <c r="K219" s="20">
        <v>-176000</v>
      </c>
      <c r="L219" s="20">
        <v>-324000</v>
      </c>
      <c r="M219" s="20">
        <v>-230000</v>
      </c>
      <c r="N219" s="20">
        <v>-176000</v>
      </c>
      <c r="O219" s="20">
        <v>-221000</v>
      </c>
    </row>
    <row r="220" spans="1:15" x14ac:dyDescent="0.3">
      <c r="A220" s="19">
        <v>2262</v>
      </c>
      <c r="B220" s="14" t="s">
        <v>179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</row>
    <row r="221" spans="1:15" x14ac:dyDescent="0.3">
      <c r="A221" s="19">
        <v>2264</v>
      </c>
      <c r="B221" s="14" t="s">
        <v>180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</row>
    <row r="222" spans="1:15" x14ac:dyDescent="0.3">
      <c r="A222" s="19">
        <v>2268</v>
      </c>
      <c r="B222" s="14" t="s">
        <v>181</v>
      </c>
      <c r="C222" s="20">
        <v>-20150</v>
      </c>
      <c r="D222" s="20">
        <v>-20297</v>
      </c>
      <c r="E222" s="20">
        <v>-22313.599999999999</v>
      </c>
      <c r="F222" s="20">
        <v>-22774.955999999998</v>
      </c>
      <c r="G222" s="20">
        <v>-20550.188999999998</v>
      </c>
      <c r="H222" s="20">
        <v>-21221.129559999998</v>
      </c>
      <c r="I222" s="20">
        <v>-24227.77175</v>
      </c>
      <c r="J222" s="20">
        <v>-27615.737499999999</v>
      </c>
      <c r="K222" s="20">
        <v>-31352.903569999999</v>
      </c>
      <c r="L222" s="20">
        <v>-31494.525590000001</v>
      </c>
      <c r="M222" s="20">
        <v>-35001.173090000004</v>
      </c>
      <c r="N222" s="20">
        <v>-37670.1302</v>
      </c>
      <c r="O222" s="20">
        <v>-37824.531799999997</v>
      </c>
    </row>
    <row r="223" spans="1:15" x14ac:dyDescent="0.3">
      <c r="A223" s="19">
        <v>2270</v>
      </c>
      <c r="B223" s="14" t="s">
        <v>182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</row>
    <row r="224" spans="1:15" x14ac:dyDescent="0.3">
      <c r="A224" s="19">
        <v>2272</v>
      </c>
      <c r="B224" s="14" t="s">
        <v>183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</row>
    <row r="225" spans="1:15" x14ac:dyDescent="0.3">
      <c r="A225" s="19">
        <v>2285</v>
      </c>
      <c r="B225" s="14" t="s">
        <v>184</v>
      </c>
      <c r="C225" s="20">
        <v>0</v>
      </c>
      <c r="D225" s="20">
        <v>0</v>
      </c>
      <c r="E225" s="20">
        <v>0</v>
      </c>
      <c r="F225" s="20">
        <v>0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</row>
    <row r="226" spans="1:15" x14ac:dyDescent="0.3">
      <c r="A226" s="19">
        <v>2290</v>
      </c>
      <c r="B226" s="14" t="s">
        <v>185</v>
      </c>
      <c r="C226" s="20">
        <v>-34326</v>
      </c>
      <c r="D226" s="20">
        <v>-15723.5</v>
      </c>
      <c r="E226" s="20">
        <v>-21696.5</v>
      </c>
      <c r="F226" s="20">
        <v>-16282.57</v>
      </c>
      <c r="G226" s="20">
        <v>-23428.454000000002</v>
      </c>
      <c r="H226" s="20">
        <v>-12624.65026</v>
      </c>
      <c r="I226" s="20">
        <v>-12425.396050000001</v>
      </c>
      <c r="J226" s="20">
        <v>-19048.566379999997</v>
      </c>
      <c r="K226" s="20">
        <v>-58938.018380000001</v>
      </c>
      <c r="L226" s="20">
        <v>-82270.026929999993</v>
      </c>
      <c r="M226" s="20">
        <v>-85385.647009999957</v>
      </c>
      <c r="N226" s="20">
        <v>-111335.03439</v>
      </c>
      <c r="O226" s="20">
        <v>-134567.55438999998</v>
      </c>
    </row>
    <row r="227" spans="1:15" x14ac:dyDescent="0.3">
      <c r="A227" s="19">
        <v>2292</v>
      </c>
      <c r="B227" s="14" t="s">
        <v>186</v>
      </c>
      <c r="C227" s="20">
        <v>-10779</v>
      </c>
      <c r="D227" s="20">
        <v>-14375.8</v>
      </c>
      <c r="E227" s="20">
        <v>-17933.599999999999</v>
      </c>
      <c r="F227" s="20">
        <v>-20804.72</v>
      </c>
      <c r="G227" s="20">
        <v>-18669.076000000001</v>
      </c>
      <c r="H227" s="20">
        <v>-20177.443489999998</v>
      </c>
      <c r="I227" s="20">
        <v>-26015.887429999999</v>
      </c>
      <c r="J227" s="20">
        <v>-23765.114099999999</v>
      </c>
      <c r="K227" s="20">
        <v>-24884.780789999993</v>
      </c>
      <c r="L227" s="20">
        <v>-25635.222649999996</v>
      </c>
      <c r="M227" s="20">
        <v>-25256.789200000003</v>
      </c>
      <c r="N227" s="20">
        <v>-24660.742559999999</v>
      </c>
      <c r="O227" s="20">
        <v>-20447.728429999999</v>
      </c>
    </row>
    <row r="228" spans="1:15" x14ac:dyDescent="0.3">
      <c r="A228" s="19">
        <v>2294</v>
      </c>
      <c r="B228" s="14" t="s">
        <v>187</v>
      </c>
      <c r="C228" s="20">
        <v>-3243</v>
      </c>
      <c r="D228" s="20">
        <v>-16696.2</v>
      </c>
      <c r="E228" s="20">
        <v>-23886.5</v>
      </c>
      <c r="F228" s="20">
        <v>-27551.574000000001</v>
      </c>
      <c r="G228" s="20">
        <v>-2133.335</v>
      </c>
      <c r="H228" s="20">
        <v>-2331.8749600000001</v>
      </c>
      <c r="I228" s="20">
        <v>-2706.4267599999998</v>
      </c>
      <c r="J228" s="20">
        <v>-3240.0160000000001</v>
      </c>
      <c r="K228" s="20">
        <v>-3782.3170299999997</v>
      </c>
      <c r="L228" s="20">
        <v>-4140.2728399999996</v>
      </c>
      <c r="M228" s="20">
        <v>-11453.451779999999</v>
      </c>
      <c r="N228" s="20">
        <v>15037.178829999999</v>
      </c>
      <c r="O228" s="20">
        <v>45628.032460000002</v>
      </c>
    </row>
    <row r="229" spans="1:15" x14ac:dyDescent="0.3">
      <c r="A229" s="19">
        <v>2296</v>
      </c>
      <c r="B229" s="14" t="s">
        <v>188</v>
      </c>
      <c r="C229" s="20">
        <v>-9125</v>
      </c>
      <c r="D229" s="20">
        <v>-18043.599999999999</v>
      </c>
      <c r="E229" s="20">
        <v>-2401</v>
      </c>
      <c r="F229" s="20">
        <v>-20864.472000000002</v>
      </c>
      <c r="G229" s="20">
        <v>-4530.9920000000002</v>
      </c>
      <c r="H229" s="20">
        <v>-13286.138489999999</v>
      </c>
      <c r="I229" s="20">
        <v>-3651.2306899999999</v>
      </c>
      <c r="J229" s="20">
        <v>-6216.5884900000001</v>
      </c>
      <c r="K229" s="20">
        <v>-17364.375689999997</v>
      </c>
      <c r="L229" s="20">
        <v>-57140.285959999994</v>
      </c>
      <c r="M229" s="20">
        <v>0</v>
      </c>
      <c r="N229" s="20">
        <v>0</v>
      </c>
      <c r="O229" s="20">
        <v>0</v>
      </c>
    </row>
    <row r="230" spans="1:15" x14ac:dyDescent="0.3">
      <c r="A230" s="19"/>
      <c r="B230" s="14"/>
      <c r="C230" s="21">
        <f t="shared" ref="C230:O230" si="12">SUM(C207:C229)</f>
        <v>-1002860</v>
      </c>
      <c r="D230" s="21">
        <f t="shared" si="12"/>
        <v>-714175.7</v>
      </c>
      <c r="E230" s="21">
        <f t="shared" si="12"/>
        <v>-658255.19999999995</v>
      </c>
      <c r="F230" s="21">
        <f t="shared" si="12"/>
        <v>-581660.99000000011</v>
      </c>
      <c r="G230" s="21">
        <f t="shared" si="12"/>
        <v>-588467.99799999991</v>
      </c>
      <c r="H230" s="21">
        <f t="shared" si="12"/>
        <v>-832556.52877000009</v>
      </c>
      <c r="I230" s="21">
        <f t="shared" si="12"/>
        <v>-686428.83062999987</v>
      </c>
      <c r="J230" s="21">
        <f t="shared" si="12"/>
        <v>-2414051.9181499998</v>
      </c>
      <c r="K230" s="21">
        <f t="shared" si="12"/>
        <v>-6203699.30516</v>
      </c>
      <c r="L230" s="21">
        <f t="shared" si="12"/>
        <v>-10452137.643560003</v>
      </c>
      <c r="M230" s="21">
        <f t="shared" si="12"/>
        <v>-15054738.294860004</v>
      </c>
      <c r="N230" s="21">
        <f t="shared" si="12"/>
        <v>-19035207.379429996</v>
      </c>
      <c r="O230" s="21">
        <f t="shared" si="12"/>
        <v>-22851669.243319996</v>
      </c>
    </row>
    <row r="231" spans="1:15" s="23" customFormat="1" x14ac:dyDescent="0.3">
      <c r="A231" s="13"/>
      <c r="B231" s="14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x14ac:dyDescent="0.3">
      <c r="A232" s="13" t="s">
        <v>189</v>
      </c>
      <c r="B232" s="14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</row>
    <row r="233" spans="1:15" x14ac:dyDescent="0.3">
      <c r="A233" s="19">
        <v>2305</v>
      </c>
      <c r="B233" s="14" t="s">
        <v>190</v>
      </c>
      <c r="C233" s="20">
        <v>0</v>
      </c>
      <c r="D233" s="20">
        <v>0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</row>
    <row r="234" spans="1:15" x14ac:dyDescent="0.3">
      <c r="A234" s="19">
        <v>2306</v>
      </c>
      <c r="B234" s="14" t="s">
        <v>191</v>
      </c>
      <c r="C234" s="20">
        <v>-294759</v>
      </c>
      <c r="D234" s="20">
        <v>-327126.09999999998</v>
      </c>
      <c r="E234" s="20">
        <v>-359498.2</v>
      </c>
      <c r="F234" s="20">
        <v>-396144.54300000001</v>
      </c>
      <c r="G234" s="20">
        <v>-444400.33500000002</v>
      </c>
      <c r="H234" s="20">
        <v>-474614.41055000003</v>
      </c>
      <c r="I234" s="20">
        <v>-503906.59357999999</v>
      </c>
      <c r="J234" s="20">
        <v>-521251.27140000009</v>
      </c>
      <c r="K234" s="20">
        <v>-543073.24159999995</v>
      </c>
      <c r="L234" s="20">
        <v>-575525.57364000008</v>
      </c>
      <c r="M234" s="20">
        <v>-783427.79177999985</v>
      </c>
      <c r="N234" s="20">
        <v>-824177.93971000006</v>
      </c>
      <c r="O234" s="20">
        <v>-843710.69108999998</v>
      </c>
    </row>
    <row r="235" spans="1:15" x14ac:dyDescent="0.3">
      <c r="A235" s="19">
        <v>2308</v>
      </c>
      <c r="B235" s="14" t="s">
        <v>192</v>
      </c>
      <c r="C235" s="20">
        <v>0</v>
      </c>
      <c r="D235" s="20">
        <v>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</row>
    <row r="236" spans="1:15" x14ac:dyDescent="0.3">
      <c r="A236" s="19">
        <v>2310</v>
      </c>
      <c r="B236" s="14" t="s">
        <v>193</v>
      </c>
      <c r="C236" s="20">
        <v>0</v>
      </c>
      <c r="D236" s="20">
        <v>0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</row>
    <row r="237" spans="1:15" x14ac:dyDescent="0.3">
      <c r="A237" s="19">
        <v>2315</v>
      </c>
      <c r="B237" s="14" t="s">
        <v>194</v>
      </c>
      <c r="C237" s="20">
        <v>0</v>
      </c>
      <c r="D237" s="20">
        <v>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</row>
    <row r="238" spans="1:15" x14ac:dyDescent="0.3">
      <c r="A238" s="19">
        <v>2320</v>
      </c>
      <c r="B238" s="14" t="s">
        <v>195</v>
      </c>
      <c r="C238" s="20">
        <v>-147139</v>
      </c>
      <c r="D238" s="20">
        <v>-119555.1</v>
      </c>
      <c r="E238" s="20">
        <v>-43685</v>
      </c>
      <c r="F238" s="20">
        <v>-45375.675000000003</v>
      </c>
      <c r="G238" s="20">
        <v>-36619.514000000003</v>
      </c>
      <c r="H238" s="20">
        <v>-35416.45304</v>
      </c>
      <c r="I238" s="20">
        <v>-114904.86631999999</v>
      </c>
      <c r="J238" s="20">
        <v>-151346.77638</v>
      </c>
      <c r="K238" s="20">
        <v>-156518.04496</v>
      </c>
      <c r="L238" s="20">
        <v>-133746.41595999998</v>
      </c>
      <c r="M238" s="20">
        <v>-131409.41396000001</v>
      </c>
      <c r="N238" s="20">
        <v>-139275.16912000001</v>
      </c>
      <c r="O238" s="20">
        <v>-124154.86696</v>
      </c>
    </row>
    <row r="239" spans="1:15" x14ac:dyDescent="0.3">
      <c r="A239" s="19">
        <v>2325</v>
      </c>
      <c r="B239" s="14" t="s">
        <v>196</v>
      </c>
      <c r="C239" s="20">
        <v>33</v>
      </c>
      <c r="D239" s="20">
        <v>-47.2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</row>
    <row r="240" spans="1:15" x14ac:dyDescent="0.3">
      <c r="A240" s="19">
        <v>2330</v>
      </c>
      <c r="B240" s="14" t="s">
        <v>197</v>
      </c>
      <c r="C240" s="20">
        <v>0</v>
      </c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</row>
    <row r="241" spans="1:15" x14ac:dyDescent="0.3">
      <c r="A241" s="19">
        <v>2335</v>
      </c>
      <c r="B241" s="14" t="s">
        <v>198</v>
      </c>
      <c r="C241" s="20">
        <v>0</v>
      </c>
      <c r="D241" s="20">
        <v>0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</row>
    <row r="242" spans="1:15" x14ac:dyDescent="0.3">
      <c r="A242" s="19">
        <v>2340</v>
      </c>
      <c r="B242" s="14" t="s">
        <v>199</v>
      </c>
      <c r="C242" s="20">
        <v>0</v>
      </c>
      <c r="D242" s="20"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</row>
    <row r="243" spans="1:15" x14ac:dyDescent="0.3">
      <c r="A243" s="19">
        <v>2345</v>
      </c>
      <c r="B243" s="14" t="s">
        <v>200</v>
      </c>
      <c r="C243" s="20">
        <v>0</v>
      </c>
      <c r="D243" s="20">
        <v>0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</row>
    <row r="244" spans="1:15" x14ac:dyDescent="0.3">
      <c r="A244" s="19">
        <v>2348</v>
      </c>
      <c r="B244" s="14" t="s">
        <v>201</v>
      </c>
      <c r="C244" s="20">
        <v>0</v>
      </c>
      <c r="D244" s="20">
        <v>0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</row>
    <row r="245" spans="1:15" x14ac:dyDescent="0.3">
      <c r="A245" s="19">
        <v>2350</v>
      </c>
      <c r="B245" s="14" t="s">
        <v>202</v>
      </c>
      <c r="C245" s="20">
        <v>0</v>
      </c>
      <c r="D245" s="20"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-143461.40438999998</v>
      </c>
      <c r="K245" s="20">
        <v>-153766.53312000001</v>
      </c>
      <c r="L245" s="20">
        <v>-170605.40238999997</v>
      </c>
      <c r="M245" s="20">
        <v>-230038.70140000002</v>
      </c>
      <c r="N245" s="20">
        <v>-305794.76744000003</v>
      </c>
      <c r="O245" s="20">
        <v>-387724.33062999998</v>
      </c>
    </row>
    <row r="246" spans="1:15" x14ac:dyDescent="0.3">
      <c r="A246" s="19"/>
      <c r="B246" s="14"/>
      <c r="C246" s="21">
        <f t="shared" ref="C246:O246" si="13">SUM(C233:C245)</f>
        <v>-441865</v>
      </c>
      <c r="D246" s="21">
        <f t="shared" si="13"/>
        <v>-446728.39999999997</v>
      </c>
      <c r="E246" s="21">
        <f t="shared" si="13"/>
        <v>-403183.2</v>
      </c>
      <c r="F246" s="21">
        <f t="shared" si="13"/>
        <v>-441520.21799999999</v>
      </c>
      <c r="G246" s="21">
        <f t="shared" si="13"/>
        <v>-481019.84900000005</v>
      </c>
      <c r="H246" s="21">
        <f t="shared" si="13"/>
        <v>-510030.86359000002</v>
      </c>
      <c r="I246" s="21">
        <f t="shared" si="13"/>
        <v>-618811.45990000002</v>
      </c>
      <c r="J246" s="21">
        <f t="shared" si="13"/>
        <v>-816059.45217000018</v>
      </c>
      <c r="K246" s="21">
        <f t="shared" si="13"/>
        <v>-853357.81967999996</v>
      </c>
      <c r="L246" s="21">
        <f t="shared" si="13"/>
        <v>-879877.39199000003</v>
      </c>
      <c r="M246" s="21">
        <f t="shared" si="13"/>
        <v>-1144875.9071399998</v>
      </c>
      <c r="N246" s="21">
        <f t="shared" si="13"/>
        <v>-1269247.8762700001</v>
      </c>
      <c r="O246" s="21">
        <f t="shared" si="13"/>
        <v>-1355589.8886799999</v>
      </c>
    </row>
    <row r="247" spans="1:15" s="23" customFormat="1" x14ac:dyDescent="0.3">
      <c r="A247" s="13"/>
      <c r="B247" s="14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3">
      <c r="A248" s="13" t="s">
        <v>203</v>
      </c>
      <c r="B248" s="14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</row>
    <row r="249" spans="1:15" x14ac:dyDescent="0.3">
      <c r="A249" s="19">
        <v>2405</v>
      </c>
      <c r="B249" s="14" t="s">
        <v>204</v>
      </c>
      <c r="C249" s="20">
        <v>0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2760.35806</v>
      </c>
      <c r="K249" s="20">
        <v>13847.394370000002</v>
      </c>
      <c r="L249" s="20">
        <v>27155.823250000005</v>
      </c>
      <c r="M249" s="20">
        <v>43846.393100000001</v>
      </c>
      <c r="N249" s="20">
        <v>58193.239990000002</v>
      </c>
      <c r="O249" s="20">
        <v>63790.362149999994</v>
      </c>
    </row>
    <row r="250" spans="1:15" x14ac:dyDescent="0.3">
      <c r="A250" s="19">
        <v>2410</v>
      </c>
      <c r="B250" s="14" t="s">
        <v>205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</row>
    <row r="251" spans="1:15" x14ac:dyDescent="0.3">
      <c r="A251" s="19">
        <v>2415</v>
      </c>
      <c r="B251" s="14" t="s">
        <v>206</v>
      </c>
      <c r="C251" s="20">
        <v>0</v>
      </c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</row>
    <row r="252" spans="1:15" x14ac:dyDescent="0.3">
      <c r="A252" s="19">
        <v>2425</v>
      </c>
      <c r="B252" s="14" t="s">
        <v>207</v>
      </c>
      <c r="C252" s="20">
        <v>0</v>
      </c>
      <c r="D252" s="20">
        <v>-6725.7</v>
      </c>
      <c r="E252" s="20">
        <v>-10477.4</v>
      </c>
      <c r="F252" s="20">
        <v>-562.80799999999999</v>
      </c>
      <c r="G252" s="20">
        <v>-4605.7929999999997</v>
      </c>
      <c r="H252" s="20">
        <v>-3888.4146499999997</v>
      </c>
      <c r="I252" s="20">
        <v>-3807.6053400000001</v>
      </c>
      <c r="J252" s="20">
        <v>-4467.9223499999998</v>
      </c>
      <c r="K252" s="20">
        <v>-7268.5720199999996</v>
      </c>
      <c r="L252" s="20">
        <v>-6789.7756099999997</v>
      </c>
      <c r="M252" s="20">
        <v>-15210.950699999999</v>
      </c>
      <c r="N252" s="20">
        <v>-5217.3568399999995</v>
      </c>
      <c r="O252" s="20">
        <v>-3242.0409100000002</v>
      </c>
    </row>
    <row r="253" spans="1:15" x14ac:dyDescent="0.3">
      <c r="A253" s="19">
        <v>2435</v>
      </c>
      <c r="B253" s="14" t="s">
        <v>208</v>
      </c>
      <c r="C253" s="20">
        <v>0</v>
      </c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</row>
    <row r="254" spans="1:15" x14ac:dyDescent="0.3">
      <c r="A254" s="19"/>
      <c r="B254" s="40"/>
      <c r="C254" s="21">
        <f t="shared" ref="C254:O254" si="14">SUM(C249:C253)</f>
        <v>0</v>
      </c>
      <c r="D254" s="21">
        <f t="shared" si="14"/>
        <v>-6725.7</v>
      </c>
      <c r="E254" s="21">
        <f t="shared" si="14"/>
        <v>-10477.4</v>
      </c>
      <c r="F254" s="21">
        <f t="shared" si="14"/>
        <v>-562.80799999999999</v>
      </c>
      <c r="G254" s="21">
        <f t="shared" si="14"/>
        <v>-4605.7929999999997</v>
      </c>
      <c r="H254" s="21">
        <f t="shared" si="14"/>
        <v>-3888.4146499999997</v>
      </c>
      <c r="I254" s="21">
        <f t="shared" si="14"/>
        <v>-3807.6053400000001</v>
      </c>
      <c r="J254" s="21">
        <f t="shared" si="14"/>
        <v>-1707.5642899999998</v>
      </c>
      <c r="K254" s="21">
        <f t="shared" si="14"/>
        <v>6578.8223500000022</v>
      </c>
      <c r="L254" s="21">
        <f t="shared" si="14"/>
        <v>20366.047640000004</v>
      </c>
      <c r="M254" s="21">
        <f t="shared" si="14"/>
        <v>28635.4424</v>
      </c>
      <c r="N254" s="21">
        <f t="shared" si="14"/>
        <v>52975.883150000001</v>
      </c>
      <c r="O254" s="21">
        <f t="shared" si="14"/>
        <v>60548.32123999999</v>
      </c>
    </row>
    <row r="255" spans="1:15" x14ac:dyDescent="0.3">
      <c r="A255" s="13" t="s">
        <v>209</v>
      </c>
      <c r="B255" s="14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</row>
    <row r="256" spans="1:15" x14ac:dyDescent="0.3">
      <c r="A256" s="19">
        <v>2505</v>
      </c>
      <c r="B256" s="14" t="s">
        <v>210</v>
      </c>
      <c r="C256" s="20">
        <v>0</v>
      </c>
      <c r="D256" s="20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</row>
    <row r="257" spans="1:15" x14ac:dyDescent="0.3">
      <c r="A257" s="19">
        <v>2510</v>
      </c>
      <c r="B257" s="14" t="s">
        <v>211</v>
      </c>
      <c r="C257" s="20">
        <v>0</v>
      </c>
      <c r="D257" s="20">
        <v>0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</row>
    <row r="258" spans="1:15" x14ac:dyDescent="0.3">
      <c r="A258" s="19">
        <v>2515</v>
      </c>
      <c r="B258" s="14" t="s">
        <v>212</v>
      </c>
      <c r="C258" s="20"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</row>
    <row r="259" spans="1:15" x14ac:dyDescent="0.3">
      <c r="A259" s="19">
        <v>2520</v>
      </c>
      <c r="B259" s="14" t="s">
        <v>213</v>
      </c>
      <c r="C259" s="20">
        <v>0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-4540.3280199999999</v>
      </c>
      <c r="K259" s="20">
        <v>-2669482.6351700001</v>
      </c>
      <c r="L259" s="20">
        <v>-2576166.30981</v>
      </c>
      <c r="M259" s="20">
        <v>-2796868.5878699999</v>
      </c>
      <c r="N259" s="20">
        <v>-3151058.4467999996</v>
      </c>
      <c r="O259" s="20">
        <v>-3171051.8289100002</v>
      </c>
    </row>
    <row r="260" spans="1:15" x14ac:dyDescent="0.3">
      <c r="A260" s="19">
        <v>2525</v>
      </c>
      <c r="B260" s="14" t="s">
        <v>214</v>
      </c>
      <c r="C260" s="20">
        <v>0</v>
      </c>
      <c r="D260" s="20">
        <v>0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</row>
    <row r="261" spans="1:15" x14ac:dyDescent="0.3">
      <c r="A261" s="19">
        <v>2530</v>
      </c>
      <c r="B261" s="14" t="s">
        <v>215</v>
      </c>
      <c r="C261" s="20">
        <v>-1352804</v>
      </c>
      <c r="D261" s="20">
        <v>-1632902.6</v>
      </c>
      <c r="E261" s="20">
        <v>-1738935.7</v>
      </c>
      <c r="F261" s="20">
        <v>-1808834.878</v>
      </c>
      <c r="G261" s="20">
        <v>-1990407.736</v>
      </c>
      <c r="H261" s="20">
        <v>-1873059.9769100002</v>
      </c>
      <c r="I261" s="20">
        <v>-2168844.35146</v>
      </c>
      <c r="J261" s="20">
        <v>-2342716.5844399999</v>
      </c>
      <c r="K261" s="20">
        <v>0</v>
      </c>
      <c r="L261" s="20">
        <v>0</v>
      </c>
      <c r="M261" s="20">
        <v>0</v>
      </c>
      <c r="N261" s="20">
        <v>0</v>
      </c>
      <c r="O261" s="20">
        <v>7.2120087679650199E-13</v>
      </c>
    </row>
    <row r="262" spans="1:15" x14ac:dyDescent="0.3">
      <c r="A262" s="19">
        <v>2550</v>
      </c>
      <c r="B262" s="14" t="s">
        <v>216</v>
      </c>
      <c r="C262" s="20">
        <v>0</v>
      </c>
      <c r="D262" s="20"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</row>
    <row r="263" spans="1:15" x14ac:dyDescent="0.3">
      <c r="A263" s="19"/>
      <c r="B263" s="14"/>
      <c r="C263" s="21">
        <f t="shared" ref="C263:O263" si="15">SUM(C256:C262)</f>
        <v>-1352804</v>
      </c>
      <c r="D263" s="21">
        <f t="shared" si="15"/>
        <v>-1632902.6</v>
      </c>
      <c r="E263" s="21">
        <f t="shared" si="15"/>
        <v>-1738935.7</v>
      </c>
      <c r="F263" s="21">
        <f t="shared" si="15"/>
        <v>-1808834.878</v>
      </c>
      <c r="G263" s="21">
        <f t="shared" si="15"/>
        <v>-1990407.736</v>
      </c>
      <c r="H263" s="21">
        <f t="shared" si="15"/>
        <v>-1873059.9769100002</v>
      </c>
      <c r="I263" s="21">
        <f t="shared" si="15"/>
        <v>-2168844.35146</v>
      </c>
      <c r="J263" s="21">
        <f t="shared" si="15"/>
        <v>-2347256.9124599998</v>
      </c>
      <c r="K263" s="21">
        <f t="shared" si="15"/>
        <v>-2669482.6351700001</v>
      </c>
      <c r="L263" s="21">
        <f t="shared" si="15"/>
        <v>-2576166.30981</v>
      </c>
      <c r="M263" s="21">
        <f t="shared" si="15"/>
        <v>-2796868.5878699999</v>
      </c>
      <c r="N263" s="21">
        <f t="shared" si="15"/>
        <v>-3151058.4467999996</v>
      </c>
      <c r="O263" s="21">
        <f t="shared" si="15"/>
        <v>-3171051.8289100002</v>
      </c>
    </row>
    <row r="264" spans="1:15" x14ac:dyDescent="0.3">
      <c r="A264" s="19"/>
      <c r="B264" s="1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x14ac:dyDescent="0.3">
      <c r="A265" s="36"/>
      <c r="B265" s="37" t="s">
        <v>217</v>
      </c>
      <c r="C265" s="38">
        <f t="shared" ref="C265:O265" si="16">+C263+C254+C246+C230</f>
        <v>-2797529</v>
      </c>
      <c r="D265" s="38">
        <f t="shared" si="16"/>
        <v>-2800532.4</v>
      </c>
      <c r="E265" s="38">
        <f t="shared" si="16"/>
        <v>-2810851.5</v>
      </c>
      <c r="F265" s="38">
        <f t="shared" si="16"/>
        <v>-2832578.8940000003</v>
      </c>
      <c r="G265" s="38">
        <f t="shared" si="16"/>
        <v>-3064501.3760000002</v>
      </c>
      <c r="H265" s="38">
        <f t="shared" si="16"/>
        <v>-3219535.7839200003</v>
      </c>
      <c r="I265" s="38">
        <f t="shared" si="16"/>
        <v>-3477892.2473299997</v>
      </c>
      <c r="J265" s="38">
        <f t="shared" si="16"/>
        <v>-5579075.8470699992</v>
      </c>
      <c r="K265" s="38">
        <f t="shared" si="16"/>
        <v>-9719960.9376600012</v>
      </c>
      <c r="L265" s="38">
        <f t="shared" si="16"/>
        <v>-13887815.297720004</v>
      </c>
      <c r="M265" s="38">
        <f t="shared" si="16"/>
        <v>-18967847.347470004</v>
      </c>
      <c r="N265" s="38">
        <f t="shared" si="16"/>
        <v>-23402537.819349997</v>
      </c>
      <c r="O265" s="38">
        <f t="shared" si="16"/>
        <v>-27317762.639669996</v>
      </c>
    </row>
    <row r="266" spans="1:15" x14ac:dyDescent="0.3">
      <c r="A266" s="19"/>
      <c r="B266" s="14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</row>
    <row r="267" spans="1:15" x14ac:dyDescent="0.3">
      <c r="A267" s="13" t="s">
        <v>218</v>
      </c>
      <c r="B267" s="14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</row>
    <row r="268" spans="1:15" x14ac:dyDescent="0.3">
      <c r="A268" s="19">
        <v>3005</v>
      </c>
      <c r="B268" s="14" t="s">
        <v>219</v>
      </c>
      <c r="C268" s="20">
        <v>-908000</v>
      </c>
      <c r="D268" s="20">
        <v>-907985.5</v>
      </c>
      <c r="E268" s="20">
        <v>-907985.5</v>
      </c>
      <c r="F268" s="20">
        <v>-907985.49399999995</v>
      </c>
      <c r="G268" s="20">
        <v>-907985.49399999995</v>
      </c>
      <c r="H268" s="20">
        <v>-907985.49454999994</v>
      </c>
      <c r="I268" s="20">
        <v>-907985.49454999994</v>
      </c>
      <c r="J268" s="20">
        <v>-907985.49455000006</v>
      </c>
      <c r="K268" s="20">
        <v>-907985.49455000006</v>
      </c>
      <c r="L268" s="20">
        <v>-907985.49455000006</v>
      </c>
      <c r="M268" s="20">
        <v>-907985.49455000006</v>
      </c>
      <c r="N268" s="20">
        <v>-907985.49454999994</v>
      </c>
      <c r="O268" s="20">
        <v>-907985.49454999994</v>
      </c>
    </row>
    <row r="269" spans="1:15" x14ac:dyDescent="0.3">
      <c r="A269" s="19">
        <v>3008</v>
      </c>
      <c r="B269" s="14" t="s">
        <v>220</v>
      </c>
      <c r="C269" s="20">
        <v>-99000</v>
      </c>
      <c r="D269" s="20">
        <v>-99000</v>
      </c>
      <c r="E269" s="20">
        <v>-99000</v>
      </c>
      <c r="F269" s="20">
        <v>-134055.35</v>
      </c>
      <c r="G269" s="20">
        <v>-134055.35</v>
      </c>
      <c r="H269" s="20">
        <v>-134055.35</v>
      </c>
      <c r="I269" s="20">
        <v>-134055.35</v>
      </c>
      <c r="J269" s="20">
        <v>-134055.35</v>
      </c>
      <c r="K269" s="20">
        <v>-134055.35</v>
      </c>
      <c r="L269" s="20">
        <v>-134055.35</v>
      </c>
      <c r="M269" s="20">
        <v>-134055.35</v>
      </c>
      <c r="N269" s="20">
        <v>-134055.35</v>
      </c>
      <c r="O269" s="20">
        <v>-134055.35</v>
      </c>
    </row>
    <row r="270" spans="1:15" x14ac:dyDescent="0.3">
      <c r="A270" s="19">
        <v>3010</v>
      </c>
      <c r="B270" s="14" t="s">
        <v>221</v>
      </c>
      <c r="C270" s="20">
        <v>22507</v>
      </c>
      <c r="D270" s="20">
        <v>0</v>
      </c>
      <c r="E270" s="20">
        <v>0</v>
      </c>
      <c r="F270" s="20">
        <v>-2944.6489999999999</v>
      </c>
      <c r="G270" s="20">
        <v>-2944.6489999999999</v>
      </c>
      <c r="H270" s="20">
        <v>-2944.6493999999998</v>
      </c>
      <c r="I270" s="20">
        <v>-2944.6493999999998</v>
      </c>
      <c r="J270" s="20">
        <v>-2944.6493999999998</v>
      </c>
      <c r="K270" s="20">
        <v>-2944.6493999999998</v>
      </c>
      <c r="L270" s="20">
        <v>-2944.6493999999998</v>
      </c>
      <c r="M270" s="20">
        <v>-2944.6493999999998</v>
      </c>
      <c r="N270" s="20">
        <v>-2944.6493999999998</v>
      </c>
      <c r="O270" s="20">
        <v>-2944.6493999999998</v>
      </c>
    </row>
    <row r="271" spans="1:15" x14ac:dyDescent="0.3">
      <c r="A271" s="19">
        <v>3020</v>
      </c>
      <c r="B271" s="14" t="s">
        <v>222</v>
      </c>
      <c r="C271" s="20">
        <v>0</v>
      </c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</row>
    <row r="272" spans="1:15" x14ac:dyDescent="0.3">
      <c r="A272" s="19">
        <v>3022</v>
      </c>
      <c r="B272" s="14" t="s">
        <v>223</v>
      </c>
      <c r="C272" s="20">
        <v>0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</row>
    <row r="273" spans="1:15" x14ac:dyDescent="0.3">
      <c r="A273" s="19">
        <v>3026</v>
      </c>
      <c r="B273" s="14" t="s">
        <v>224</v>
      </c>
      <c r="C273" s="20">
        <v>0</v>
      </c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</row>
    <row r="274" spans="1:15" x14ac:dyDescent="0.3">
      <c r="A274" s="19">
        <v>3030</v>
      </c>
      <c r="B274" s="14" t="s">
        <v>225</v>
      </c>
      <c r="C274" s="20">
        <v>0</v>
      </c>
      <c r="D274" s="20"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</row>
    <row r="275" spans="1:15" x14ac:dyDescent="0.3">
      <c r="A275" s="19">
        <v>3035</v>
      </c>
      <c r="B275" s="14" t="s">
        <v>226</v>
      </c>
      <c r="C275" s="20">
        <v>0</v>
      </c>
      <c r="D275" s="20">
        <v>0</v>
      </c>
      <c r="E275" s="20">
        <v>0</v>
      </c>
      <c r="F275" s="20">
        <v>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</row>
    <row r="276" spans="1:15" x14ac:dyDescent="0.3">
      <c r="A276" s="19">
        <v>3040</v>
      </c>
      <c r="B276" s="14" t="s">
        <v>227</v>
      </c>
      <c r="C276" s="20">
        <v>0</v>
      </c>
      <c r="D276" s="20">
        <v>0</v>
      </c>
      <c r="E276" s="20">
        <v>0</v>
      </c>
      <c r="F276" s="20">
        <v>0</v>
      </c>
      <c r="G276" s="20">
        <v>0</v>
      </c>
      <c r="H276" s="20">
        <v>3919.8969999999999</v>
      </c>
      <c r="I276" s="20">
        <v>3919.8969999999999</v>
      </c>
      <c r="J276" s="20">
        <v>3919.8969999999999</v>
      </c>
      <c r="K276" s="20">
        <v>3919.8969999999999</v>
      </c>
      <c r="L276" s="20">
        <v>3919.8969999999999</v>
      </c>
      <c r="M276" s="20">
        <v>3919.8969999999999</v>
      </c>
      <c r="N276" s="20">
        <v>3919.8969999999999</v>
      </c>
      <c r="O276" s="20">
        <v>3919.8969999999999</v>
      </c>
    </row>
    <row r="277" spans="1:15" x14ac:dyDescent="0.3">
      <c r="A277" s="19">
        <v>3045</v>
      </c>
      <c r="B277" s="14" t="s">
        <v>228</v>
      </c>
      <c r="C277" s="20">
        <v>-104111</v>
      </c>
      <c r="D277" s="20">
        <v>-119348.5</v>
      </c>
      <c r="E277" s="20">
        <v>-159722.5</v>
      </c>
      <c r="F277" s="20">
        <v>-416978.21100000036</v>
      </c>
      <c r="G277" s="20">
        <v>-371048.739</v>
      </c>
      <c r="H277" s="20">
        <v>-540144.91047999961</v>
      </c>
      <c r="I277" s="20">
        <v>-597292.03477000038</v>
      </c>
      <c r="J277" s="20">
        <v>-762333.11994</v>
      </c>
      <c r="K277" s="20">
        <v>-941541.28847000061</v>
      </c>
      <c r="L277" s="20">
        <v>-1170262.5726199991</v>
      </c>
      <c r="M277" s="20">
        <v>-1383944.2894799998</v>
      </c>
      <c r="N277" s="20">
        <v>-1534808.2141099996</v>
      </c>
      <c r="O277" s="20">
        <v>-1611475.49817</v>
      </c>
    </row>
    <row r="278" spans="1:15" x14ac:dyDescent="0.3">
      <c r="A278" s="19">
        <v>3046</v>
      </c>
      <c r="B278" s="14" t="s">
        <v>229</v>
      </c>
      <c r="C278" s="20">
        <v>-56141</v>
      </c>
      <c r="D278" s="20">
        <v>-45818.7</v>
      </c>
      <c r="E278" s="20">
        <v>-164003.70000000001</v>
      </c>
      <c r="F278" s="20">
        <v>0</v>
      </c>
      <c r="G278" s="20">
        <v>-125593.45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</row>
    <row r="279" spans="1:15" x14ac:dyDescent="0.3">
      <c r="A279" s="19">
        <v>3047</v>
      </c>
      <c r="B279" s="14" t="s">
        <v>230</v>
      </c>
      <c r="C279" s="20">
        <v>0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</row>
    <row r="280" spans="1:15" x14ac:dyDescent="0.3">
      <c r="A280" s="19">
        <v>3048</v>
      </c>
      <c r="B280" s="14" t="s">
        <v>231</v>
      </c>
      <c r="C280" s="20">
        <v>20419</v>
      </c>
      <c r="D280" s="20">
        <v>5445</v>
      </c>
      <c r="E280" s="20">
        <v>5445</v>
      </c>
      <c r="F280" s="20">
        <v>5927.0110000000004</v>
      </c>
      <c r="G280" s="20">
        <v>7373.0450000000001</v>
      </c>
      <c r="H280" s="20">
        <v>7373.0447199999999</v>
      </c>
      <c r="I280" s="20">
        <v>7373.0447199999999</v>
      </c>
      <c r="J280" s="20">
        <v>14746.08944</v>
      </c>
      <c r="K280" s="20">
        <v>7373.0447199999999</v>
      </c>
      <c r="L280" s="20">
        <v>7373.0447199999999</v>
      </c>
      <c r="M280" s="20">
        <v>7373.0447199999999</v>
      </c>
      <c r="N280" s="20">
        <v>7373.0447199999999</v>
      </c>
      <c r="O280" s="20">
        <v>7373.0447199999999</v>
      </c>
    </row>
    <row r="281" spans="1:15" x14ac:dyDescent="0.3">
      <c r="A281" s="19">
        <v>3049</v>
      </c>
      <c r="B281" s="14" t="s">
        <v>232</v>
      </c>
      <c r="C281" s="20">
        <v>0</v>
      </c>
      <c r="D281" s="20">
        <v>0</v>
      </c>
      <c r="E281" s="20">
        <v>0</v>
      </c>
      <c r="F281" s="20">
        <v>40002.463000000003</v>
      </c>
      <c r="G281" s="20">
        <v>40000</v>
      </c>
      <c r="H281" s="20">
        <v>50004.105000000003</v>
      </c>
      <c r="I281" s="20">
        <v>0</v>
      </c>
      <c r="J281" s="20">
        <v>0</v>
      </c>
      <c r="K281" s="20">
        <v>0</v>
      </c>
      <c r="L281" s="20">
        <v>37500.102299999999</v>
      </c>
      <c r="M281" s="20">
        <v>100000.98146</v>
      </c>
      <c r="N281" s="20">
        <v>105001.12854000001</v>
      </c>
      <c r="O281" s="20">
        <v>52000</v>
      </c>
    </row>
    <row r="282" spans="1:15" x14ac:dyDescent="0.3">
      <c r="A282" s="19">
        <v>3055</v>
      </c>
      <c r="B282" s="14" t="s">
        <v>233</v>
      </c>
      <c r="C282" s="20">
        <v>0</v>
      </c>
      <c r="D282" s="20">
        <v>0</v>
      </c>
      <c r="E282" s="20">
        <v>0</v>
      </c>
      <c r="F282" s="20">
        <v>0</v>
      </c>
      <c r="G282" s="20">
        <v>0</v>
      </c>
      <c r="H282" s="20">
        <v>-5.9999999999999995E-5</v>
      </c>
      <c r="I282" s="20">
        <v>-1097.5435299999999</v>
      </c>
      <c r="J282" s="20">
        <v>-1097.5435299999999</v>
      </c>
      <c r="K282" s="20">
        <v>-1104.7729899999999</v>
      </c>
      <c r="L282" s="20">
        <v>-1111.5840600000001</v>
      </c>
      <c r="M282" s="20">
        <v>-1125.02322</v>
      </c>
      <c r="N282" s="20">
        <v>-1217.74452</v>
      </c>
      <c r="O282" s="20">
        <v>-1806.5554299999999</v>
      </c>
    </row>
    <row r="283" spans="1:15" x14ac:dyDescent="0.3">
      <c r="A283" s="19">
        <v>3065</v>
      </c>
      <c r="B283" s="14" t="s">
        <v>234</v>
      </c>
      <c r="C283" s="20">
        <v>0</v>
      </c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</row>
    <row r="284" spans="1:15" x14ac:dyDescent="0.3">
      <c r="A284" s="19"/>
      <c r="B284" s="39" t="s">
        <v>235</v>
      </c>
      <c r="C284" s="21">
        <f t="shared" ref="C284:O284" si="17">SUM(C268:C283)</f>
        <v>-1124326</v>
      </c>
      <c r="D284" s="21">
        <f t="shared" si="17"/>
        <v>-1166707.7</v>
      </c>
      <c r="E284" s="21">
        <f t="shared" si="17"/>
        <v>-1325266.7</v>
      </c>
      <c r="F284" s="21">
        <f t="shared" si="17"/>
        <v>-1416034.2300000004</v>
      </c>
      <c r="G284" s="21">
        <f t="shared" si="17"/>
        <v>-1494254.6369999999</v>
      </c>
      <c r="H284" s="21">
        <f t="shared" si="17"/>
        <v>-1523833.3577699997</v>
      </c>
      <c r="I284" s="21">
        <f t="shared" si="17"/>
        <v>-1632082.1305300004</v>
      </c>
      <c r="J284" s="21">
        <f t="shared" si="17"/>
        <v>-1789750.1709799999</v>
      </c>
      <c r="K284" s="21">
        <f t="shared" si="17"/>
        <v>-1976338.6136900007</v>
      </c>
      <c r="L284" s="21">
        <f t="shared" si="17"/>
        <v>-2167566.6066099987</v>
      </c>
      <c r="M284" s="21">
        <f t="shared" si="17"/>
        <v>-2318760.8834699998</v>
      </c>
      <c r="N284" s="21">
        <f t="shared" si="17"/>
        <v>-2464717.3823199994</v>
      </c>
      <c r="O284" s="21">
        <f t="shared" si="17"/>
        <v>-2594974.6058299998</v>
      </c>
    </row>
    <row r="285" spans="1:15" x14ac:dyDescent="0.3">
      <c r="A285" s="19"/>
      <c r="B285" s="14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</row>
    <row r="286" spans="1:15" x14ac:dyDescent="0.3">
      <c r="A286" s="36"/>
      <c r="B286" s="37" t="s">
        <v>236</v>
      </c>
      <c r="C286" s="38">
        <f t="shared" ref="C286:O286" si="18">C265+C284</f>
        <v>-3921855</v>
      </c>
      <c r="D286" s="38">
        <f t="shared" si="18"/>
        <v>-3967240.0999999996</v>
      </c>
      <c r="E286" s="38">
        <f t="shared" si="18"/>
        <v>-4136118.2</v>
      </c>
      <c r="F286" s="38">
        <f t="shared" si="18"/>
        <v>-4248613.1240000008</v>
      </c>
      <c r="G286" s="38">
        <f t="shared" si="18"/>
        <v>-4558756.0130000003</v>
      </c>
      <c r="H286" s="38">
        <f t="shared" si="18"/>
        <v>-4743369.14169</v>
      </c>
      <c r="I286" s="38">
        <f t="shared" si="18"/>
        <v>-5109974.3778600004</v>
      </c>
      <c r="J286" s="38">
        <f t="shared" si="18"/>
        <v>-7368826.0180499991</v>
      </c>
      <c r="K286" s="38">
        <f t="shared" si="18"/>
        <v>-11696299.551350001</v>
      </c>
      <c r="L286" s="38">
        <f t="shared" si="18"/>
        <v>-16055381.904330002</v>
      </c>
      <c r="M286" s="38">
        <f t="shared" si="18"/>
        <v>-21286608.230940003</v>
      </c>
      <c r="N286" s="38">
        <f t="shared" si="18"/>
        <v>-25867255.201669995</v>
      </c>
      <c r="O286" s="38">
        <f t="shared" si="18"/>
        <v>-29912737.245499995</v>
      </c>
    </row>
    <row r="287" spans="1:15" x14ac:dyDescent="0.3">
      <c r="A287" s="19"/>
      <c r="B287" s="41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</row>
    <row r="288" spans="1:15" x14ac:dyDescent="0.3">
      <c r="A288" s="19"/>
      <c r="B288" s="39" t="s">
        <v>237</v>
      </c>
      <c r="C288" s="38">
        <f t="shared" ref="C288:O288" si="19">+C204+C265</f>
        <v>1124326</v>
      </c>
      <c r="D288" s="38">
        <f t="shared" si="19"/>
        <v>1166707.6999999988</v>
      </c>
      <c r="E288" s="38">
        <f t="shared" si="19"/>
        <v>1325266.6999999997</v>
      </c>
      <c r="F288" s="38">
        <f t="shared" si="19"/>
        <v>1416034.2310000015</v>
      </c>
      <c r="G288" s="38">
        <f t="shared" si="19"/>
        <v>1494254.6409999998</v>
      </c>
      <c r="H288" s="38">
        <f t="shared" si="19"/>
        <v>1523833.3577899989</v>
      </c>
      <c r="I288" s="38">
        <f t="shared" si="19"/>
        <v>1632082.1305300025</v>
      </c>
      <c r="J288" s="38">
        <f t="shared" si="19"/>
        <v>1789750.1709800009</v>
      </c>
      <c r="K288" s="38">
        <f t="shared" si="19"/>
        <v>1976338.6136899963</v>
      </c>
      <c r="L288" s="38">
        <f t="shared" si="19"/>
        <v>2167566.6063199956</v>
      </c>
      <c r="M288" s="38">
        <f t="shared" si="19"/>
        <v>2318760.8834699951</v>
      </c>
      <c r="N288" s="38">
        <f t="shared" si="19"/>
        <v>2464717.3823200017</v>
      </c>
      <c r="O288" s="38">
        <f t="shared" si="19"/>
        <v>2594974.6070300043</v>
      </c>
    </row>
    <row r="289" spans="1:27" ht="14.15" x14ac:dyDescent="0.3">
      <c r="A289" s="19"/>
      <c r="B289" s="31" t="s">
        <v>238</v>
      </c>
      <c r="C289" s="20">
        <f t="shared" ref="C289:O289" si="20">ROUND(+C286+C204,2)</f>
        <v>0</v>
      </c>
      <c r="D289" s="20">
        <f t="shared" si="20"/>
        <v>0</v>
      </c>
      <c r="E289" s="20">
        <f t="shared" si="20"/>
        <v>0</v>
      </c>
      <c r="F289" s="20">
        <f t="shared" si="20"/>
        <v>0</v>
      </c>
      <c r="G289" s="20">
        <f t="shared" si="20"/>
        <v>0</v>
      </c>
      <c r="H289" s="20">
        <f t="shared" si="20"/>
        <v>0</v>
      </c>
      <c r="I289" s="20">
        <f t="shared" si="20"/>
        <v>0</v>
      </c>
      <c r="J289" s="20">
        <f t="shared" si="20"/>
        <v>0</v>
      </c>
      <c r="K289" s="20">
        <f t="shared" si="20"/>
        <v>0</v>
      </c>
      <c r="L289" s="20">
        <f t="shared" si="20"/>
        <v>0</v>
      </c>
      <c r="M289" s="20">
        <f t="shared" si="20"/>
        <v>0</v>
      </c>
      <c r="N289" s="20">
        <f t="shared" si="20"/>
        <v>0</v>
      </c>
      <c r="O289" s="20">
        <f t="shared" si="20"/>
        <v>0</v>
      </c>
    </row>
    <row r="290" spans="1:27" ht="14.15" x14ac:dyDescent="0.3">
      <c r="A290" s="10"/>
      <c r="B290" s="43" t="s">
        <v>239</v>
      </c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</row>
    <row r="291" spans="1:27" x14ac:dyDescent="0.3">
      <c r="A291" s="13" t="s">
        <v>240</v>
      </c>
      <c r="B291" s="14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</row>
    <row r="292" spans="1:27" ht="14.15" x14ac:dyDescent="0.35">
      <c r="A292" s="32">
        <v>4000</v>
      </c>
      <c r="B292" s="14" t="s">
        <v>241</v>
      </c>
      <c r="C292" s="20">
        <v>0</v>
      </c>
      <c r="D292" s="20">
        <v>0</v>
      </c>
      <c r="E292" s="20">
        <v>0</v>
      </c>
      <c r="F292" s="20">
        <v>0</v>
      </c>
      <c r="G292" s="20">
        <v>0</v>
      </c>
      <c r="H292" s="20">
        <v>-3.8000000000000002E-4</v>
      </c>
      <c r="I292" s="20">
        <v>0</v>
      </c>
      <c r="J292" s="20">
        <v>-4.3050386011600494E-10</v>
      </c>
      <c r="K292" s="20">
        <v>-1.0000221431255341E-5</v>
      </c>
      <c r="L292" s="20">
        <v>6.0000096634030341E-4</v>
      </c>
      <c r="M292" s="20">
        <v>0</v>
      </c>
      <c r="N292" s="20">
        <v>0</v>
      </c>
      <c r="O292" s="20">
        <v>7.7299773693084579E-11</v>
      </c>
      <c r="Y292" s="45" t="s">
        <v>242</v>
      </c>
      <c r="Z292" s="46" t="s">
        <v>243</v>
      </c>
      <c r="AA292" s="46" t="s">
        <v>244</v>
      </c>
    </row>
    <row r="293" spans="1:27" ht="14.15" x14ac:dyDescent="0.35">
      <c r="A293" s="19">
        <v>4006</v>
      </c>
      <c r="B293" s="14" t="s">
        <v>245</v>
      </c>
      <c r="C293" s="20">
        <v>-442340</v>
      </c>
      <c r="D293" s="20">
        <v>-770406</v>
      </c>
      <c r="E293" s="20">
        <v>-725539.2</v>
      </c>
      <c r="F293" s="20">
        <v>-983735.22499999998</v>
      </c>
      <c r="G293" s="20">
        <v>-652683.73199999996</v>
      </c>
      <c r="H293" s="20">
        <v>-700029.02241999994</v>
      </c>
      <c r="I293" s="20">
        <v>-697342.99841999996</v>
      </c>
      <c r="J293" s="20">
        <v>-414310.90901</v>
      </c>
      <c r="K293" s="20">
        <v>-488224.17706000002</v>
      </c>
      <c r="L293" s="20">
        <v>-410758.86232999997</v>
      </c>
      <c r="M293" s="20">
        <v>-312988.17945999996</v>
      </c>
      <c r="N293" s="20">
        <v>-1062182.78024</v>
      </c>
      <c r="O293" s="20">
        <v>-522841.73399000004</v>
      </c>
      <c r="P293" s="47">
        <f>AA293/1000</f>
        <v>-328724.20342999999</v>
      </c>
      <c r="Q293" s="47"/>
      <c r="R293" s="47"/>
      <c r="S293" s="47"/>
      <c r="T293" s="47"/>
      <c r="U293" s="47"/>
      <c r="V293" s="47"/>
      <c r="W293" s="47"/>
      <c r="Y293" s="48" t="s">
        <v>245</v>
      </c>
      <c r="Z293" s="49">
        <v>4006</v>
      </c>
      <c r="AA293" s="50">
        <v>-328724203.43000001</v>
      </c>
    </row>
    <row r="294" spans="1:27" ht="14.15" x14ac:dyDescent="0.35">
      <c r="A294" s="19">
        <v>4010</v>
      </c>
      <c r="B294" s="14" t="s">
        <v>246</v>
      </c>
      <c r="C294" s="20">
        <v>0</v>
      </c>
      <c r="D294" s="20">
        <v>0</v>
      </c>
      <c r="E294" s="20">
        <v>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47">
        <f t="shared" ref="P294:P300" si="21">AA294/1000</f>
        <v>0</v>
      </c>
      <c r="Q294" s="47"/>
      <c r="R294" s="47"/>
      <c r="S294" s="47"/>
      <c r="T294" s="47"/>
      <c r="U294" s="47"/>
      <c r="V294" s="47"/>
      <c r="W294" s="47"/>
      <c r="Y294" s="48" t="s">
        <v>246</v>
      </c>
      <c r="Z294" s="49">
        <v>4010</v>
      </c>
      <c r="AA294" s="50">
        <v>0</v>
      </c>
    </row>
    <row r="295" spans="1:27" ht="14.15" x14ac:dyDescent="0.35">
      <c r="A295" s="19">
        <v>4015</v>
      </c>
      <c r="B295" s="14" t="s">
        <v>247</v>
      </c>
      <c r="C295" s="20">
        <v>0</v>
      </c>
      <c r="D295" s="20">
        <v>0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47">
        <f t="shared" si="21"/>
        <v>0</v>
      </c>
      <c r="Q295" s="47"/>
      <c r="R295" s="47"/>
      <c r="S295" s="47"/>
      <c r="T295" s="47"/>
      <c r="U295" s="47"/>
      <c r="V295" s="47"/>
      <c r="W295" s="47"/>
      <c r="Y295" s="48" t="s">
        <v>247</v>
      </c>
      <c r="Z295" s="49">
        <v>4015</v>
      </c>
      <c r="AA295" s="50">
        <v>0</v>
      </c>
    </row>
    <row r="296" spans="1:27" ht="14.15" x14ac:dyDescent="0.35">
      <c r="A296" s="19">
        <v>4020</v>
      </c>
      <c r="B296" s="14" t="s">
        <v>248</v>
      </c>
      <c r="C296" s="20">
        <v>-79370</v>
      </c>
      <c r="D296" s="20">
        <v>-129720</v>
      </c>
      <c r="E296" s="20">
        <v>-95575</v>
      </c>
      <c r="F296" s="20">
        <v>-123738.296</v>
      </c>
      <c r="G296" s="20">
        <v>-85124.178</v>
      </c>
      <c r="H296" s="20">
        <v>-93279.277549999999</v>
      </c>
      <c r="I296" s="20">
        <v>-89175.396829999998</v>
      </c>
      <c r="J296" s="20">
        <v>-85121.806360000002</v>
      </c>
      <c r="K296" s="20">
        <v>-121347.76234</v>
      </c>
      <c r="L296" s="20">
        <v>-110197.59079999999</v>
      </c>
      <c r="M296" s="20">
        <v>-84805.520319999996</v>
      </c>
      <c r="N296" s="20">
        <v>-317450.24398000003</v>
      </c>
      <c r="O296" s="20">
        <v>-125467.32407999999</v>
      </c>
      <c r="P296" s="47">
        <f t="shared" si="21"/>
        <v>-83936.236499999999</v>
      </c>
      <c r="Q296" s="47"/>
      <c r="R296" s="47"/>
      <c r="S296" s="47"/>
      <c r="T296" s="47"/>
      <c r="U296" s="47"/>
      <c r="V296" s="47"/>
      <c r="W296" s="47"/>
      <c r="Y296" s="48" t="s">
        <v>248</v>
      </c>
      <c r="Z296" s="49">
        <v>4020</v>
      </c>
      <c r="AA296" s="50">
        <v>-83936236.5</v>
      </c>
    </row>
    <row r="297" spans="1:27" ht="14.15" x14ac:dyDescent="0.35">
      <c r="A297" s="19">
        <v>4025</v>
      </c>
      <c r="B297" s="14" t="s">
        <v>249</v>
      </c>
      <c r="C297" s="20">
        <v>-3020</v>
      </c>
      <c r="D297" s="20">
        <v>-7232.1</v>
      </c>
      <c r="E297" s="20">
        <v>-7584.3</v>
      </c>
      <c r="F297" s="20">
        <v>-11212.624</v>
      </c>
      <c r="G297" s="20">
        <v>-7377.0079999999998</v>
      </c>
      <c r="H297" s="20">
        <v>-7914.2915899999998</v>
      </c>
      <c r="I297" s="20">
        <v>-7932.2410099999997</v>
      </c>
      <c r="J297" s="20">
        <v>-4972.0606399999997</v>
      </c>
      <c r="K297" s="20">
        <v>-6085.1420399999997</v>
      </c>
      <c r="L297" s="20">
        <v>-5063.3912900000005</v>
      </c>
      <c r="M297" s="20">
        <v>-3922.4318599999997</v>
      </c>
      <c r="N297" s="20">
        <v>-12259.34727</v>
      </c>
      <c r="O297" s="20">
        <v>-2701.5840800000001</v>
      </c>
      <c r="P297" s="47">
        <f t="shared" si="21"/>
        <v>-3782.7148500000003</v>
      </c>
      <c r="Q297" s="47"/>
      <c r="R297" s="47"/>
      <c r="S297" s="47"/>
      <c r="T297" s="47"/>
      <c r="U297" s="47"/>
      <c r="V297" s="47"/>
      <c r="W297" s="47"/>
      <c r="Y297" s="48" t="s">
        <v>249</v>
      </c>
      <c r="Z297" s="49">
        <v>4025</v>
      </c>
      <c r="AA297" s="50">
        <v>-3782714.85</v>
      </c>
    </row>
    <row r="298" spans="1:27" ht="14.15" x14ac:dyDescent="0.35">
      <c r="A298" s="19">
        <v>4030</v>
      </c>
      <c r="B298" s="14" t="s">
        <v>250</v>
      </c>
      <c r="C298" s="20">
        <v>0</v>
      </c>
      <c r="D298" s="20">
        <v>0</v>
      </c>
      <c r="E298" s="20">
        <v>0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47">
        <f t="shared" si="21"/>
        <v>0</v>
      </c>
      <c r="Q298" s="47"/>
      <c r="R298" s="47"/>
      <c r="S298" s="47"/>
      <c r="T298" s="47"/>
      <c r="U298" s="47"/>
      <c r="V298" s="47"/>
      <c r="W298" s="47"/>
      <c r="Y298" s="48" t="s">
        <v>250</v>
      </c>
      <c r="Z298" s="49">
        <v>4030</v>
      </c>
      <c r="AA298" s="50">
        <v>0</v>
      </c>
    </row>
    <row r="299" spans="1:27" ht="14.15" x14ac:dyDescent="0.35">
      <c r="A299" s="19">
        <v>4035</v>
      </c>
      <c r="B299" s="14" t="s">
        <v>251</v>
      </c>
      <c r="C299" s="20">
        <v>-330080</v>
      </c>
      <c r="D299" s="20">
        <v>-498693.3</v>
      </c>
      <c r="E299" s="20">
        <v>-456633.2</v>
      </c>
      <c r="F299" s="20">
        <v>-652113.32200000004</v>
      </c>
      <c r="G299" s="20">
        <v>-430086.35200000001</v>
      </c>
      <c r="H299" s="20">
        <v>-461399.76981999999</v>
      </c>
      <c r="I299" s="20">
        <v>-460105.89474999998</v>
      </c>
      <c r="J299" s="20">
        <v>-260603.40075999999</v>
      </c>
      <c r="K299" s="20">
        <v>-268012.88384999998</v>
      </c>
      <c r="L299" s="20">
        <v>-217533.48994</v>
      </c>
      <c r="M299" s="20">
        <v>-164793.13278000001</v>
      </c>
      <c r="N299" s="20">
        <v>-543322.15383000008</v>
      </c>
      <c r="O299" s="20">
        <v>-254775.17846</v>
      </c>
      <c r="P299" s="47">
        <f t="shared" si="21"/>
        <v>-162413.66262000002</v>
      </c>
      <c r="Q299" s="47"/>
      <c r="R299" s="47"/>
      <c r="S299" s="47"/>
      <c r="T299" s="47"/>
      <c r="U299" s="47"/>
      <c r="V299" s="47"/>
      <c r="W299" s="47"/>
      <c r="Y299" s="48" t="s">
        <v>251</v>
      </c>
      <c r="Z299" s="49">
        <v>4035</v>
      </c>
      <c r="AA299" s="50">
        <v>-162413662.62</v>
      </c>
    </row>
    <row r="300" spans="1:27" ht="14.15" x14ac:dyDescent="0.35">
      <c r="A300" s="19">
        <v>4040</v>
      </c>
      <c r="B300" s="14" t="s">
        <v>252</v>
      </c>
      <c r="C300" s="20">
        <v>0</v>
      </c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47">
        <f t="shared" si="21"/>
        <v>0</v>
      </c>
      <c r="Q300" s="47"/>
      <c r="R300" s="47"/>
      <c r="S300" s="47"/>
      <c r="T300" s="47"/>
      <c r="U300" s="47"/>
      <c r="V300" s="47"/>
      <c r="W300" s="47"/>
      <c r="Y300" s="48" t="s">
        <v>252</v>
      </c>
      <c r="Z300" s="49">
        <v>4040</v>
      </c>
      <c r="AA300" s="50">
        <v>0</v>
      </c>
    </row>
    <row r="301" spans="1:27" ht="14.15" x14ac:dyDescent="0.35">
      <c r="A301" s="19">
        <v>4045</v>
      </c>
      <c r="B301" s="14" t="s">
        <v>253</v>
      </c>
      <c r="C301" s="20">
        <v>0</v>
      </c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51"/>
      <c r="R301" s="51"/>
      <c r="S301" s="51"/>
      <c r="T301" s="51"/>
      <c r="U301" s="51"/>
      <c r="V301" s="51"/>
      <c r="W301" s="51"/>
      <c r="Y301" s="48" t="s">
        <v>254</v>
      </c>
      <c r="Z301" s="49">
        <v>4050</v>
      </c>
      <c r="AA301" s="50">
        <v>-1889498160.1300001</v>
      </c>
    </row>
    <row r="302" spans="1:27" ht="14.15" x14ac:dyDescent="0.35">
      <c r="A302" s="19">
        <v>4050</v>
      </c>
      <c r="B302" s="14" t="s">
        <v>254</v>
      </c>
      <c r="C302" s="20">
        <v>167633</v>
      </c>
      <c r="D302" s="20">
        <v>309510</v>
      </c>
      <c r="E302" s="20">
        <v>76521.100000000006</v>
      </c>
      <c r="F302" s="20">
        <v>546841.21499999997</v>
      </c>
      <c r="G302" s="20">
        <v>-242662.04399999999</v>
      </c>
      <c r="H302" s="20">
        <v>-142406.58115000001</v>
      </c>
      <c r="I302" s="20">
        <v>-119422.87051000001</v>
      </c>
      <c r="J302" s="20">
        <v>-750594.4121999999</v>
      </c>
      <c r="K302" s="20">
        <v>-721300.90718999994</v>
      </c>
      <c r="L302" s="20">
        <v>-991083.11759000004</v>
      </c>
      <c r="M302" s="20">
        <v>-1280753.2607</v>
      </c>
      <c r="N302" s="20">
        <v>2.00000591576099E-5</v>
      </c>
      <c r="O302" s="20">
        <v>-1401335.5504200005</v>
      </c>
      <c r="P302" s="52">
        <f>AA301/1000</f>
        <v>-1889498.1601300002</v>
      </c>
      <c r="Q302" s="52"/>
      <c r="R302" s="52"/>
      <c r="S302" s="52"/>
      <c r="T302" s="52"/>
      <c r="U302" s="52"/>
      <c r="V302" s="52"/>
      <c r="W302" s="52"/>
      <c r="Y302" s="48" t="s">
        <v>255</v>
      </c>
      <c r="Z302" s="49">
        <v>4055</v>
      </c>
      <c r="AA302" s="50">
        <v>-38399748.75</v>
      </c>
    </row>
    <row r="303" spans="1:27" ht="14.15" x14ac:dyDescent="0.35">
      <c r="A303" s="19">
        <v>4055</v>
      </c>
      <c r="B303" s="14" t="s">
        <v>256</v>
      </c>
      <c r="C303" s="20">
        <v>-16430</v>
      </c>
      <c r="D303" s="20">
        <v>-25530.400000000001</v>
      </c>
      <c r="E303" s="20">
        <v>-29124.2</v>
      </c>
      <c r="F303" s="20">
        <v>-82237.752999999997</v>
      </c>
      <c r="G303" s="20">
        <v>-55688.974000000002</v>
      </c>
      <c r="H303" s="20">
        <v>-73653.668999999994</v>
      </c>
      <c r="I303" s="20">
        <v>-87887.446069999991</v>
      </c>
      <c r="J303" s="20">
        <v>-56613.010070000004</v>
      </c>
      <c r="K303" s="20">
        <v>-62258.506340000007</v>
      </c>
      <c r="L303" s="20">
        <v>-51812.863340000004</v>
      </c>
      <c r="M303" s="20">
        <v>-43194.520680000001</v>
      </c>
      <c r="N303" s="20">
        <v>-146868.29069999998</v>
      </c>
      <c r="O303" s="20">
        <v>-62072.610810000006</v>
      </c>
      <c r="P303" s="52">
        <f t="shared" ref="P303:P310" si="22">AA302/1000</f>
        <v>-38399.748749999999</v>
      </c>
      <c r="Q303" s="52"/>
      <c r="R303" s="52"/>
      <c r="S303" s="52"/>
      <c r="T303" s="52"/>
      <c r="U303" s="52"/>
      <c r="V303" s="52"/>
      <c r="W303" s="52"/>
      <c r="Y303" s="48" t="s">
        <v>257</v>
      </c>
      <c r="Z303" s="49">
        <v>4060</v>
      </c>
      <c r="AA303" s="50">
        <v>0</v>
      </c>
    </row>
    <row r="304" spans="1:27" ht="14.15" x14ac:dyDescent="0.35">
      <c r="A304" s="19">
        <v>4060</v>
      </c>
      <c r="B304" s="14" t="s">
        <v>257</v>
      </c>
      <c r="C304" s="20">
        <v>-27145</v>
      </c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52">
        <f t="shared" si="22"/>
        <v>0</v>
      </c>
      <c r="Q304" s="52"/>
      <c r="R304" s="52"/>
      <c r="S304" s="52"/>
      <c r="T304" s="52"/>
      <c r="U304" s="52"/>
      <c r="V304" s="52"/>
      <c r="W304" s="52"/>
      <c r="Y304" s="48" t="s">
        <v>258</v>
      </c>
      <c r="Z304" s="49">
        <v>4062</v>
      </c>
      <c r="AA304" s="50">
        <v>-92998359.599999994</v>
      </c>
    </row>
    <row r="305" spans="1:27" ht="14.15" x14ac:dyDescent="0.35">
      <c r="A305" s="19">
        <v>4062</v>
      </c>
      <c r="B305" s="14" t="s">
        <v>258</v>
      </c>
      <c r="C305" s="20">
        <v>-95759</v>
      </c>
      <c r="D305" s="20">
        <v>-152538.9</v>
      </c>
      <c r="E305" s="20">
        <v>-154434.1</v>
      </c>
      <c r="F305" s="20">
        <v>-168465.47500000001</v>
      </c>
      <c r="G305" s="20">
        <v>-119851.95</v>
      </c>
      <c r="H305" s="20">
        <v>-126094.05123</v>
      </c>
      <c r="I305" s="20">
        <v>-138512.845</v>
      </c>
      <c r="J305" s="20">
        <v>-145281.78722</v>
      </c>
      <c r="K305" s="20">
        <v>-131727.72584999999</v>
      </c>
      <c r="L305" s="20">
        <v>-128822.21431</v>
      </c>
      <c r="M305" s="20">
        <v>-119212.36785</v>
      </c>
      <c r="N305" s="20">
        <v>-122388.61276</v>
      </c>
      <c r="O305" s="20">
        <v>-130735.00276999999</v>
      </c>
      <c r="P305" s="52">
        <f t="shared" si="22"/>
        <v>-92998.359599999996</v>
      </c>
      <c r="Q305" s="52"/>
      <c r="R305" s="52"/>
      <c r="S305" s="52"/>
      <c r="T305" s="52"/>
      <c r="U305" s="52"/>
      <c r="V305" s="52"/>
      <c r="W305" s="52"/>
      <c r="Y305" s="48" t="s">
        <v>259</v>
      </c>
      <c r="Z305" s="49">
        <v>4064</v>
      </c>
      <c r="AA305" s="50">
        <v>0</v>
      </c>
    </row>
    <row r="306" spans="1:27" ht="14.15" x14ac:dyDescent="0.35">
      <c r="A306" s="19">
        <v>4064</v>
      </c>
      <c r="B306" s="14" t="s">
        <v>259</v>
      </c>
      <c r="C306" s="20">
        <v>0</v>
      </c>
      <c r="D306" s="20">
        <v>-766.7</v>
      </c>
      <c r="E306" s="20">
        <v>-1010.7</v>
      </c>
      <c r="F306" s="20">
        <v>-1238.0050000000001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52">
        <f t="shared" si="22"/>
        <v>0</v>
      </c>
      <c r="Q306" s="52"/>
      <c r="R306" s="52"/>
      <c r="S306" s="52"/>
      <c r="T306" s="52"/>
      <c r="U306" s="52"/>
      <c r="V306" s="52"/>
      <c r="W306" s="52"/>
      <c r="Y306" s="48" t="s">
        <v>260</v>
      </c>
      <c r="Z306" s="49">
        <v>4066</v>
      </c>
      <c r="AA306" s="50">
        <v>-232373508.11000001</v>
      </c>
    </row>
    <row r="307" spans="1:27" ht="14.15" x14ac:dyDescent="0.35">
      <c r="A307" s="19">
        <v>4066</v>
      </c>
      <c r="B307" s="14" t="s">
        <v>260</v>
      </c>
      <c r="C307" s="20">
        <v>-141799</v>
      </c>
      <c r="D307" s="20">
        <v>-208908.1</v>
      </c>
      <c r="E307" s="20">
        <v>-203281.1</v>
      </c>
      <c r="F307" s="20">
        <v>-209327.90100000001</v>
      </c>
      <c r="G307" s="20">
        <v>-203705.35699999999</v>
      </c>
      <c r="H307" s="20">
        <v>-201050.49385</v>
      </c>
      <c r="I307" s="20">
        <v>-159430.49181000001</v>
      </c>
      <c r="J307" s="20">
        <v>-174789.52984</v>
      </c>
      <c r="K307" s="20">
        <v>-199781.71468</v>
      </c>
      <c r="L307" s="20">
        <v>-209774.75581999999</v>
      </c>
      <c r="M307" s="20">
        <v>-235170.70902000001</v>
      </c>
      <c r="N307" s="20">
        <v>-240898.34255999999</v>
      </c>
      <c r="O307" s="20">
        <v>-246205.72717</v>
      </c>
      <c r="P307" s="52">
        <f t="shared" si="22"/>
        <v>-232373.50811000002</v>
      </c>
      <c r="Q307" s="52"/>
      <c r="R307" s="52"/>
      <c r="S307" s="52"/>
      <c r="T307" s="52"/>
      <c r="U307" s="52"/>
      <c r="V307" s="52"/>
      <c r="W307" s="52"/>
      <c r="Y307" s="48" t="s">
        <v>261</v>
      </c>
      <c r="Z307" s="49">
        <v>4068</v>
      </c>
      <c r="AA307" s="50">
        <v>-139321690.03</v>
      </c>
    </row>
    <row r="308" spans="1:27" ht="14.15" x14ac:dyDescent="0.35">
      <c r="A308" s="19">
        <v>4068</v>
      </c>
      <c r="B308" s="14" t="s">
        <v>261</v>
      </c>
      <c r="C308" s="20">
        <v>-111040</v>
      </c>
      <c r="D308" s="20">
        <v>-157178.70000000001</v>
      </c>
      <c r="E308" s="20">
        <v>-154776.20000000001</v>
      </c>
      <c r="F308" s="20">
        <v>-159201.06700000001</v>
      </c>
      <c r="G308" s="20">
        <v>-154839.201</v>
      </c>
      <c r="H308" s="20">
        <v>-156978.04058999999</v>
      </c>
      <c r="I308" s="20">
        <v>-143031.26856999999</v>
      </c>
      <c r="J308" s="20">
        <v>-143267.10444</v>
      </c>
      <c r="K308" s="20">
        <v>-153251.80624999999</v>
      </c>
      <c r="L308" s="20">
        <v>-156582.75949999999</v>
      </c>
      <c r="M308" s="20">
        <v>-166235.43398</v>
      </c>
      <c r="N308" s="20">
        <v>-164996.88798</v>
      </c>
      <c r="O308" s="20">
        <v>-162244.60225999999</v>
      </c>
      <c r="P308" s="52">
        <f t="shared" si="22"/>
        <v>-139321.69003</v>
      </c>
      <c r="Q308" s="52"/>
      <c r="R308" s="52"/>
      <c r="S308" s="52"/>
      <c r="T308" s="52"/>
      <c r="U308" s="52"/>
      <c r="V308" s="52"/>
      <c r="W308" s="52"/>
      <c r="Y308" s="48" t="s">
        <v>262</v>
      </c>
      <c r="Z308" s="49">
        <v>4075</v>
      </c>
      <c r="AA308" s="50">
        <v>-91734.73</v>
      </c>
    </row>
    <row r="309" spans="1:27" ht="14.15" x14ac:dyDescent="0.35">
      <c r="A309" s="19">
        <v>4075</v>
      </c>
      <c r="B309" s="14" t="s">
        <v>263</v>
      </c>
      <c r="C309" s="20">
        <v>0</v>
      </c>
      <c r="D309" s="20">
        <v>0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-5064.8190400000003</v>
      </c>
      <c r="K309" s="20">
        <v>-3662.8124299999999</v>
      </c>
      <c r="L309" s="20">
        <v>-3014.0198300000002</v>
      </c>
      <c r="M309" s="20">
        <v>-2065.6555400000002</v>
      </c>
      <c r="N309" s="20">
        <v>0</v>
      </c>
      <c r="O309" s="20">
        <v>0</v>
      </c>
      <c r="P309" s="52">
        <f t="shared" si="22"/>
        <v>-91.734729999999999</v>
      </c>
      <c r="Q309" s="52"/>
      <c r="R309" s="52"/>
      <c r="S309" s="52"/>
      <c r="T309" s="52"/>
      <c r="U309" s="52"/>
      <c r="V309" s="52"/>
      <c r="W309" s="52"/>
      <c r="Y309" s="48" t="s">
        <v>264</v>
      </c>
      <c r="Z309" s="49">
        <v>4076</v>
      </c>
      <c r="AA309" s="50">
        <v>-11113247.85</v>
      </c>
    </row>
    <row r="310" spans="1:27" ht="14.15" x14ac:dyDescent="0.35">
      <c r="A310" s="19">
        <v>4076</v>
      </c>
      <c r="B310" s="14" t="s">
        <v>265</v>
      </c>
      <c r="C310" s="20">
        <v>0</v>
      </c>
      <c r="D310" s="20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-7579.6522400000003</v>
      </c>
      <c r="O310" s="20">
        <v>-11476.58965</v>
      </c>
      <c r="P310" s="52">
        <f t="shared" si="22"/>
        <v>-11113.24785</v>
      </c>
      <c r="Q310" s="52"/>
      <c r="R310" s="52"/>
      <c r="S310" s="52"/>
      <c r="T310" s="52"/>
      <c r="U310" s="52"/>
      <c r="V310" s="52"/>
      <c r="W310" s="52"/>
      <c r="Y310" s="53"/>
      <c r="Z310" s="54"/>
      <c r="AA310" s="54"/>
    </row>
    <row r="311" spans="1:27" ht="14.15" x14ac:dyDescent="0.35">
      <c r="A311" s="19"/>
      <c r="B311" s="14"/>
      <c r="C311" s="21">
        <f t="shared" ref="C311:O311" si="23">SUM(C292:C310)</f>
        <v>-1079350</v>
      </c>
      <c r="D311" s="21">
        <f t="shared" si="23"/>
        <v>-1641464.1999999997</v>
      </c>
      <c r="E311" s="21">
        <f t="shared" si="23"/>
        <v>-1751436.9</v>
      </c>
      <c r="F311" s="21">
        <f t="shared" si="23"/>
        <v>-1844428.4530000004</v>
      </c>
      <c r="G311" s="21">
        <f t="shared" si="23"/>
        <v>-1952018.7960000001</v>
      </c>
      <c r="H311" s="21">
        <f t="shared" si="23"/>
        <v>-1962805.1975799999</v>
      </c>
      <c r="I311" s="21">
        <f t="shared" si="23"/>
        <v>-1902841.4529700002</v>
      </c>
      <c r="J311" s="21">
        <f t="shared" si="23"/>
        <v>-2040618.8395800004</v>
      </c>
      <c r="K311" s="21">
        <f t="shared" si="23"/>
        <v>-2155653.4380399999</v>
      </c>
      <c r="L311" s="21">
        <f t="shared" si="23"/>
        <v>-2284643.0641499991</v>
      </c>
      <c r="M311" s="21">
        <f t="shared" si="23"/>
        <v>-2413141.2121900003</v>
      </c>
      <c r="N311" s="21">
        <f t="shared" si="23"/>
        <v>-2617946.3115400001</v>
      </c>
      <c r="O311" s="21">
        <f t="shared" si="23"/>
        <v>-2919855.9036900005</v>
      </c>
      <c r="Y311" s="55" t="s">
        <v>266</v>
      </c>
      <c r="Z311" s="56"/>
      <c r="AA311" s="56"/>
    </row>
    <row r="312" spans="1:27" ht="14.15" x14ac:dyDescent="0.35">
      <c r="A312" s="19"/>
      <c r="B312" s="35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Y312" s="45" t="s">
        <v>242</v>
      </c>
      <c r="Z312" s="46" t="s">
        <v>243</v>
      </c>
      <c r="AA312" s="46" t="s">
        <v>244</v>
      </c>
    </row>
    <row r="313" spans="1:27" ht="14.15" x14ac:dyDescent="0.35">
      <c r="A313" s="13" t="s">
        <v>267</v>
      </c>
      <c r="B313" s="14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Y313" s="48" t="s">
        <v>268</v>
      </c>
      <c r="Z313" s="49">
        <v>4080</v>
      </c>
      <c r="AA313" s="50">
        <v>-1214210645.0699999</v>
      </c>
    </row>
    <row r="314" spans="1:27" ht="14.15" x14ac:dyDescent="0.35">
      <c r="A314" s="19">
        <v>4080</v>
      </c>
      <c r="B314" s="14" t="s">
        <v>268</v>
      </c>
      <c r="C314" s="20">
        <v>-1132022</v>
      </c>
      <c r="D314" s="20">
        <v>-616242.30000000005</v>
      </c>
      <c r="E314" s="20">
        <v>-621217.6</v>
      </c>
      <c r="F314" s="20">
        <v>-691075.43</v>
      </c>
      <c r="G314" s="20">
        <v>-787148.02800000005</v>
      </c>
      <c r="H314" s="20">
        <v>-871517.52678999992</v>
      </c>
      <c r="I314" s="20">
        <v>-878633.09510000004</v>
      </c>
      <c r="J314" s="20">
        <v>-930938.39135999989</v>
      </c>
      <c r="K314" s="20">
        <v>-1001040.6405300001</v>
      </c>
      <c r="L314" s="20">
        <v>-1112721.1968599998</v>
      </c>
      <c r="M314" s="20">
        <v>-1118261.2465899999</v>
      </c>
      <c r="N314" s="20">
        <v>-1181420.6789500001</v>
      </c>
      <c r="O314" s="20">
        <v>-1193964.6982</v>
      </c>
      <c r="P314">
        <f>AA313/1000</f>
        <v>-1214210.6450699999</v>
      </c>
      <c r="Y314" s="48" t="s">
        <v>269</v>
      </c>
      <c r="Z314" s="49">
        <v>4082</v>
      </c>
      <c r="AA314" s="50">
        <v>0</v>
      </c>
    </row>
    <row r="315" spans="1:27" ht="14.15" x14ac:dyDescent="0.35">
      <c r="A315" s="19">
        <v>4082</v>
      </c>
      <c r="B315" s="14" t="s">
        <v>269</v>
      </c>
      <c r="C315" s="20">
        <v>-560</v>
      </c>
      <c r="D315" s="20">
        <v>-1496.6</v>
      </c>
      <c r="E315" s="20">
        <v>-1398.6</v>
      </c>
      <c r="F315" s="20">
        <v>-1272.9179999999999</v>
      </c>
      <c r="G315" s="20">
        <v>-1033.903</v>
      </c>
      <c r="H315" s="20">
        <v>-593.93200000000002</v>
      </c>
      <c r="I315" s="20">
        <v>-2020.9684</v>
      </c>
      <c r="J315" s="20">
        <v>-1176.3768</v>
      </c>
      <c r="K315" s="20">
        <v>-1165.0266000000001</v>
      </c>
      <c r="L315" s="20">
        <v>0</v>
      </c>
      <c r="M315" s="20">
        <v>0</v>
      </c>
      <c r="N315" s="20">
        <v>0</v>
      </c>
      <c r="O315" s="20">
        <v>0</v>
      </c>
      <c r="P315">
        <f t="shared" ref="P315:P317" si="24">AA314/1000</f>
        <v>0</v>
      </c>
      <c r="Y315" s="48" t="s">
        <v>270</v>
      </c>
      <c r="Z315" s="49">
        <v>4084</v>
      </c>
      <c r="AA315" s="50">
        <v>0</v>
      </c>
    </row>
    <row r="316" spans="1:27" ht="14.15" x14ac:dyDescent="0.35">
      <c r="A316" s="19">
        <v>4084</v>
      </c>
      <c r="B316" s="14" t="s">
        <v>270</v>
      </c>
      <c r="C316" s="20">
        <v>-169</v>
      </c>
      <c r="D316" s="20">
        <v>-15.2</v>
      </c>
      <c r="E316" s="20">
        <v>-5.4</v>
      </c>
      <c r="F316" s="20">
        <v>-64.391999999999996</v>
      </c>
      <c r="G316" s="20">
        <v>-63.686999999999998</v>
      </c>
      <c r="H316" s="20">
        <v>-114.139</v>
      </c>
      <c r="I316" s="20">
        <v>-36.205750000000002</v>
      </c>
      <c r="J316" s="20">
        <v>-22.450749999999999</v>
      </c>
      <c r="K316" s="20">
        <v>-59.495750000000001</v>
      </c>
      <c r="L316" s="20">
        <v>0</v>
      </c>
      <c r="M316" s="20">
        <v>0</v>
      </c>
      <c r="N316" s="20">
        <v>0</v>
      </c>
      <c r="O316" s="20">
        <v>0</v>
      </c>
      <c r="P316">
        <f t="shared" si="24"/>
        <v>0</v>
      </c>
      <c r="Y316" s="48" t="s">
        <v>271</v>
      </c>
      <c r="Z316" s="49">
        <v>4086</v>
      </c>
      <c r="AA316" s="50">
        <v>-3747101.11</v>
      </c>
    </row>
    <row r="317" spans="1:27" ht="14.15" x14ac:dyDescent="0.35">
      <c r="A317" s="19">
        <v>4086</v>
      </c>
      <c r="B317" s="2" t="s">
        <v>272</v>
      </c>
      <c r="C317" s="20">
        <v>0</v>
      </c>
      <c r="D317" s="20"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-3654.6191100000001</v>
      </c>
      <c r="N317" s="20">
        <v>-3681.5670299999997</v>
      </c>
      <c r="O317" s="20">
        <v>-3711.6262499999998</v>
      </c>
      <c r="P317">
        <f t="shared" si="24"/>
        <v>-3747.1011100000001</v>
      </c>
      <c r="Y317" s="48" t="s">
        <v>273</v>
      </c>
      <c r="Z317" s="49">
        <v>4090</v>
      </c>
      <c r="AA317" s="50">
        <v>0</v>
      </c>
    </row>
    <row r="318" spans="1:27" ht="14.15" x14ac:dyDescent="0.35">
      <c r="A318" s="19">
        <v>4090</v>
      </c>
      <c r="B318" s="14" t="s">
        <v>273</v>
      </c>
      <c r="C318" s="20">
        <v>0</v>
      </c>
      <c r="D318" s="20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>
        <f>AA317/1000</f>
        <v>0</v>
      </c>
      <c r="Y318" s="53"/>
      <c r="Z318" s="54"/>
      <c r="AA318" s="54"/>
    </row>
    <row r="319" spans="1:27" ht="14.15" x14ac:dyDescent="0.35">
      <c r="A319" s="19"/>
      <c r="B319" s="14"/>
      <c r="C319" s="21">
        <f t="shared" ref="C319:O319" si="25">SUM(C314:C318)</f>
        <v>-1132751</v>
      </c>
      <c r="D319" s="21">
        <f t="shared" si="25"/>
        <v>-617754.1</v>
      </c>
      <c r="E319" s="21">
        <f t="shared" si="25"/>
        <v>-622621.6</v>
      </c>
      <c r="F319" s="21">
        <f t="shared" si="25"/>
        <v>-692412.74</v>
      </c>
      <c r="G319" s="21">
        <f t="shared" si="25"/>
        <v>-788245.61800000013</v>
      </c>
      <c r="H319" s="21">
        <f t="shared" si="25"/>
        <v>-872225.59778999991</v>
      </c>
      <c r="I319" s="21">
        <f t="shared" si="25"/>
        <v>-880690.26925000001</v>
      </c>
      <c r="J319" s="21">
        <f t="shared" si="25"/>
        <v>-932137.21890999982</v>
      </c>
      <c r="K319" s="21">
        <f t="shared" si="25"/>
        <v>-1002265.1628800001</v>
      </c>
      <c r="L319" s="21">
        <f t="shared" si="25"/>
        <v>-1112721.1968599998</v>
      </c>
      <c r="M319" s="21">
        <f t="shared" si="25"/>
        <v>-1121915.8657</v>
      </c>
      <c r="N319" s="21">
        <f t="shared" si="25"/>
        <v>-1185102.2459800001</v>
      </c>
      <c r="O319" s="21">
        <f t="shared" si="25"/>
        <v>-1197676.32445</v>
      </c>
      <c r="Y319" s="55" t="s">
        <v>274</v>
      </c>
      <c r="Z319" s="56"/>
      <c r="AA319" s="56"/>
    </row>
    <row r="320" spans="1:27" s="23" customFormat="1" ht="14.15" x14ac:dyDescent="0.35">
      <c r="A320" s="13"/>
      <c r="B320" s="14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Y320" s="45" t="s">
        <v>242</v>
      </c>
      <c r="Z320" s="46" t="s">
        <v>243</v>
      </c>
      <c r="AA320" s="46" t="s">
        <v>244</v>
      </c>
    </row>
    <row r="321" spans="1:27" ht="14.15" x14ac:dyDescent="0.35">
      <c r="A321" s="13" t="s">
        <v>275</v>
      </c>
      <c r="B321" s="14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Y321" s="48" t="s">
        <v>276</v>
      </c>
      <c r="Z321" s="49">
        <v>4105</v>
      </c>
      <c r="AA321" s="50">
        <v>0</v>
      </c>
    </row>
    <row r="322" spans="1:27" ht="14.15" x14ac:dyDescent="0.35">
      <c r="A322" s="19">
        <v>4105</v>
      </c>
      <c r="B322" s="14" t="s">
        <v>277</v>
      </c>
      <c r="C322" s="20">
        <v>-9736</v>
      </c>
      <c r="D322" s="20">
        <v>0</v>
      </c>
      <c r="E322" s="20">
        <v>0</v>
      </c>
      <c r="F322" s="20">
        <v>0</v>
      </c>
      <c r="G322" s="20">
        <v>0</v>
      </c>
      <c r="H322" s="20">
        <v>0</v>
      </c>
      <c r="I322" s="20">
        <v>8.9999999999999992E-5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47">
        <f>AA321</f>
        <v>0</v>
      </c>
      <c r="Q322" s="47"/>
      <c r="R322" s="47"/>
      <c r="S322" s="47"/>
      <c r="T322" s="47"/>
      <c r="U322" s="47"/>
      <c r="V322" s="47"/>
      <c r="W322" s="47"/>
      <c r="Y322" s="48" t="s">
        <v>278</v>
      </c>
      <c r="Z322" s="49">
        <v>4110</v>
      </c>
      <c r="AA322" s="50">
        <v>0</v>
      </c>
    </row>
    <row r="323" spans="1:27" ht="14.15" x14ac:dyDescent="0.35">
      <c r="A323" s="19">
        <v>4110</v>
      </c>
      <c r="B323" s="14" t="s">
        <v>279</v>
      </c>
      <c r="C323" s="20">
        <v>0</v>
      </c>
      <c r="D323" s="20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47">
        <f>AA322</f>
        <v>0</v>
      </c>
      <c r="Q323" s="47"/>
      <c r="R323" s="47"/>
      <c r="S323" s="47"/>
      <c r="T323" s="47"/>
      <c r="U323" s="47"/>
      <c r="V323" s="47"/>
      <c r="W323" s="47"/>
      <c r="Y323" s="53"/>
      <c r="Z323" s="54"/>
      <c r="AA323" s="54"/>
    </row>
    <row r="324" spans="1:27" ht="14.15" x14ac:dyDescent="0.35">
      <c r="A324" s="19"/>
      <c r="B324" s="14"/>
      <c r="C324" s="21">
        <f t="shared" ref="C324:O324" si="26">SUM(C322:C323)</f>
        <v>-9736</v>
      </c>
      <c r="D324" s="21">
        <f t="shared" si="26"/>
        <v>0</v>
      </c>
      <c r="E324" s="21">
        <f t="shared" si="26"/>
        <v>0</v>
      </c>
      <c r="F324" s="21">
        <f t="shared" si="26"/>
        <v>0</v>
      </c>
      <c r="G324" s="21">
        <f t="shared" si="26"/>
        <v>0</v>
      </c>
      <c r="H324" s="21">
        <f t="shared" si="26"/>
        <v>0</v>
      </c>
      <c r="I324" s="21">
        <f t="shared" si="26"/>
        <v>8.9999999999999992E-5</v>
      </c>
      <c r="J324" s="21">
        <f t="shared" si="26"/>
        <v>0</v>
      </c>
      <c r="K324" s="21">
        <f t="shared" si="26"/>
        <v>0</v>
      </c>
      <c r="L324" s="21">
        <f t="shared" si="26"/>
        <v>0</v>
      </c>
      <c r="M324" s="21">
        <f t="shared" si="26"/>
        <v>0</v>
      </c>
      <c r="N324" s="21">
        <f t="shared" si="26"/>
        <v>0</v>
      </c>
      <c r="O324" s="21">
        <f t="shared" si="26"/>
        <v>0</v>
      </c>
      <c r="Y324" s="55" t="s">
        <v>280</v>
      </c>
      <c r="Z324" s="56"/>
      <c r="AA324" s="56"/>
    </row>
    <row r="325" spans="1:27" ht="14.15" x14ac:dyDescent="0.35">
      <c r="A325" s="13" t="s">
        <v>280</v>
      </c>
      <c r="B325" s="14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Y325" s="45" t="s">
        <v>242</v>
      </c>
      <c r="Z325" s="46" t="s">
        <v>243</v>
      </c>
      <c r="AA325" s="46" t="s">
        <v>244</v>
      </c>
    </row>
    <row r="326" spans="1:27" ht="14.15" x14ac:dyDescent="0.35">
      <c r="A326" s="19">
        <v>4205</v>
      </c>
      <c r="B326" s="14" t="s">
        <v>281</v>
      </c>
      <c r="C326" s="20">
        <v>0</v>
      </c>
      <c r="D326" s="20">
        <v>0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>
        <f>AA326/1000</f>
        <v>0</v>
      </c>
      <c r="Y326" s="48" t="s">
        <v>281</v>
      </c>
      <c r="Z326" s="49">
        <v>4205</v>
      </c>
      <c r="AA326" s="50">
        <v>0</v>
      </c>
    </row>
    <row r="327" spans="1:27" ht="14.15" x14ac:dyDescent="0.35">
      <c r="A327" s="19">
        <v>4210</v>
      </c>
      <c r="B327" s="14" t="s">
        <v>282</v>
      </c>
      <c r="C327" s="20">
        <v>-7157</v>
      </c>
      <c r="D327" s="20">
        <v>-4225.6000000000004</v>
      </c>
      <c r="E327" s="20">
        <v>-8056.5</v>
      </c>
      <c r="F327" s="20">
        <v>-6643.0429999999997</v>
      </c>
      <c r="G327" s="20">
        <v>-9327.8189999999995</v>
      </c>
      <c r="H327" s="20">
        <v>-9472.8889999999992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>
        <f t="shared" ref="P327:P334" si="27">AA327/1000</f>
        <v>0</v>
      </c>
      <c r="Y327" s="48" t="s">
        <v>282</v>
      </c>
      <c r="Z327" s="49">
        <v>4210</v>
      </c>
      <c r="AA327" s="50">
        <v>0</v>
      </c>
    </row>
    <row r="328" spans="1:27" ht="14.15" x14ac:dyDescent="0.35">
      <c r="A328" s="19">
        <v>4215</v>
      </c>
      <c r="B328" s="14" t="s">
        <v>283</v>
      </c>
      <c r="C328" s="20">
        <v>-246</v>
      </c>
      <c r="D328" s="20">
        <v>0</v>
      </c>
      <c r="E328" s="20">
        <v>0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>
        <f t="shared" si="27"/>
        <v>0</v>
      </c>
      <c r="Y328" s="48" t="s">
        <v>283</v>
      </c>
      <c r="Z328" s="49">
        <v>4215</v>
      </c>
      <c r="AA328" s="50">
        <v>0</v>
      </c>
    </row>
    <row r="329" spans="1:27" ht="14.15" x14ac:dyDescent="0.35">
      <c r="A329" s="19">
        <v>4220</v>
      </c>
      <c r="B329" s="14" t="s">
        <v>284</v>
      </c>
      <c r="C329" s="20">
        <v>0</v>
      </c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>
        <f t="shared" si="27"/>
        <v>0</v>
      </c>
      <c r="Y329" s="48" t="s">
        <v>284</v>
      </c>
      <c r="Z329" s="49">
        <v>4220</v>
      </c>
      <c r="AA329" s="50">
        <v>0</v>
      </c>
    </row>
    <row r="330" spans="1:27" ht="14.15" x14ac:dyDescent="0.35">
      <c r="A330" s="19">
        <v>4225</v>
      </c>
      <c r="B330" s="14" t="s">
        <v>285</v>
      </c>
      <c r="C330" s="20">
        <v>-11260</v>
      </c>
      <c r="D330" s="20">
        <v>-13624.5</v>
      </c>
      <c r="E330" s="20">
        <v>-14977.5</v>
      </c>
      <c r="F330" s="20">
        <v>-15159.677</v>
      </c>
      <c r="G330" s="20">
        <v>-17345.075000000001</v>
      </c>
      <c r="H330" s="20">
        <v>-14308.003970000002</v>
      </c>
      <c r="I330" s="20">
        <v>-118.45013</v>
      </c>
      <c r="J330" s="20">
        <v>-405.62362999999999</v>
      </c>
      <c r="K330" s="20">
        <v>-13799.462</v>
      </c>
      <c r="L330" s="20">
        <v>-15111.946380000001</v>
      </c>
      <c r="M330" s="20">
        <v>-13209.454299999998</v>
      </c>
      <c r="N330" s="20">
        <v>-11362.416029999998</v>
      </c>
      <c r="O330" s="20">
        <v>-4895.3186999999998</v>
      </c>
      <c r="P330">
        <f t="shared" si="27"/>
        <v>-15492.797779999999</v>
      </c>
      <c r="Y330" s="48" t="s">
        <v>285</v>
      </c>
      <c r="Z330" s="49">
        <v>4225</v>
      </c>
      <c r="AA330" s="50">
        <v>-15492797.779999999</v>
      </c>
    </row>
    <row r="331" spans="1:27" ht="14.15" x14ac:dyDescent="0.35">
      <c r="A331" s="19">
        <v>4230</v>
      </c>
      <c r="B331" s="14" t="s">
        <v>286</v>
      </c>
      <c r="C331" s="20">
        <v>0</v>
      </c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>
        <f t="shared" si="27"/>
        <v>0</v>
      </c>
      <c r="Y331" s="48" t="s">
        <v>286</v>
      </c>
      <c r="Z331" s="49">
        <v>4230</v>
      </c>
      <c r="AA331" s="50">
        <v>0</v>
      </c>
    </row>
    <row r="332" spans="1:27" ht="14.15" x14ac:dyDescent="0.35">
      <c r="A332" s="19">
        <v>4235</v>
      </c>
      <c r="B332" s="14" t="s">
        <v>287</v>
      </c>
      <c r="C332" s="20">
        <v>-3158</v>
      </c>
      <c r="D332" s="20">
        <v>-6005.9999999999982</v>
      </c>
      <c r="E332" s="20">
        <v>0</v>
      </c>
      <c r="F332" s="20">
        <v>-112.643</v>
      </c>
      <c r="G332" s="20">
        <v>378.92200000000003</v>
      </c>
      <c r="H332" s="20">
        <v>-200.19914</v>
      </c>
      <c r="I332" s="20">
        <v>1416.79513</v>
      </c>
      <c r="J332" s="20">
        <v>651.91185999999993</v>
      </c>
      <c r="K332" s="20">
        <v>11.63585</v>
      </c>
      <c r="L332" s="20">
        <v>-13.722770000000082</v>
      </c>
      <c r="M332" s="20">
        <v>-639.60282999999993</v>
      </c>
      <c r="N332" s="20">
        <v>-849.17944000000011</v>
      </c>
      <c r="O332" s="20">
        <v>391.38978000000003</v>
      </c>
      <c r="P332">
        <f t="shared" si="27"/>
        <v>-105.36047000000001</v>
      </c>
      <c r="Y332" s="48" t="s">
        <v>287</v>
      </c>
      <c r="Z332" s="49">
        <v>4235</v>
      </c>
      <c r="AA332" s="50">
        <v>-105360.47</v>
      </c>
    </row>
    <row r="333" spans="1:27" ht="14.15" x14ac:dyDescent="0.35">
      <c r="A333" s="19">
        <v>4240</v>
      </c>
      <c r="B333" s="14" t="s">
        <v>288</v>
      </c>
      <c r="C333" s="20">
        <v>0</v>
      </c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>
        <f t="shared" si="27"/>
        <v>0</v>
      </c>
      <c r="Y333" s="48" t="s">
        <v>288</v>
      </c>
      <c r="Z333" s="49">
        <v>4240</v>
      </c>
      <c r="AA333" s="50">
        <v>0</v>
      </c>
    </row>
    <row r="334" spans="1:27" ht="14.15" x14ac:dyDescent="0.35">
      <c r="A334" s="19">
        <v>4245</v>
      </c>
      <c r="B334" s="14" t="s">
        <v>289</v>
      </c>
      <c r="C334" s="20">
        <v>-123706</v>
      </c>
      <c r="D334" s="20">
        <v>-124641.3</v>
      </c>
      <c r="E334" s="20">
        <v>-125100</v>
      </c>
      <c r="F334" s="20">
        <v>-125386.322</v>
      </c>
      <c r="G334" s="20">
        <v>-125400</v>
      </c>
      <c r="H334" s="20">
        <v>-125400</v>
      </c>
      <c r="I334" s="20">
        <v>-125400</v>
      </c>
      <c r="J334" s="20">
        <v>-125400</v>
      </c>
      <c r="K334" s="20">
        <v>-125400</v>
      </c>
      <c r="L334" s="20">
        <v>-125400</v>
      </c>
      <c r="M334" s="20">
        <v>-125400</v>
      </c>
      <c r="N334" s="20">
        <v>-125399.99741</v>
      </c>
      <c r="O334" s="20">
        <v>-125629.6431</v>
      </c>
      <c r="P334">
        <f t="shared" si="27"/>
        <v>-125400</v>
      </c>
      <c r="Y334" s="48" t="s">
        <v>289</v>
      </c>
      <c r="Z334" s="49">
        <v>4245</v>
      </c>
      <c r="AA334" s="50">
        <v>-125400000</v>
      </c>
    </row>
    <row r="335" spans="1:27" ht="14.15" x14ac:dyDescent="0.35">
      <c r="A335" s="19"/>
      <c r="B335" s="14"/>
      <c r="C335" s="21">
        <f t="shared" ref="C335:O335" si="28">SUM(C326:C334)</f>
        <v>-145527</v>
      </c>
      <c r="D335" s="21">
        <f t="shared" si="28"/>
        <v>-148497.4</v>
      </c>
      <c r="E335" s="21">
        <f t="shared" si="28"/>
        <v>-148134</v>
      </c>
      <c r="F335" s="21">
        <f t="shared" si="28"/>
        <v>-147301.685</v>
      </c>
      <c r="G335" s="21">
        <f t="shared" si="28"/>
        <v>-151693.97200000001</v>
      </c>
      <c r="H335" s="21">
        <f t="shared" si="28"/>
        <v>-149381.09211</v>
      </c>
      <c r="I335" s="21">
        <f t="shared" si="28"/>
        <v>-124101.655</v>
      </c>
      <c r="J335" s="21">
        <f t="shared" si="28"/>
        <v>-125153.71176999999</v>
      </c>
      <c r="K335" s="21">
        <f t="shared" si="28"/>
        <v>-139187.82615000001</v>
      </c>
      <c r="L335" s="21">
        <f t="shared" si="28"/>
        <v>-140525.66915</v>
      </c>
      <c r="M335" s="21">
        <f t="shared" si="28"/>
        <v>-139249.05713</v>
      </c>
      <c r="N335" s="21">
        <f t="shared" si="28"/>
        <v>-137611.59287999998</v>
      </c>
      <c r="O335" s="21">
        <f t="shared" si="28"/>
        <v>-130133.57202000001</v>
      </c>
      <c r="Y335" s="53"/>
      <c r="Z335" s="54"/>
      <c r="AA335" s="54"/>
    </row>
    <row r="336" spans="1:27" s="23" customFormat="1" ht="14.15" x14ac:dyDescent="0.35">
      <c r="A336" s="13"/>
      <c r="B336" s="14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Y336" s="55" t="s">
        <v>290</v>
      </c>
      <c r="Z336" s="56"/>
      <c r="AA336" s="56"/>
    </row>
    <row r="337" spans="1:27" ht="14.15" x14ac:dyDescent="0.35">
      <c r="A337" s="13" t="s">
        <v>291</v>
      </c>
      <c r="B337" s="14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Y337" s="45" t="s">
        <v>242</v>
      </c>
      <c r="Z337" s="46" t="s">
        <v>243</v>
      </c>
      <c r="AA337" s="46" t="s">
        <v>244</v>
      </c>
    </row>
    <row r="338" spans="1:27" ht="14.15" x14ac:dyDescent="0.35">
      <c r="A338" s="19">
        <v>4305</v>
      </c>
      <c r="B338" s="14" t="s">
        <v>292</v>
      </c>
      <c r="C338" s="20">
        <v>0</v>
      </c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>
        <f>AA338/1000</f>
        <v>0</v>
      </c>
      <c r="Y338" s="48" t="s">
        <v>292</v>
      </c>
      <c r="Z338" s="49">
        <v>4305</v>
      </c>
      <c r="AA338" s="50">
        <v>0</v>
      </c>
    </row>
    <row r="339" spans="1:27" ht="14.15" x14ac:dyDescent="0.35">
      <c r="A339" s="19">
        <v>4310</v>
      </c>
      <c r="B339" s="14" t="s">
        <v>293</v>
      </c>
      <c r="C339" s="20">
        <v>0</v>
      </c>
      <c r="D339" s="20">
        <v>0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>
        <f t="shared" ref="P339:P358" si="29">AA339/1000</f>
        <v>0</v>
      </c>
      <c r="Y339" s="48" t="s">
        <v>293</v>
      </c>
      <c r="Z339" s="49">
        <v>4310</v>
      </c>
      <c r="AA339" s="50">
        <v>0</v>
      </c>
    </row>
    <row r="340" spans="1:27" ht="14.15" x14ac:dyDescent="0.35">
      <c r="A340" s="19">
        <v>4315</v>
      </c>
      <c r="B340" s="14" t="s">
        <v>294</v>
      </c>
      <c r="C340" s="20">
        <v>0</v>
      </c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>
        <f t="shared" si="29"/>
        <v>0</v>
      </c>
      <c r="Y340" s="48" t="s">
        <v>294</v>
      </c>
      <c r="Z340" s="49">
        <v>4315</v>
      </c>
      <c r="AA340" s="50">
        <v>0</v>
      </c>
    </row>
    <row r="341" spans="1:27" ht="14.15" x14ac:dyDescent="0.35">
      <c r="A341" s="19">
        <v>4320</v>
      </c>
      <c r="B341" s="14" t="s">
        <v>295</v>
      </c>
      <c r="C341" s="20">
        <v>0</v>
      </c>
      <c r="D341" s="20">
        <v>0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>
        <f t="shared" si="29"/>
        <v>0</v>
      </c>
      <c r="Y341" s="48" t="s">
        <v>296</v>
      </c>
      <c r="Z341" s="49">
        <v>4320</v>
      </c>
      <c r="AA341" s="50">
        <v>0</v>
      </c>
    </row>
    <row r="342" spans="1:27" ht="14.15" x14ac:dyDescent="0.35">
      <c r="A342" s="19">
        <v>4324</v>
      </c>
      <c r="B342" s="14" t="s">
        <v>297</v>
      </c>
      <c r="C342" s="20">
        <v>0</v>
      </c>
      <c r="D342" s="20">
        <v>0</v>
      </c>
      <c r="E342" s="20">
        <v>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-5668.2591300000004</v>
      </c>
      <c r="L342" s="20">
        <v>-3869.8652400000001</v>
      </c>
      <c r="M342" s="20">
        <v>0</v>
      </c>
      <c r="N342" s="20">
        <v>0</v>
      </c>
      <c r="O342" s="20">
        <v>0</v>
      </c>
      <c r="P342">
        <f t="shared" si="29"/>
        <v>0</v>
      </c>
      <c r="Y342" s="48" t="s">
        <v>298</v>
      </c>
      <c r="Z342" s="49">
        <v>4324</v>
      </c>
      <c r="AA342" s="50">
        <v>0</v>
      </c>
    </row>
    <row r="343" spans="1:27" ht="14.15" x14ac:dyDescent="0.35">
      <c r="A343" s="19">
        <v>4325</v>
      </c>
      <c r="B343" s="14" t="s">
        <v>299</v>
      </c>
      <c r="C343" s="20">
        <v>-7427</v>
      </c>
      <c r="D343" s="20">
        <v>-7600</v>
      </c>
      <c r="E343" s="20">
        <v>-27662.9</v>
      </c>
      <c r="F343" s="20">
        <v>-21668.656999999999</v>
      </c>
      <c r="G343" s="20">
        <v>-13084.767</v>
      </c>
      <c r="H343" s="20">
        <v>-19190.807559999997</v>
      </c>
      <c r="I343" s="20">
        <v>-44443.160069999998</v>
      </c>
      <c r="J343" s="20">
        <v>-41475.87571</v>
      </c>
      <c r="K343" s="20">
        <v>-28017.858390000005</v>
      </c>
      <c r="L343" s="20">
        <v>-27297.038719999997</v>
      </c>
      <c r="M343" s="20">
        <v>-38733.844559999998</v>
      </c>
      <c r="N343" s="20">
        <v>-28478.068430000003</v>
      </c>
      <c r="O343" s="20">
        <v>-28234.081249999999</v>
      </c>
      <c r="P343">
        <f t="shared" si="29"/>
        <v>-29364.734</v>
      </c>
      <c r="Y343" s="48" t="s">
        <v>300</v>
      </c>
      <c r="Z343" s="49">
        <v>4325</v>
      </c>
      <c r="AA343" s="50">
        <v>-29364734</v>
      </c>
    </row>
    <row r="344" spans="1:27" ht="14.15" x14ac:dyDescent="0.35">
      <c r="A344" s="19">
        <v>4330</v>
      </c>
      <c r="B344" s="14" t="s">
        <v>301</v>
      </c>
      <c r="C344" s="20">
        <v>8800</v>
      </c>
      <c r="D344" s="20">
        <v>8599</v>
      </c>
      <c r="E344" s="20">
        <v>28134.3</v>
      </c>
      <c r="F344" s="20">
        <v>15869.108</v>
      </c>
      <c r="G344" s="20">
        <v>5888.098</v>
      </c>
      <c r="H344" s="20">
        <v>6936</v>
      </c>
      <c r="I344" s="20">
        <v>9054</v>
      </c>
      <c r="J344" s="20">
        <v>5055.0024000000003</v>
      </c>
      <c r="K344" s="20">
        <v>4894.5671500000008</v>
      </c>
      <c r="L344" s="20">
        <v>2264.2876900000001</v>
      </c>
      <c r="M344" s="20">
        <v>16467.916539999998</v>
      </c>
      <c r="N344" s="20">
        <v>5920.3694800000003</v>
      </c>
      <c r="O344" s="20">
        <v>0</v>
      </c>
      <c r="P344">
        <f t="shared" si="29"/>
        <v>0</v>
      </c>
      <c r="Y344" s="48" t="s">
        <v>302</v>
      </c>
      <c r="Z344" s="49">
        <v>4330</v>
      </c>
      <c r="AA344" s="50">
        <v>0</v>
      </c>
    </row>
    <row r="345" spans="1:27" ht="14.15" x14ac:dyDescent="0.35">
      <c r="A345" s="19">
        <v>4335</v>
      </c>
      <c r="B345" s="14" t="s">
        <v>303</v>
      </c>
      <c r="C345" s="20">
        <v>0</v>
      </c>
      <c r="D345" s="20">
        <v>0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>
        <f t="shared" si="29"/>
        <v>0</v>
      </c>
      <c r="Y345" s="48" t="s">
        <v>303</v>
      </c>
      <c r="Z345" s="49">
        <v>4335</v>
      </c>
      <c r="AA345" s="50">
        <v>0</v>
      </c>
    </row>
    <row r="346" spans="1:27" ht="14.15" x14ac:dyDescent="0.35">
      <c r="A346" s="19">
        <v>4340</v>
      </c>
      <c r="B346" s="14" t="s">
        <v>304</v>
      </c>
      <c r="C346" s="20">
        <v>0</v>
      </c>
      <c r="D346" s="20">
        <v>0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>
        <f t="shared" si="29"/>
        <v>0</v>
      </c>
      <c r="Y346" s="48" t="s">
        <v>304</v>
      </c>
      <c r="Z346" s="49">
        <v>4340</v>
      </c>
      <c r="AA346" s="50">
        <v>0</v>
      </c>
    </row>
    <row r="347" spans="1:27" ht="14.15" x14ac:dyDescent="0.35">
      <c r="A347" s="19">
        <v>4345</v>
      </c>
      <c r="B347" s="14" t="s">
        <v>305</v>
      </c>
      <c r="C347" s="20">
        <v>0</v>
      </c>
      <c r="D347" s="20">
        <v>0</v>
      </c>
      <c r="E347" s="20">
        <v>0</v>
      </c>
      <c r="F347" s="20">
        <v>0</v>
      </c>
      <c r="G347" s="20">
        <v>0</v>
      </c>
      <c r="H347" s="20">
        <v>0</v>
      </c>
      <c r="I347" s="20">
        <v>0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>
        <f t="shared" si="29"/>
        <v>0</v>
      </c>
      <c r="Y347" s="48" t="s">
        <v>305</v>
      </c>
      <c r="Z347" s="49">
        <v>4345</v>
      </c>
      <c r="AA347" s="50">
        <v>0</v>
      </c>
    </row>
    <row r="348" spans="1:27" ht="14.15" x14ac:dyDescent="0.35">
      <c r="A348" s="19">
        <v>4350</v>
      </c>
      <c r="B348" s="14" t="s">
        <v>306</v>
      </c>
      <c r="C348" s="20">
        <v>0</v>
      </c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>
        <f t="shared" si="29"/>
        <v>0</v>
      </c>
      <c r="Y348" s="48" t="s">
        <v>306</v>
      </c>
      <c r="Z348" s="49">
        <v>4350</v>
      </c>
      <c r="AA348" s="50">
        <v>0</v>
      </c>
    </row>
    <row r="349" spans="1:27" ht="14.15" x14ac:dyDescent="0.35">
      <c r="A349" s="19">
        <v>4355</v>
      </c>
      <c r="B349" s="14" t="s">
        <v>307</v>
      </c>
      <c r="C349" s="20">
        <v>-668</v>
      </c>
      <c r="D349" s="20">
        <v>263.5</v>
      </c>
      <c r="E349" s="20">
        <v>-669.1</v>
      </c>
      <c r="F349" s="20">
        <v>-2403.277</v>
      </c>
      <c r="G349" s="20">
        <v>-1223.68</v>
      </c>
      <c r="H349" s="20">
        <v>-1247.3754799999999</v>
      </c>
      <c r="I349" s="20">
        <v>-110.55004</v>
      </c>
      <c r="J349" s="20">
        <v>-1469.1871299999998</v>
      </c>
      <c r="K349" s="20">
        <v>-174.77936</v>
      </c>
      <c r="L349" s="20">
        <v>-89.180350000000004</v>
      </c>
      <c r="M349" s="20">
        <v>71.412600000000012</v>
      </c>
      <c r="N349" s="20">
        <v>109.48333</v>
      </c>
      <c r="O349" s="20">
        <v>42.344329999999999</v>
      </c>
      <c r="P349">
        <f t="shared" si="29"/>
        <v>-893.48132999999996</v>
      </c>
      <c r="Y349" s="48" t="s">
        <v>307</v>
      </c>
      <c r="Z349" s="49">
        <v>4355</v>
      </c>
      <c r="AA349" s="50">
        <v>-893481.33</v>
      </c>
    </row>
    <row r="350" spans="1:27" ht="14.15" x14ac:dyDescent="0.35">
      <c r="A350" s="19">
        <v>4360</v>
      </c>
      <c r="B350" s="14" t="s">
        <v>308</v>
      </c>
      <c r="C350" s="20">
        <v>0</v>
      </c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>
        <f t="shared" si="29"/>
        <v>0</v>
      </c>
      <c r="Y350" s="48" t="s">
        <v>308</v>
      </c>
      <c r="Z350" s="49">
        <v>4360</v>
      </c>
      <c r="AA350" s="50">
        <v>0</v>
      </c>
    </row>
    <row r="351" spans="1:27" ht="14.15" x14ac:dyDescent="0.35">
      <c r="A351" s="19">
        <v>4365</v>
      </c>
      <c r="B351" s="14" t="s">
        <v>309</v>
      </c>
      <c r="C351" s="20">
        <v>0</v>
      </c>
      <c r="D351" s="20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>
        <f t="shared" si="29"/>
        <v>0</v>
      </c>
      <c r="Y351" s="48" t="s">
        <v>309</v>
      </c>
      <c r="Z351" s="49">
        <v>4365</v>
      </c>
      <c r="AA351" s="50">
        <v>0</v>
      </c>
    </row>
    <row r="352" spans="1:27" ht="14.15" x14ac:dyDescent="0.35">
      <c r="A352" s="19">
        <v>4370</v>
      </c>
      <c r="B352" s="14" t="s">
        <v>310</v>
      </c>
      <c r="C352" s="20">
        <v>0</v>
      </c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>
        <f t="shared" si="29"/>
        <v>0</v>
      </c>
      <c r="Y352" s="48" t="s">
        <v>310</v>
      </c>
      <c r="Z352" s="49">
        <v>4370</v>
      </c>
      <c r="AA352" s="50">
        <v>0</v>
      </c>
    </row>
    <row r="353" spans="1:27" ht="14.15" x14ac:dyDescent="0.35">
      <c r="A353" s="19">
        <v>4375</v>
      </c>
      <c r="B353" s="14" t="s">
        <v>311</v>
      </c>
      <c r="C353" s="20">
        <v>0</v>
      </c>
      <c r="D353" s="20">
        <v>0</v>
      </c>
      <c r="E353" s="20">
        <v>0</v>
      </c>
      <c r="F353" s="20">
        <v>0</v>
      </c>
      <c r="G353" s="20">
        <v>0</v>
      </c>
      <c r="H353" s="20">
        <v>-1071.19</v>
      </c>
      <c r="I353" s="20">
        <v>-1496.35229</v>
      </c>
      <c r="J353" s="20">
        <v>-7641.5870400000003</v>
      </c>
      <c r="K353" s="20">
        <v>-3254.8005899999998</v>
      </c>
      <c r="L353" s="20">
        <v>-3471.9547400000001</v>
      </c>
      <c r="M353" s="20">
        <v>-1092.40815</v>
      </c>
      <c r="N353" s="20">
        <v>46.296230000000001</v>
      </c>
      <c r="O353" s="20">
        <v>-5016.46695</v>
      </c>
      <c r="P353">
        <f t="shared" si="29"/>
        <v>-0.64088000000000001</v>
      </c>
      <c r="Y353" s="48" t="s">
        <v>311</v>
      </c>
      <c r="Z353" s="49">
        <v>4375</v>
      </c>
      <c r="AA353" s="50">
        <v>-640.88</v>
      </c>
    </row>
    <row r="354" spans="1:27" ht="14.15" x14ac:dyDescent="0.35">
      <c r="A354" s="19">
        <v>4380</v>
      </c>
      <c r="B354" s="14" t="s">
        <v>312</v>
      </c>
      <c r="C354" s="20">
        <v>0</v>
      </c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4514.0709299999999</v>
      </c>
      <c r="P354">
        <f t="shared" si="29"/>
        <v>5386.1437100000003</v>
      </c>
      <c r="Y354" s="48" t="s">
        <v>312</v>
      </c>
      <c r="Z354" s="49">
        <v>4380</v>
      </c>
      <c r="AA354" s="50">
        <v>5386143.71</v>
      </c>
    </row>
    <row r="355" spans="1:27" ht="14.15" x14ac:dyDescent="0.35">
      <c r="A355" s="19">
        <v>4385</v>
      </c>
      <c r="B355" s="14" t="s">
        <v>313</v>
      </c>
      <c r="C355" s="20">
        <v>0</v>
      </c>
      <c r="D355" s="20">
        <v>0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>
        <f t="shared" si="29"/>
        <v>0</v>
      </c>
      <c r="Y355" s="48" t="s">
        <v>313</v>
      </c>
      <c r="Z355" s="49">
        <v>4385</v>
      </c>
      <c r="AA355" s="50">
        <v>0</v>
      </c>
    </row>
    <row r="356" spans="1:27" ht="14.15" x14ac:dyDescent="0.35">
      <c r="A356" s="19">
        <v>4390</v>
      </c>
      <c r="B356" s="14" t="s">
        <v>314</v>
      </c>
      <c r="C356" s="20">
        <v>0</v>
      </c>
      <c r="D356" s="20">
        <v>0</v>
      </c>
      <c r="E356" s="20">
        <v>-101983.2</v>
      </c>
      <c r="F356" s="20">
        <v>0</v>
      </c>
      <c r="G356" s="20">
        <v>86.635000000000005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>
        <f t="shared" si="29"/>
        <v>0</v>
      </c>
      <c r="Y356" s="48" t="s">
        <v>314</v>
      </c>
      <c r="Z356" s="49">
        <v>4390</v>
      </c>
      <c r="AA356" s="50">
        <v>0</v>
      </c>
    </row>
    <row r="357" spans="1:27" ht="14.15" x14ac:dyDescent="0.35">
      <c r="A357" s="19">
        <v>4395</v>
      </c>
      <c r="B357" s="14" t="s">
        <v>315</v>
      </c>
      <c r="C357" s="20">
        <v>0</v>
      </c>
      <c r="D357" s="20">
        <v>0</v>
      </c>
      <c r="E357" s="20">
        <v>0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>
        <f t="shared" si="29"/>
        <v>0</v>
      </c>
      <c r="Y357" s="48" t="s">
        <v>316</v>
      </c>
      <c r="Z357" s="49">
        <v>4395</v>
      </c>
      <c r="AA357" s="50">
        <v>0</v>
      </c>
    </row>
    <row r="358" spans="1:27" ht="14.15" x14ac:dyDescent="0.35">
      <c r="A358" s="19">
        <v>4398</v>
      </c>
      <c r="B358" s="14" t="s">
        <v>317</v>
      </c>
      <c r="C358" s="20">
        <v>0</v>
      </c>
      <c r="D358" s="20">
        <v>0</v>
      </c>
      <c r="E358" s="20">
        <v>0</v>
      </c>
      <c r="F358" s="20">
        <v>0</v>
      </c>
      <c r="G358" s="20">
        <v>-148.94200000000001</v>
      </c>
      <c r="H358" s="20">
        <v>-589.02913000000001</v>
      </c>
      <c r="I358" s="20">
        <v>-125.36556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>
        <f t="shared" si="29"/>
        <v>0</v>
      </c>
      <c r="Y358" s="48" t="s">
        <v>317</v>
      </c>
      <c r="Z358" s="49">
        <v>4398</v>
      </c>
      <c r="AA358" s="50">
        <v>0</v>
      </c>
    </row>
    <row r="359" spans="1:27" ht="14.15" x14ac:dyDescent="0.35">
      <c r="A359" s="19"/>
      <c r="B359" s="14"/>
      <c r="C359" s="21">
        <f t="shared" ref="C359:O359" si="30">SUM(C338:C358)</f>
        <v>705</v>
      </c>
      <c r="D359" s="21">
        <f t="shared" si="30"/>
        <v>1262.5</v>
      </c>
      <c r="E359" s="21">
        <f t="shared" si="30"/>
        <v>-102180.9</v>
      </c>
      <c r="F359" s="21">
        <f t="shared" si="30"/>
        <v>-8202.8259999999991</v>
      </c>
      <c r="G359" s="21">
        <f t="shared" si="30"/>
        <v>-8482.655999999999</v>
      </c>
      <c r="H359" s="21">
        <f t="shared" si="30"/>
        <v>-15162.402169999999</v>
      </c>
      <c r="I359" s="21">
        <f t="shared" si="30"/>
        <v>-37121.427960000001</v>
      </c>
      <c r="J359" s="21">
        <f t="shared" si="30"/>
        <v>-45531.64748</v>
      </c>
      <c r="K359" s="21">
        <f t="shared" si="30"/>
        <v>-32221.130320000004</v>
      </c>
      <c r="L359" s="21">
        <f t="shared" si="30"/>
        <v>-32463.751359999995</v>
      </c>
      <c r="M359" s="21">
        <f t="shared" si="30"/>
        <v>-23286.923569999999</v>
      </c>
      <c r="N359" s="21">
        <f t="shared" si="30"/>
        <v>-22401.919390000003</v>
      </c>
      <c r="O359" s="21">
        <f t="shared" si="30"/>
        <v>-28694.132939999996</v>
      </c>
      <c r="Y359" s="53"/>
      <c r="Z359" s="54"/>
      <c r="AA359" s="54"/>
    </row>
    <row r="360" spans="1:27" ht="14.15" x14ac:dyDescent="0.35">
      <c r="A360" s="13" t="s">
        <v>318</v>
      </c>
      <c r="B360" s="1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Y360" s="55" t="s">
        <v>318</v>
      </c>
      <c r="Z360" s="56"/>
      <c r="AA360" s="56"/>
    </row>
    <row r="361" spans="1:27" ht="14.15" x14ac:dyDescent="0.35">
      <c r="A361" s="19">
        <v>4405</v>
      </c>
      <c r="B361" s="14" t="s">
        <v>319</v>
      </c>
      <c r="C361" s="20">
        <v>0</v>
      </c>
      <c r="D361" s="20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Y361" s="45" t="s">
        <v>242</v>
      </c>
      <c r="Z361" s="46" t="s">
        <v>243</v>
      </c>
      <c r="AA361" s="46" t="s">
        <v>244</v>
      </c>
    </row>
    <row r="362" spans="1:27" ht="14.15" x14ac:dyDescent="0.35">
      <c r="A362" s="19">
        <v>4415</v>
      </c>
      <c r="B362" s="14" t="s">
        <v>320</v>
      </c>
      <c r="C362" s="20">
        <v>0</v>
      </c>
      <c r="D362" s="20">
        <v>0</v>
      </c>
      <c r="E362" s="20">
        <v>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Y362" s="48" t="s">
        <v>319</v>
      </c>
      <c r="Z362" s="49">
        <v>4405</v>
      </c>
      <c r="AA362" s="50">
        <v>0</v>
      </c>
    </row>
    <row r="363" spans="1:27" ht="14.15" x14ac:dyDescent="0.35">
      <c r="A363" s="19"/>
      <c r="B363" s="14"/>
      <c r="C363" s="21">
        <f t="shared" ref="C363:O363" si="31">SUM(C361:C362)</f>
        <v>0</v>
      </c>
      <c r="D363" s="21">
        <f t="shared" si="31"/>
        <v>0</v>
      </c>
      <c r="E363" s="21">
        <f t="shared" si="31"/>
        <v>0</v>
      </c>
      <c r="F363" s="21">
        <f t="shared" si="31"/>
        <v>0</v>
      </c>
      <c r="G363" s="21">
        <f t="shared" si="31"/>
        <v>0</v>
      </c>
      <c r="H363" s="21">
        <f t="shared" si="31"/>
        <v>0</v>
      </c>
      <c r="I363" s="21">
        <f t="shared" si="31"/>
        <v>0</v>
      </c>
      <c r="J363" s="21">
        <f t="shared" si="31"/>
        <v>0</v>
      </c>
      <c r="K363" s="21">
        <f t="shared" si="31"/>
        <v>0</v>
      </c>
      <c r="L363" s="21">
        <f t="shared" si="31"/>
        <v>0</v>
      </c>
      <c r="M363" s="21">
        <f t="shared" si="31"/>
        <v>0</v>
      </c>
      <c r="N363" s="21">
        <f t="shared" si="31"/>
        <v>0</v>
      </c>
      <c r="O363" s="21">
        <f t="shared" si="31"/>
        <v>0</v>
      </c>
      <c r="Y363" s="48" t="s">
        <v>320</v>
      </c>
      <c r="Z363" s="49">
        <v>4415</v>
      </c>
      <c r="AA363" s="50">
        <v>0</v>
      </c>
    </row>
    <row r="364" spans="1:27" s="23" customFormat="1" ht="14.15" x14ac:dyDescent="0.35">
      <c r="A364" s="13"/>
      <c r="B364" s="14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Y364" s="53"/>
      <c r="Z364" s="54"/>
      <c r="AA364" s="54"/>
    </row>
    <row r="365" spans="1:27" ht="14.15" x14ac:dyDescent="0.35">
      <c r="A365" s="36"/>
      <c r="B365" s="37" t="s">
        <v>321</v>
      </c>
      <c r="C365" s="38">
        <f t="shared" ref="C365:O365" si="32">C363+C359+C335+C324+C319+C311</f>
        <v>-2366659</v>
      </c>
      <c r="D365" s="38">
        <f t="shared" si="32"/>
        <v>-2406453.1999999997</v>
      </c>
      <c r="E365" s="38">
        <f t="shared" si="32"/>
        <v>-2624373.4</v>
      </c>
      <c r="F365" s="38">
        <f t="shared" si="32"/>
        <v>-2692345.7040000004</v>
      </c>
      <c r="G365" s="38">
        <f t="shared" si="32"/>
        <v>-2900441.0420000004</v>
      </c>
      <c r="H365" s="38">
        <f t="shared" si="32"/>
        <v>-2999574.2896499997</v>
      </c>
      <c r="I365" s="38">
        <f t="shared" si="32"/>
        <v>-2944754.8050900004</v>
      </c>
      <c r="J365" s="38">
        <f t="shared" si="32"/>
        <v>-3143441.4177400004</v>
      </c>
      <c r="K365" s="38">
        <f t="shared" si="32"/>
        <v>-3329327.5573899997</v>
      </c>
      <c r="L365" s="38">
        <f t="shared" si="32"/>
        <v>-3570353.6815199992</v>
      </c>
      <c r="M365" s="38">
        <f t="shared" si="32"/>
        <v>-3697593.0585900005</v>
      </c>
      <c r="N365" s="38">
        <f t="shared" si="32"/>
        <v>-3963062.0697900001</v>
      </c>
      <c r="O365" s="38">
        <f t="shared" si="32"/>
        <v>-4276359.9331</v>
      </c>
      <c r="Y365" s="55" t="s">
        <v>322</v>
      </c>
      <c r="Z365" s="56"/>
      <c r="AA365" s="56"/>
    </row>
    <row r="366" spans="1:27" ht="14.15" x14ac:dyDescent="0.35">
      <c r="A366" s="19"/>
      <c r="B366" s="39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Y366" s="45" t="s">
        <v>242</v>
      </c>
      <c r="Z366" s="46" t="s">
        <v>243</v>
      </c>
      <c r="AA366" s="46" t="s">
        <v>244</v>
      </c>
    </row>
    <row r="367" spans="1:27" ht="14.15" x14ac:dyDescent="0.35">
      <c r="A367" s="13" t="s">
        <v>323</v>
      </c>
      <c r="B367" s="31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Y367" s="48" t="s">
        <v>324</v>
      </c>
      <c r="Z367" s="49">
        <v>4505</v>
      </c>
      <c r="AA367" s="50">
        <v>0</v>
      </c>
    </row>
    <row r="368" spans="1:27" ht="14.15" x14ac:dyDescent="0.35">
      <c r="A368" s="13" t="s">
        <v>322</v>
      </c>
      <c r="B368" s="14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Y368" s="48" t="s">
        <v>325</v>
      </c>
      <c r="Z368" s="49">
        <v>4510</v>
      </c>
      <c r="AA368" s="50">
        <v>0</v>
      </c>
    </row>
    <row r="369" spans="1:27" ht="14.15" x14ac:dyDescent="0.35">
      <c r="A369" s="19">
        <v>4505</v>
      </c>
      <c r="B369" s="14" t="s">
        <v>324</v>
      </c>
      <c r="C369" s="20">
        <v>0</v>
      </c>
      <c r="D369" s="20">
        <v>0</v>
      </c>
      <c r="E369" s="20">
        <v>0</v>
      </c>
      <c r="F369" s="20">
        <v>0</v>
      </c>
      <c r="G369" s="20">
        <v>0</v>
      </c>
      <c r="H369" s="20">
        <v>0</v>
      </c>
      <c r="I369" s="20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Y369" s="48" t="s">
        <v>326</v>
      </c>
      <c r="Z369" s="49">
        <v>4515</v>
      </c>
      <c r="AA369" s="50">
        <v>0</v>
      </c>
    </row>
    <row r="370" spans="1:27" ht="14.15" x14ac:dyDescent="0.35">
      <c r="A370" s="19">
        <v>4510</v>
      </c>
      <c r="B370" s="14" t="s">
        <v>325</v>
      </c>
      <c r="C370" s="20">
        <v>0</v>
      </c>
      <c r="D370" s="20">
        <v>0</v>
      </c>
      <c r="E370" s="20">
        <v>0</v>
      </c>
      <c r="F370" s="20">
        <v>0</v>
      </c>
      <c r="G370" s="20">
        <v>0.214</v>
      </c>
      <c r="H370" s="20">
        <v>0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Y370" s="48" t="s">
        <v>327</v>
      </c>
      <c r="Z370" s="49">
        <v>4520</v>
      </c>
      <c r="AA370" s="50">
        <v>0</v>
      </c>
    </row>
    <row r="371" spans="1:27" ht="14.15" x14ac:dyDescent="0.35">
      <c r="A371" s="19">
        <v>4515</v>
      </c>
      <c r="B371" s="14" t="s">
        <v>326</v>
      </c>
      <c r="C371" s="20">
        <v>0</v>
      </c>
      <c r="D371" s="20">
        <v>0</v>
      </c>
      <c r="E371" s="20">
        <v>0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Y371" s="48" t="s">
        <v>328</v>
      </c>
      <c r="Z371" s="49">
        <v>4525</v>
      </c>
      <c r="AA371" s="50">
        <v>0</v>
      </c>
    </row>
    <row r="372" spans="1:27" ht="14.15" x14ac:dyDescent="0.35">
      <c r="A372" s="19">
        <v>4520</v>
      </c>
      <c r="B372" s="14" t="s">
        <v>327</v>
      </c>
      <c r="C372" s="20">
        <v>0</v>
      </c>
      <c r="D372" s="20">
        <v>0</v>
      </c>
      <c r="E372" s="20">
        <v>0</v>
      </c>
      <c r="F372" s="20">
        <v>0</v>
      </c>
      <c r="G372" s="20">
        <v>0</v>
      </c>
      <c r="H372" s="20">
        <v>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Y372" s="48" t="s">
        <v>329</v>
      </c>
      <c r="Z372" s="49">
        <v>4530</v>
      </c>
      <c r="AA372" s="50">
        <v>0</v>
      </c>
    </row>
    <row r="373" spans="1:27" ht="14.15" x14ac:dyDescent="0.35">
      <c r="A373" s="19">
        <v>4525</v>
      </c>
      <c r="B373" s="14" t="s">
        <v>330</v>
      </c>
      <c r="C373" s="20">
        <v>0</v>
      </c>
      <c r="D373" s="20">
        <v>0</v>
      </c>
      <c r="E373" s="20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Y373" s="48" t="s">
        <v>331</v>
      </c>
      <c r="Z373" s="49">
        <v>4535</v>
      </c>
      <c r="AA373" s="50">
        <v>0</v>
      </c>
    </row>
    <row r="374" spans="1:27" ht="14.15" x14ac:dyDescent="0.35">
      <c r="A374" s="19">
        <v>4530</v>
      </c>
      <c r="B374" s="14" t="s">
        <v>329</v>
      </c>
      <c r="C374" s="20">
        <v>0</v>
      </c>
      <c r="D374" s="20">
        <v>0</v>
      </c>
      <c r="E374" s="20">
        <v>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Y374" s="48" t="s">
        <v>332</v>
      </c>
      <c r="Z374" s="49">
        <v>4540</v>
      </c>
      <c r="AA374" s="50">
        <v>0</v>
      </c>
    </row>
    <row r="375" spans="1:27" ht="14.15" x14ac:dyDescent="0.35">
      <c r="A375" s="19">
        <v>4535</v>
      </c>
      <c r="B375" s="14" t="s">
        <v>331</v>
      </c>
      <c r="C375" s="20">
        <v>0</v>
      </c>
      <c r="D375" s="20">
        <v>0</v>
      </c>
      <c r="E375" s="20">
        <v>0</v>
      </c>
      <c r="F375" s="20">
        <v>0</v>
      </c>
      <c r="G375" s="20">
        <v>0</v>
      </c>
      <c r="H375" s="20">
        <v>0</v>
      </c>
      <c r="I375" s="20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Y375" s="48" t="s">
        <v>333</v>
      </c>
      <c r="Z375" s="49">
        <v>4545</v>
      </c>
      <c r="AA375" s="50">
        <v>0</v>
      </c>
    </row>
    <row r="376" spans="1:27" ht="14.15" x14ac:dyDescent="0.35">
      <c r="A376" s="19">
        <v>4540</v>
      </c>
      <c r="B376" s="14" t="s">
        <v>332</v>
      </c>
      <c r="C376" s="20">
        <v>0</v>
      </c>
      <c r="D376" s="20">
        <v>0</v>
      </c>
      <c r="E376" s="20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Y376" s="48" t="s">
        <v>334</v>
      </c>
      <c r="Z376" s="49">
        <v>4550</v>
      </c>
      <c r="AA376" s="50">
        <v>0</v>
      </c>
    </row>
    <row r="377" spans="1:27" ht="14.15" x14ac:dyDescent="0.35">
      <c r="A377" s="19">
        <v>4545</v>
      </c>
      <c r="B377" s="14" t="s">
        <v>333</v>
      </c>
      <c r="C377" s="20">
        <v>0</v>
      </c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Y377" s="48" t="s">
        <v>335</v>
      </c>
      <c r="Z377" s="49">
        <v>4555</v>
      </c>
      <c r="AA377" s="50">
        <v>0</v>
      </c>
    </row>
    <row r="378" spans="1:27" ht="14.15" x14ac:dyDescent="0.35">
      <c r="A378" s="19">
        <v>4550</v>
      </c>
      <c r="B378" s="14" t="s">
        <v>334</v>
      </c>
      <c r="C378" s="20">
        <v>0</v>
      </c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Y378" s="48" t="s">
        <v>336</v>
      </c>
      <c r="Z378" s="49">
        <v>4560</v>
      </c>
      <c r="AA378" s="50">
        <v>0</v>
      </c>
    </row>
    <row r="379" spans="1:27" ht="14.15" x14ac:dyDescent="0.35">
      <c r="A379" s="19">
        <v>4555</v>
      </c>
      <c r="B379" s="14" t="s">
        <v>335</v>
      </c>
      <c r="C379" s="20">
        <v>0</v>
      </c>
      <c r="D379" s="20">
        <v>0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Y379" s="48" t="s">
        <v>337</v>
      </c>
      <c r="Z379" s="49">
        <v>4565</v>
      </c>
      <c r="AA379" s="50">
        <v>0</v>
      </c>
    </row>
    <row r="380" spans="1:27" ht="14.15" x14ac:dyDescent="0.35">
      <c r="A380" s="19">
        <v>4560</v>
      </c>
      <c r="B380" s="14" t="s">
        <v>336</v>
      </c>
      <c r="C380" s="20">
        <v>0</v>
      </c>
      <c r="D380" s="20">
        <v>0</v>
      </c>
      <c r="E380" s="20">
        <v>0</v>
      </c>
      <c r="F380" s="20">
        <v>0</v>
      </c>
      <c r="G380" s="20">
        <v>0</v>
      </c>
      <c r="H380" s="20">
        <v>0</v>
      </c>
      <c r="I380" s="20">
        <v>0</v>
      </c>
      <c r="J380" s="20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Y380" s="53"/>
      <c r="Z380" s="54"/>
      <c r="AA380" s="54"/>
    </row>
    <row r="381" spans="1:27" ht="14.15" x14ac:dyDescent="0.35">
      <c r="A381" s="19">
        <v>4565</v>
      </c>
      <c r="B381" s="14" t="s">
        <v>338</v>
      </c>
      <c r="C381" s="20">
        <v>0</v>
      </c>
      <c r="D381" s="20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Y381" s="55" t="s">
        <v>339</v>
      </c>
      <c r="Z381" s="56"/>
      <c r="AA381" s="56"/>
    </row>
    <row r="382" spans="1:27" ht="14.15" x14ac:dyDescent="0.35">
      <c r="A382" s="19"/>
      <c r="B382" s="14"/>
      <c r="C382" s="21">
        <f t="shared" ref="C382:O382" si="33">SUM(C369:C381)</f>
        <v>0</v>
      </c>
      <c r="D382" s="21">
        <f t="shared" si="33"/>
        <v>0</v>
      </c>
      <c r="E382" s="21">
        <f t="shared" si="33"/>
        <v>0</v>
      </c>
      <c r="F382" s="21">
        <f t="shared" si="33"/>
        <v>0</v>
      </c>
      <c r="G382" s="21">
        <f t="shared" si="33"/>
        <v>0.214</v>
      </c>
      <c r="H382" s="21">
        <f t="shared" si="33"/>
        <v>0</v>
      </c>
      <c r="I382" s="21">
        <f t="shared" si="33"/>
        <v>0</v>
      </c>
      <c r="J382" s="21">
        <f t="shared" si="33"/>
        <v>0</v>
      </c>
      <c r="K382" s="21">
        <f t="shared" si="33"/>
        <v>0</v>
      </c>
      <c r="L382" s="21">
        <f t="shared" si="33"/>
        <v>0</v>
      </c>
      <c r="M382" s="21">
        <f t="shared" si="33"/>
        <v>0</v>
      </c>
      <c r="N382" s="21">
        <f t="shared" si="33"/>
        <v>0</v>
      </c>
      <c r="O382" s="21">
        <f t="shared" si="33"/>
        <v>0</v>
      </c>
      <c r="Y382" s="45" t="s">
        <v>242</v>
      </c>
      <c r="Z382" s="46" t="s">
        <v>243</v>
      </c>
      <c r="AA382" s="46" t="s">
        <v>244</v>
      </c>
    </row>
    <row r="383" spans="1:27" ht="14.15" x14ac:dyDescent="0.35">
      <c r="A383" s="13" t="s">
        <v>339</v>
      </c>
      <c r="B383" s="14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Y383" s="48" t="s">
        <v>340</v>
      </c>
      <c r="Z383" s="49">
        <v>4605</v>
      </c>
      <c r="AA383" s="50">
        <v>0</v>
      </c>
    </row>
    <row r="384" spans="1:27" ht="14.15" x14ac:dyDescent="0.35">
      <c r="A384" s="19">
        <v>4605</v>
      </c>
      <c r="B384" s="14" t="s">
        <v>340</v>
      </c>
      <c r="C384" s="20">
        <v>0</v>
      </c>
      <c r="D384" s="20">
        <v>0</v>
      </c>
      <c r="E384" s="20">
        <v>0</v>
      </c>
      <c r="F384" s="20">
        <v>0</v>
      </c>
      <c r="G384" s="20">
        <v>0</v>
      </c>
      <c r="H384" s="20">
        <v>0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Y384" s="48" t="s">
        <v>341</v>
      </c>
      <c r="Z384" s="49">
        <v>4610</v>
      </c>
      <c r="AA384" s="50">
        <v>0</v>
      </c>
    </row>
    <row r="385" spans="1:27" ht="14.15" x14ac:dyDescent="0.35">
      <c r="A385" s="19">
        <v>4610</v>
      </c>
      <c r="B385" s="14" t="s">
        <v>341</v>
      </c>
      <c r="C385" s="20">
        <v>0</v>
      </c>
      <c r="D385" s="20">
        <v>0</v>
      </c>
      <c r="E385" s="20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Y385" s="48" t="s">
        <v>342</v>
      </c>
      <c r="Z385" s="49">
        <v>4615</v>
      </c>
      <c r="AA385" s="50">
        <v>0</v>
      </c>
    </row>
    <row r="386" spans="1:27" ht="14.15" x14ac:dyDescent="0.35">
      <c r="A386" s="19">
        <v>4615</v>
      </c>
      <c r="B386" s="14" t="s">
        <v>342</v>
      </c>
      <c r="C386" s="20">
        <v>0</v>
      </c>
      <c r="D386" s="20">
        <v>0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Y386" s="48" t="s">
        <v>343</v>
      </c>
      <c r="Z386" s="49">
        <v>4620</v>
      </c>
      <c r="AA386" s="50">
        <v>0</v>
      </c>
    </row>
    <row r="387" spans="1:27" ht="14.15" x14ac:dyDescent="0.35">
      <c r="A387" s="19">
        <v>4620</v>
      </c>
      <c r="B387" s="14" t="s">
        <v>343</v>
      </c>
      <c r="C387" s="20">
        <v>0</v>
      </c>
      <c r="D387" s="20">
        <v>0</v>
      </c>
      <c r="E387" s="20">
        <v>0</v>
      </c>
      <c r="F387" s="20">
        <v>0</v>
      </c>
      <c r="G387" s="20">
        <v>0</v>
      </c>
      <c r="H387" s="20">
        <v>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Y387" s="48" t="s">
        <v>344</v>
      </c>
      <c r="Z387" s="49">
        <v>4625</v>
      </c>
      <c r="AA387" s="50">
        <v>0</v>
      </c>
    </row>
    <row r="388" spans="1:27" ht="14.15" x14ac:dyDescent="0.35">
      <c r="A388" s="19">
        <v>4625</v>
      </c>
      <c r="B388" s="14" t="s">
        <v>344</v>
      </c>
      <c r="C388" s="20">
        <v>0</v>
      </c>
      <c r="D388" s="20">
        <v>0</v>
      </c>
      <c r="E388" s="20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Y388" s="48" t="s">
        <v>345</v>
      </c>
      <c r="Z388" s="49">
        <v>4630</v>
      </c>
      <c r="AA388" s="50">
        <v>0</v>
      </c>
    </row>
    <row r="389" spans="1:27" ht="14.15" x14ac:dyDescent="0.35">
      <c r="A389" s="19">
        <v>4630</v>
      </c>
      <c r="B389" s="14" t="s">
        <v>345</v>
      </c>
      <c r="C389" s="20">
        <v>0</v>
      </c>
      <c r="D389" s="20">
        <v>0</v>
      </c>
      <c r="E389" s="20">
        <v>0</v>
      </c>
      <c r="F389" s="20">
        <v>0</v>
      </c>
      <c r="G389" s="20">
        <v>0</v>
      </c>
      <c r="H389" s="20">
        <v>0</v>
      </c>
      <c r="I389" s="20">
        <v>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0</v>
      </c>
      <c r="Y389" s="48" t="s">
        <v>346</v>
      </c>
      <c r="Z389" s="49">
        <v>4635</v>
      </c>
      <c r="AA389" s="50">
        <v>0</v>
      </c>
    </row>
    <row r="390" spans="1:27" ht="14.15" x14ac:dyDescent="0.35">
      <c r="A390" s="19">
        <v>4635</v>
      </c>
      <c r="B390" s="14" t="s">
        <v>346</v>
      </c>
      <c r="C390" s="20">
        <v>0</v>
      </c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Y390" s="48" t="s">
        <v>347</v>
      </c>
      <c r="Z390" s="49">
        <v>4640</v>
      </c>
      <c r="AA390" s="50">
        <v>0</v>
      </c>
    </row>
    <row r="391" spans="1:27" ht="14.15" x14ac:dyDescent="0.35">
      <c r="A391" s="19">
        <v>4640</v>
      </c>
      <c r="B391" s="14" t="s">
        <v>347</v>
      </c>
      <c r="C391" s="20">
        <v>0</v>
      </c>
      <c r="D391" s="20">
        <v>0</v>
      </c>
      <c r="E391" s="20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Y391" s="53"/>
      <c r="Z391" s="54"/>
      <c r="AA391" s="54"/>
    </row>
    <row r="392" spans="1:27" ht="14.15" x14ac:dyDescent="0.35">
      <c r="A392" s="19"/>
      <c r="B392" s="14"/>
      <c r="C392" s="21">
        <f t="shared" ref="C392:O392" si="34">SUM(C384:C391)</f>
        <v>0</v>
      </c>
      <c r="D392" s="21">
        <f t="shared" si="34"/>
        <v>0</v>
      </c>
      <c r="E392" s="21">
        <f t="shared" si="34"/>
        <v>0</v>
      </c>
      <c r="F392" s="21">
        <f t="shared" si="34"/>
        <v>0</v>
      </c>
      <c r="G392" s="21">
        <f t="shared" si="34"/>
        <v>0</v>
      </c>
      <c r="H392" s="21">
        <f t="shared" si="34"/>
        <v>0</v>
      </c>
      <c r="I392" s="21">
        <f t="shared" si="34"/>
        <v>0</v>
      </c>
      <c r="J392" s="21">
        <f t="shared" si="34"/>
        <v>0</v>
      </c>
      <c r="K392" s="21">
        <f t="shared" si="34"/>
        <v>0</v>
      </c>
      <c r="L392" s="21">
        <f t="shared" si="34"/>
        <v>0</v>
      </c>
      <c r="M392" s="21">
        <f t="shared" si="34"/>
        <v>0</v>
      </c>
      <c r="N392" s="21">
        <f t="shared" si="34"/>
        <v>0</v>
      </c>
      <c r="O392" s="21">
        <f t="shared" si="34"/>
        <v>0</v>
      </c>
      <c r="Y392" s="55" t="s">
        <v>348</v>
      </c>
      <c r="Z392" s="56"/>
      <c r="AA392" s="56"/>
    </row>
    <row r="393" spans="1:27" ht="14.15" x14ac:dyDescent="0.35">
      <c r="A393" s="13" t="s">
        <v>348</v>
      </c>
      <c r="B393" s="14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Y393" s="45" t="s">
        <v>242</v>
      </c>
      <c r="Z393" s="46" t="s">
        <v>243</v>
      </c>
      <c r="AA393" s="46" t="s">
        <v>244</v>
      </c>
    </row>
    <row r="394" spans="1:27" ht="14.15" x14ac:dyDescent="0.35">
      <c r="A394" s="19">
        <v>4705</v>
      </c>
      <c r="B394" s="14" t="s">
        <v>349</v>
      </c>
      <c r="C394" s="20">
        <v>1817806</v>
      </c>
      <c r="D394" s="20">
        <v>1893574.7</v>
      </c>
      <c r="E394" s="20">
        <v>1773154.5</v>
      </c>
      <c r="F394" s="20">
        <v>2299230.7230000002</v>
      </c>
      <c r="G394" s="20">
        <v>1726698.1950000001</v>
      </c>
      <c r="H394" s="20">
        <v>1815143.7940799999</v>
      </c>
      <c r="I394" s="20">
        <v>1706341.6907800001</v>
      </c>
      <c r="J394" s="20">
        <v>1431341.7471700003</v>
      </c>
      <c r="K394" s="20">
        <v>1583142.5859299994</v>
      </c>
      <c r="L394" s="20">
        <v>1181343.5028500005</v>
      </c>
      <c r="M394" s="20">
        <v>1072742.5891599997</v>
      </c>
      <c r="N394" s="20">
        <v>1546592.1868699999</v>
      </c>
      <c r="O394" s="20">
        <v>967103.69764000003</v>
      </c>
      <c r="Y394" s="48" t="s">
        <v>349</v>
      </c>
      <c r="Z394" s="49">
        <v>4705</v>
      </c>
      <c r="AA394" s="50">
        <v>596526083.71000004</v>
      </c>
    </row>
    <row r="395" spans="1:27" ht="14.15" x14ac:dyDescent="0.35">
      <c r="A395" s="19">
        <v>4707</v>
      </c>
      <c r="B395" s="2" t="s">
        <v>350</v>
      </c>
      <c r="C395" s="20">
        <v>0</v>
      </c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20">
        <v>0</v>
      </c>
      <c r="M395" s="20">
        <v>0</v>
      </c>
      <c r="N395" s="20">
        <v>535490.62912000006</v>
      </c>
      <c r="O395" s="20">
        <v>534973.60601999995</v>
      </c>
      <c r="Y395" s="48" t="s">
        <v>351</v>
      </c>
      <c r="Z395" s="49">
        <v>4707</v>
      </c>
      <c r="AA395" s="50">
        <v>684525299.16999996</v>
      </c>
    </row>
    <row r="396" spans="1:27" ht="14.15" x14ac:dyDescent="0.35">
      <c r="A396" s="19">
        <v>4708</v>
      </c>
      <c r="B396" s="14" t="s">
        <v>352</v>
      </c>
      <c r="C396" s="20">
        <v>0</v>
      </c>
      <c r="D396" s="20">
        <v>0</v>
      </c>
      <c r="E396" s="20">
        <v>0</v>
      </c>
      <c r="F396" s="20">
        <v>0</v>
      </c>
      <c r="G396" s="20">
        <v>0</v>
      </c>
      <c r="H396" s="20">
        <v>18243.004229999999</v>
      </c>
      <c r="I396" s="20">
        <v>138501.35988999999</v>
      </c>
      <c r="J396" s="20">
        <v>145281.78722999999</v>
      </c>
      <c r="K396" s="20">
        <v>131726.77509000001</v>
      </c>
      <c r="L396" s="20">
        <v>128822.21433</v>
      </c>
      <c r="M396" s="20">
        <v>119212.36785</v>
      </c>
      <c r="N396" s="20">
        <v>122388.61276</v>
      </c>
      <c r="O396" s="20">
        <v>130735.00276999999</v>
      </c>
      <c r="Y396" s="48" t="s">
        <v>353</v>
      </c>
      <c r="Z396" s="49">
        <v>4708</v>
      </c>
      <c r="AA396" s="50">
        <v>92998359.599999994</v>
      </c>
    </row>
    <row r="397" spans="1:27" ht="14.15" x14ac:dyDescent="0.35">
      <c r="A397" s="19">
        <v>4710</v>
      </c>
      <c r="B397" s="14" t="s">
        <v>354</v>
      </c>
      <c r="C397" s="20">
        <v>-196606</v>
      </c>
      <c r="D397" s="20">
        <v>-270868.40000000002</v>
      </c>
      <c r="E397" s="20">
        <v>-44532.5</v>
      </c>
      <c r="F397" s="20">
        <v>-479046.70600000001</v>
      </c>
      <c r="G397" s="20">
        <v>203484.87599999999</v>
      </c>
      <c r="H397" s="20">
        <v>105883.83095999999</v>
      </c>
      <c r="I397" s="20">
        <v>60211.547210000004</v>
      </c>
      <c r="J397" s="20">
        <v>463968.19086999999</v>
      </c>
      <c r="K397" s="20">
        <v>440795.86285999999</v>
      </c>
      <c r="L397" s="20">
        <v>605105.81228999991</v>
      </c>
      <c r="M397" s="20">
        <v>817716.47539000004</v>
      </c>
      <c r="N397" s="20">
        <v>-3.7252902984619101E-12</v>
      </c>
      <c r="O397" s="20">
        <v>867116.67822</v>
      </c>
      <c r="Y397" s="48" t="s">
        <v>354</v>
      </c>
      <c r="Z397" s="49">
        <v>4710</v>
      </c>
      <c r="AA397" s="50">
        <v>1225703343.3900001</v>
      </c>
    </row>
    <row r="398" spans="1:27" ht="14.15" x14ac:dyDescent="0.35">
      <c r="A398" s="19">
        <v>4712</v>
      </c>
      <c r="B398" s="14" t="s">
        <v>355</v>
      </c>
      <c r="C398" s="20">
        <v>0</v>
      </c>
      <c r="D398" s="20"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Y398" s="48" t="s">
        <v>356</v>
      </c>
      <c r="Z398" s="49">
        <v>4712</v>
      </c>
      <c r="AA398" s="50">
        <v>0</v>
      </c>
    </row>
    <row r="399" spans="1:27" ht="14.15" x14ac:dyDescent="0.35">
      <c r="A399" s="19">
        <v>4714</v>
      </c>
      <c r="B399" s="14" t="s">
        <v>357</v>
      </c>
      <c r="C399" s="20">
        <v>0</v>
      </c>
      <c r="D399" s="20">
        <v>0</v>
      </c>
      <c r="E399" s="20">
        <v>0</v>
      </c>
      <c r="F399" s="20">
        <v>0</v>
      </c>
      <c r="G399" s="20">
        <v>0</v>
      </c>
      <c r="H399" s="20">
        <v>0</v>
      </c>
      <c r="I399" s="20">
        <v>0</v>
      </c>
      <c r="J399" s="20">
        <v>0</v>
      </c>
      <c r="K399" s="20">
        <v>0</v>
      </c>
      <c r="L399" s="20">
        <v>209774.62400000001</v>
      </c>
      <c r="M399" s="20">
        <v>235170.70902000001</v>
      </c>
      <c r="N399" s="20">
        <v>240898.34255999999</v>
      </c>
      <c r="O399" s="20">
        <v>246205.72717</v>
      </c>
      <c r="Y399" s="48" t="s">
        <v>358</v>
      </c>
      <c r="Z399" s="49">
        <v>4714</v>
      </c>
      <c r="AA399" s="50">
        <v>232373508.11000001</v>
      </c>
    </row>
    <row r="400" spans="1:27" ht="14.15" x14ac:dyDescent="0.35">
      <c r="A400" s="19">
        <v>4715</v>
      </c>
      <c r="B400" s="14" t="s">
        <v>359</v>
      </c>
      <c r="C400" s="20">
        <v>0</v>
      </c>
      <c r="D400" s="20">
        <v>0</v>
      </c>
      <c r="E400" s="20">
        <v>0</v>
      </c>
      <c r="F400" s="20">
        <v>0</v>
      </c>
      <c r="G400" s="20">
        <v>0</v>
      </c>
      <c r="H400" s="20">
        <v>0</v>
      </c>
      <c r="I400" s="20">
        <v>0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  <c r="Y400" s="48" t="s">
        <v>359</v>
      </c>
      <c r="Z400" s="49">
        <v>4715</v>
      </c>
      <c r="AA400" s="50">
        <v>0</v>
      </c>
    </row>
    <row r="401" spans="1:27" ht="14.15" x14ac:dyDescent="0.35">
      <c r="A401" s="19">
        <v>4716</v>
      </c>
      <c r="B401" s="14" t="s">
        <v>360</v>
      </c>
      <c r="C401" s="20">
        <v>0</v>
      </c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156582.736</v>
      </c>
      <c r="M401" s="20">
        <v>166235.43398</v>
      </c>
      <c r="N401" s="20">
        <v>164996.88798999999</v>
      </c>
      <c r="O401" s="20">
        <v>162244.60225999999</v>
      </c>
      <c r="Y401" s="48" t="s">
        <v>361</v>
      </c>
      <c r="Z401" s="49">
        <v>4716</v>
      </c>
      <c r="AA401" s="50">
        <v>139321690.03</v>
      </c>
    </row>
    <row r="402" spans="1:27" ht="14.15" x14ac:dyDescent="0.35">
      <c r="A402" s="19">
        <v>4720</v>
      </c>
      <c r="B402" s="14" t="s">
        <v>362</v>
      </c>
      <c r="C402" s="20">
        <v>0</v>
      </c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Y402" s="48" t="s">
        <v>362</v>
      </c>
      <c r="Z402" s="49">
        <v>4720</v>
      </c>
      <c r="AA402" s="50">
        <v>0</v>
      </c>
    </row>
    <row r="403" spans="1:27" ht="14.15" x14ac:dyDescent="0.35">
      <c r="A403" s="19">
        <v>4725</v>
      </c>
      <c r="B403" s="14" t="s">
        <v>363</v>
      </c>
      <c r="C403" s="20">
        <v>0</v>
      </c>
      <c r="D403" s="20">
        <v>0</v>
      </c>
      <c r="E403" s="20">
        <v>0</v>
      </c>
      <c r="F403" s="20">
        <v>0</v>
      </c>
      <c r="G403" s="20">
        <v>0</v>
      </c>
      <c r="H403" s="20">
        <v>0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Y403" s="48" t="s">
        <v>363</v>
      </c>
      <c r="Z403" s="49">
        <v>4725</v>
      </c>
      <c r="AA403" s="50">
        <v>0</v>
      </c>
    </row>
    <row r="404" spans="1:27" ht="14.15" x14ac:dyDescent="0.35">
      <c r="A404" s="19">
        <v>4730</v>
      </c>
      <c r="B404" s="14" t="s">
        <v>364</v>
      </c>
      <c r="C404" s="20">
        <v>15137</v>
      </c>
      <c r="D404" s="20">
        <v>23120.5</v>
      </c>
      <c r="E404" s="20">
        <v>23407</v>
      </c>
      <c r="F404" s="20">
        <v>24512.415000000001</v>
      </c>
      <c r="G404" s="20">
        <v>23483.825000000001</v>
      </c>
      <c r="H404" s="20">
        <v>24681.036600000003</v>
      </c>
      <c r="I404" s="20">
        <v>0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Y404" s="48" t="s">
        <v>365</v>
      </c>
      <c r="Z404" s="49">
        <v>4750</v>
      </c>
      <c r="AA404" s="50">
        <v>91734.73</v>
      </c>
    </row>
    <row r="405" spans="1:27" ht="14.15" x14ac:dyDescent="0.35">
      <c r="A405" s="19">
        <v>4750</v>
      </c>
      <c r="B405" s="14" t="s">
        <v>366</v>
      </c>
      <c r="C405" s="20">
        <v>0</v>
      </c>
      <c r="D405" s="20">
        <v>0</v>
      </c>
      <c r="E405" s="20">
        <v>0</v>
      </c>
      <c r="F405" s="20">
        <v>0</v>
      </c>
      <c r="G405" s="20">
        <v>-832.25699999999995</v>
      </c>
      <c r="H405" s="20">
        <v>-2074.7029199999997</v>
      </c>
      <c r="I405" s="20">
        <v>-2386.0857999999998</v>
      </c>
      <c r="J405" s="20">
        <v>0</v>
      </c>
      <c r="K405" s="20">
        <v>0</v>
      </c>
      <c r="L405" s="20">
        <v>3014.0198300000002</v>
      </c>
      <c r="M405" s="20">
        <v>2065.6555400000002</v>
      </c>
      <c r="N405" s="20">
        <v>0</v>
      </c>
      <c r="O405" s="20">
        <v>0</v>
      </c>
      <c r="Y405" s="48" t="s">
        <v>367</v>
      </c>
      <c r="Z405" s="49">
        <v>4751</v>
      </c>
      <c r="AA405" s="50">
        <v>11113247.85</v>
      </c>
    </row>
    <row r="406" spans="1:27" ht="14.15" x14ac:dyDescent="0.35">
      <c r="A406" s="19">
        <v>4751</v>
      </c>
      <c r="B406" s="14" t="s">
        <v>368</v>
      </c>
      <c r="C406" s="20">
        <v>0</v>
      </c>
      <c r="D406" s="20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7579.6522400000003</v>
      </c>
      <c r="O406" s="20">
        <v>11476.58965</v>
      </c>
      <c r="Y406" s="53"/>
      <c r="Z406" s="54"/>
      <c r="AA406" s="54"/>
    </row>
    <row r="407" spans="1:27" s="23" customFormat="1" ht="14.15" x14ac:dyDescent="0.35">
      <c r="A407" s="13" t="s">
        <v>369</v>
      </c>
      <c r="B407" s="14"/>
      <c r="C407" s="21">
        <f t="shared" ref="C407:O407" si="35">SUM(C394:C406)</f>
        <v>1636337</v>
      </c>
      <c r="D407" s="21">
        <f t="shared" si="35"/>
        <v>1645826.7999999998</v>
      </c>
      <c r="E407" s="21">
        <f t="shared" si="35"/>
        <v>1752029</v>
      </c>
      <c r="F407" s="21">
        <f t="shared" si="35"/>
        <v>1844696.4320000003</v>
      </c>
      <c r="G407" s="21">
        <f t="shared" si="35"/>
        <v>1952834.639</v>
      </c>
      <c r="H407" s="21">
        <f t="shared" si="35"/>
        <v>1961876.9629499998</v>
      </c>
      <c r="I407" s="21">
        <f t="shared" si="35"/>
        <v>1902668.51208</v>
      </c>
      <c r="J407" s="21">
        <f t="shared" si="35"/>
        <v>2040591.7252700003</v>
      </c>
      <c r="K407" s="21">
        <f t="shared" si="35"/>
        <v>2155665.2238799995</v>
      </c>
      <c r="L407" s="21">
        <f t="shared" si="35"/>
        <v>2284642.9093000004</v>
      </c>
      <c r="M407" s="21">
        <f t="shared" si="35"/>
        <v>2413143.2309400002</v>
      </c>
      <c r="N407" s="21">
        <f t="shared" si="35"/>
        <v>2617946.3115400001</v>
      </c>
      <c r="O407" s="21">
        <f t="shared" si="35"/>
        <v>2919855.9037299999</v>
      </c>
      <c r="Y407" s="55" t="s">
        <v>370</v>
      </c>
      <c r="Z407" s="56"/>
      <c r="AA407" s="56"/>
    </row>
    <row r="408" spans="1:27" ht="14.15" x14ac:dyDescent="0.35">
      <c r="A408" s="13"/>
      <c r="B408" s="14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Y408" s="45" t="s">
        <v>242</v>
      </c>
      <c r="Z408" s="46" t="s">
        <v>243</v>
      </c>
      <c r="AA408" s="46" t="s">
        <v>244</v>
      </c>
    </row>
    <row r="409" spans="1:27" ht="14.15" x14ac:dyDescent="0.35">
      <c r="A409" s="13" t="s">
        <v>370</v>
      </c>
      <c r="B409" s="14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Y409" s="48" t="s">
        <v>324</v>
      </c>
      <c r="Z409" s="49">
        <v>4805</v>
      </c>
      <c r="AA409" s="50">
        <v>0</v>
      </c>
    </row>
    <row r="410" spans="1:27" ht="14.15" x14ac:dyDescent="0.35">
      <c r="A410" s="19">
        <v>4805</v>
      </c>
      <c r="B410" s="14" t="s">
        <v>324</v>
      </c>
      <c r="C410" s="20">
        <v>0</v>
      </c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Y410" s="48" t="s">
        <v>371</v>
      </c>
      <c r="Z410" s="49">
        <v>4810</v>
      </c>
      <c r="AA410" s="50">
        <v>0</v>
      </c>
    </row>
    <row r="411" spans="1:27" ht="14.15" x14ac:dyDescent="0.35">
      <c r="A411" s="19">
        <v>4810</v>
      </c>
      <c r="B411" s="14" t="s">
        <v>371</v>
      </c>
      <c r="C411" s="20">
        <v>0</v>
      </c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Y411" s="48" t="s">
        <v>372</v>
      </c>
      <c r="Z411" s="49">
        <v>4815</v>
      </c>
      <c r="AA411" s="50">
        <v>0</v>
      </c>
    </row>
    <row r="412" spans="1:27" ht="14.15" x14ac:dyDescent="0.35">
      <c r="A412" s="19">
        <v>4815</v>
      </c>
      <c r="B412" s="14" t="s">
        <v>372</v>
      </c>
      <c r="C412" s="20">
        <v>0</v>
      </c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Y412" s="48" t="s">
        <v>373</v>
      </c>
      <c r="Z412" s="49">
        <v>4820</v>
      </c>
      <c r="AA412" s="50">
        <v>0</v>
      </c>
    </row>
    <row r="413" spans="1:27" ht="14.15" x14ac:dyDescent="0.35">
      <c r="A413" s="19">
        <v>4820</v>
      </c>
      <c r="B413" s="14" t="s">
        <v>373</v>
      </c>
      <c r="C413" s="20">
        <v>0</v>
      </c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Y413" s="48" t="s">
        <v>374</v>
      </c>
      <c r="Z413" s="49">
        <v>4825</v>
      </c>
      <c r="AA413" s="50">
        <v>0</v>
      </c>
    </row>
    <row r="414" spans="1:27" ht="14.15" x14ac:dyDescent="0.35">
      <c r="A414" s="19">
        <v>4825</v>
      </c>
      <c r="B414" s="14" t="s">
        <v>374</v>
      </c>
      <c r="C414" s="20">
        <v>0</v>
      </c>
      <c r="D414" s="20">
        <v>0</v>
      </c>
      <c r="E414" s="20">
        <v>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Y414" s="48" t="s">
        <v>375</v>
      </c>
      <c r="Z414" s="49">
        <v>4830</v>
      </c>
      <c r="AA414" s="50">
        <v>0</v>
      </c>
    </row>
    <row r="415" spans="1:27" ht="14.15" x14ac:dyDescent="0.35">
      <c r="A415" s="19">
        <v>4830</v>
      </c>
      <c r="B415" s="14" t="s">
        <v>375</v>
      </c>
      <c r="C415" s="20">
        <v>0</v>
      </c>
      <c r="D415" s="20">
        <v>0</v>
      </c>
      <c r="E415" s="20">
        <v>0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Y415" s="48" t="s">
        <v>376</v>
      </c>
      <c r="Z415" s="49">
        <v>4835</v>
      </c>
      <c r="AA415" s="50">
        <v>0</v>
      </c>
    </row>
    <row r="416" spans="1:27" ht="14.15" x14ac:dyDescent="0.35">
      <c r="A416" s="19">
        <v>4835</v>
      </c>
      <c r="B416" s="14" t="s">
        <v>376</v>
      </c>
      <c r="C416" s="20">
        <v>0</v>
      </c>
      <c r="D416" s="20">
        <v>0</v>
      </c>
      <c r="E416" s="20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20">
        <v>0</v>
      </c>
      <c r="M416" s="20">
        <v>0</v>
      </c>
      <c r="N416" s="20">
        <v>0</v>
      </c>
      <c r="O416" s="20">
        <v>0</v>
      </c>
      <c r="Y416" s="48" t="s">
        <v>377</v>
      </c>
      <c r="Z416" s="49">
        <v>4840</v>
      </c>
      <c r="AA416" s="50">
        <v>0</v>
      </c>
    </row>
    <row r="417" spans="1:27" ht="14.15" x14ac:dyDescent="0.35">
      <c r="A417" s="19">
        <v>4840</v>
      </c>
      <c r="B417" s="14" t="s">
        <v>377</v>
      </c>
      <c r="C417" s="20">
        <v>0</v>
      </c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Y417" s="48" t="s">
        <v>378</v>
      </c>
      <c r="Z417" s="49">
        <v>4845</v>
      </c>
      <c r="AA417" s="50">
        <v>10000</v>
      </c>
    </row>
    <row r="418" spans="1:27" ht="14.15" x14ac:dyDescent="0.35">
      <c r="A418" s="19">
        <v>4845</v>
      </c>
      <c r="B418" s="14" t="s">
        <v>378</v>
      </c>
      <c r="C418" s="20">
        <v>0</v>
      </c>
      <c r="D418" s="20">
        <v>0</v>
      </c>
      <c r="E418" s="20">
        <v>0</v>
      </c>
      <c r="F418" s="20">
        <v>165.55500000000001</v>
      </c>
      <c r="G418" s="20">
        <v>53.161000000000001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Y418" s="48" t="s">
        <v>336</v>
      </c>
      <c r="Z418" s="49">
        <v>4850</v>
      </c>
      <c r="AA418" s="50">
        <v>0</v>
      </c>
    </row>
    <row r="419" spans="1:27" ht="14.15" x14ac:dyDescent="0.35">
      <c r="A419" s="19">
        <v>4850</v>
      </c>
      <c r="B419" s="14" t="s">
        <v>336</v>
      </c>
      <c r="C419" s="20">
        <v>0</v>
      </c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Y419" s="53"/>
      <c r="Z419" s="54"/>
      <c r="AA419" s="54"/>
    </row>
    <row r="420" spans="1:27" ht="14.15" x14ac:dyDescent="0.35">
      <c r="A420" s="19"/>
      <c r="B420" s="14"/>
      <c r="C420" s="21">
        <f t="shared" ref="C420:O420" si="36">SUM(C410:C419)</f>
        <v>0</v>
      </c>
      <c r="D420" s="21">
        <f t="shared" si="36"/>
        <v>0</v>
      </c>
      <c r="E420" s="21">
        <f t="shared" si="36"/>
        <v>0</v>
      </c>
      <c r="F420" s="21">
        <f t="shared" si="36"/>
        <v>165.55500000000001</v>
      </c>
      <c r="G420" s="21">
        <f t="shared" si="36"/>
        <v>53.161000000000001</v>
      </c>
      <c r="H420" s="21">
        <f t="shared" si="36"/>
        <v>0</v>
      </c>
      <c r="I420" s="21">
        <f t="shared" si="36"/>
        <v>0</v>
      </c>
      <c r="J420" s="21">
        <f t="shared" si="36"/>
        <v>0</v>
      </c>
      <c r="K420" s="21">
        <f t="shared" si="36"/>
        <v>0</v>
      </c>
      <c r="L420" s="21">
        <f t="shared" si="36"/>
        <v>0</v>
      </c>
      <c r="M420" s="21">
        <f t="shared" si="36"/>
        <v>0</v>
      </c>
      <c r="N420" s="21">
        <f t="shared" si="36"/>
        <v>0</v>
      </c>
      <c r="O420" s="21">
        <f t="shared" si="36"/>
        <v>0</v>
      </c>
      <c r="Y420" s="55" t="s">
        <v>379</v>
      </c>
      <c r="Z420" s="56"/>
      <c r="AA420" s="56"/>
    </row>
    <row r="421" spans="1:27" ht="14.15" x14ac:dyDescent="0.35">
      <c r="A421" s="19"/>
      <c r="B421" s="14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Y421" s="45" t="s">
        <v>242</v>
      </c>
      <c r="Z421" s="46" t="s">
        <v>243</v>
      </c>
      <c r="AA421" s="46" t="s">
        <v>244</v>
      </c>
    </row>
    <row r="422" spans="1:27" ht="14.15" x14ac:dyDescent="0.35">
      <c r="A422" s="13" t="s">
        <v>379</v>
      </c>
      <c r="B422" s="14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Y422" s="48" t="s">
        <v>340</v>
      </c>
      <c r="Z422" s="49">
        <v>4905</v>
      </c>
      <c r="AA422" s="50">
        <v>0</v>
      </c>
    </row>
    <row r="423" spans="1:27" ht="14.15" x14ac:dyDescent="0.35">
      <c r="A423" s="19">
        <v>4905</v>
      </c>
      <c r="B423" s="14" t="s">
        <v>340</v>
      </c>
      <c r="C423" s="20">
        <v>0</v>
      </c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Y423" s="48" t="s">
        <v>380</v>
      </c>
      <c r="Z423" s="49">
        <v>4910</v>
      </c>
      <c r="AA423" s="50">
        <v>0</v>
      </c>
    </row>
    <row r="424" spans="1:27" ht="14.15" x14ac:dyDescent="0.35">
      <c r="A424" s="19">
        <v>4910</v>
      </c>
      <c r="B424" s="14" t="s">
        <v>380</v>
      </c>
      <c r="C424" s="20">
        <v>0</v>
      </c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Y424" s="48" t="s">
        <v>381</v>
      </c>
      <c r="Z424" s="49">
        <v>4916</v>
      </c>
      <c r="AA424" s="50">
        <v>0</v>
      </c>
    </row>
    <row r="425" spans="1:27" ht="14.15" x14ac:dyDescent="0.35">
      <c r="A425" s="19">
        <v>4916</v>
      </c>
      <c r="B425" s="14" t="s">
        <v>381</v>
      </c>
      <c r="C425" s="20">
        <v>0</v>
      </c>
      <c r="D425" s="20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Y425" s="48" t="s">
        <v>382</v>
      </c>
      <c r="Z425" s="49">
        <v>4930</v>
      </c>
      <c r="AA425" s="50">
        <v>0</v>
      </c>
    </row>
    <row r="426" spans="1:27" ht="14.15" x14ac:dyDescent="0.35">
      <c r="A426" s="19">
        <v>4930</v>
      </c>
      <c r="B426" s="14" t="s">
        <v>382</v>
      </c>
      <c r="C426" s="20">
        <v>0</v>
      </c>
      <c r="D426" s="20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Y426" s="48" t="s">
        <v>383</v>
      </c>
      <c r="Z426" s="49">
        <v>4935</v>
      </c>
      <c r="AA426" s="50">
        <v>0</v>
      </c>
    </row>
    <row r="427" spans="1:27" ht="14.15" x14ac:dyDescent="0.35">
      <c r="A427" s="19">
        <v>4935</v>
      </c>
      <c r="B427" s="14" t="s">
        <v>383</v>
      </c>
      <c r="C427" s="20">
        <v>0</v>
      </c>
      <c r="D427" s="20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  <c r="Y427" s="48" t="s">
        <v>384</v>
      </c>
      <c r="Z427" s="49">
        <v>4940</v>
      </c>
      <c r="AA427" s="50">
        <v>0</v>
      </c>
    </row>
    <row r="428" spans="1:27" ht="14.15" x14ac:dyDescent="0.35">
      <c r="A428" s="19">
        <v>4940</v>
      </c>
      <c r="B428" s="14" t="s">
        <v>384</v>
      </c>
      <c r="C428" s="20">
        <v>0</v>
      </c>
      <c r="D428" s="20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Y428" s="48" t="s">
        <v>385</v>
      </c>
      <c r="Z428" s="49">
        <v>4945</v>
      </c>
      <c r="AA428" s="50">
        <v>0</v>
      </c>
    </row>
    <row r="429" spans="1:27" ht="14.15" x14ac:dyDescent="0.35">
      <c r="A429" s="19">
        <v>4945</v>
      </c>
      <c r="B429" s="14" t="s">
        <v>385</v>
      </c>
      <c r="C429" s="20">
        <v>0</v>
      </c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Y429" s="48" t="s">
        <v>386</v>
      </c>
      <c r="Z429" s="49">
        <v>4950</v>
      </c>
      <c r="AA429" s="50">
        <v>0</v>
      </c>
    </row>
    <row r="430" spans="1:27" ht="14.15" x14ac:dyDescent="0.35">
      <c r="A430" s="19">
        <v>4950</v>
      </c>
      <c r="B430" s="14" t="s">
        <v>386</v>
      </c>
      <c r="C430" s="20">
        <v>0</v>
      </c>
      <c r="D430" s="20">
        <v>0</v>
      </c>
      <c r="E430" s="20">
        <v>0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Y430" s="48" t="s">
        <v>387</v>
      </c>
      <c r="Z430" s="49">
        <v>4960</v>
      </c>
      <c r="AA430" s="50">
        <v>0</v>
      </c>
    </row>
    <row r="431" spans="1:27" ht="14.15" x14ac:dyDescent="0.35">
      <c r="A431" s="19">
        <v>4960</v>
      </c>
      <c r="B431" s="14" t="s">
        <v>387</v>
      </c>
      <c r="C431" s="20">
        <v>0</v>
      </c>
      <c r="D431" s="20">
        <v>0</v>
      </c>
      <c r="E431" s="20">
        <v>0</v>
      </c>
      <c r="F431" s="20">
        <v>0</v>
      </c>
      <c r="G431" s="20">
        <v>0</v>
      </c>
      <c r="H431" s="20">
        <v>0</v>
      </c>
      <c r="I431" s="20">
        <v>0</v>
      </c>
      <c r="J431" s="20">
        <v>0</v>
      </c>
      <c r="K431" s="20">
        <v>0</v>
      </c>
      <c r="L431" s="20">
        <v>0</v>
      </c>
      <c r="M431" s="20">
        <v>0</v>
      </c>
      <c r="N431" s="20">
        <v>0</v>
      </c>
      <c r="O431" s="20">
        <v>0</v>
      </c>
      <c r="Y431" s="48" t="s">
        <v>388</v>
      </c>
      <c r="Z431" s="49">
        <v>4965</v>
      </c>
      <c r="AA431" s="50">
        <v>0</v>
      </c>
    </row>
    <row r="432" spans="1:27" ht="14.15" x14ac:dyDescent="0.35">
      <c r="A432" s="19">
        <v>4965</v>
      </c>
      <c r="B432" s="14" t="s">
        <v>388</v>
      </c>
      <c r="C432" s="20">
        <v>0</v>
      </c>
      <c r="D432" s="20">
        <v>0</v>
      </c>
      <c r="E432" s="20">
        <v>0</v>
      </c>
      <c r="F432" s="20">
        <v>0</v>
      </c>
      <c r="G432" s="20">
        <v>0</v>
      </c>
      <c r="H432" s="20">
        <v>0</v>
      </c>
      <c r="I432" s="20">
        <v>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Y432" s="58"/>
      <c r="Z432" s="59"/>
      <c r="AA432" s="50"/>
    </row>
    <row r="433" spans="1:27" ht="14.15" x14ac:dyDescent="0.35">
      <c r="A433" s="19"/>
      <c r="B433" s="14"/>
      <c r="C433" s="21">
        <f t="shared" ref="C433:O433" si="37">SUM(C423:C432)</f>
        <v>0</v>
      </c>
      <c r="D433" s="21">
        <f t="shared" si="37"/>
        <v>0</v>
      </c>
      <c r="E433" s="21">
        <f t="shared" si="37"/>
        <v>0</v>
      </c>
      <c r="F433" s="21">
        <f t="shared" si="37"/>
        <v>0</v>
      </c>
      <c r="G433" s="21">
        <f t="shared" si="37"/>
        <v>0</v>
      </c>
      <c r="H433" s="21">
        <f t="shared" si="37"/>
        <v>0</v>
      </c>
      <c r="I433" s="21">
        <f t="shared" si="37"/>
        <v>0</v>
      </c>
      <c r="J433" s="21">
        <f t="shared" si="37"/>
        <v>0</v>
      </c>
      <c r="K433" s="21">
        <f t="shared" si="37"/>
        <v>0</v>
      </c>
      <c r="L433" s="21">
        <f t="shared" si="37"/>
        <v>0</v>
      </c>
      <c r="M433" s="21">
        <f t="shared" si="37"/>
        <v>0</v>
      </c>
      <c r="N433" s="21">
        <f t="shared" si="37"/>
        <v>0</v>
      </c>
      <c r="O433" s="21">
        <f t="shared" si="37"/>
        <v>0</v>
      </c>
      <c r="Y433" s="53"/>
      <c r="Z433" s="54"/>
      <c r="AA433" s="54"/>
    </row>
    <row r="434" spans="1:27" ht="14.15" x14ac:dyDescent="0.35">
      <c r="A434" s="19"/>
      <c r="B434" s="14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Y434" s="55" t="s">
        <v>389</v>
      </c>
      <c r="Z434" s="56"/>
      <c r="AA434" s="56"/>
    </row>
    <row r="435" spans="1:27" ht="14.15" x14ac:dyDescent="0.35">
      <c r="A435" s="13" t="s">
        <v>389</v>
      </c>
      <c r="B435" s="14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Y435" s="45" t="s">
        <v>242</v>
      </c>
      <c r="Z435" s="46" t="s">
        <v>243</v>
      </c>
      <c r="AA435" s="46" t="s">
        <v>244</v>
      </c>
    </row>
    <row r="436" spans="1:27" ht="14.15" x14ac:dyDescent="0.35">
      <c r="A436" s="19">
        <v>5005</v>
      </c>
      <c r="B436" s="14" t="s">
        <v>324</v>
      </c>
      <c r="C436" s="20">
        <v>3507</v>
      </c>
      <c r="D436" s="20">
        <v>3349.2</v>
      </c>
      <c r="E436" s="20">
        <v>5174.6000000000004</v>
      </c>
      <c r="F436" s="20">
        <v>2040.9949999999999</v>
      </c>
      <c r="G436" s="20">
        <v>2376.6260000000002</v>
      </c>
      <c r="H436" s="20">
        <v>2625.6750000000002</v>
      </c>
      <c r="I436" s="20">
        <v>2383.1300099999999</v>
      </c>
      <c r="J436" s="20">
        <v>2862.2788399999999</v>
      </c>
      <c r="K436" s="20">
        <v>2624.7926200000002</v>
      </c>
      <c r="L436" s="20">
        <v>2524.5552499999999</v>
      </c>
      <c r="M436" s="20">
        <v>3097.0285199999998</v>
      </c>
      <c r="N436" s="20">
        <v>3655.56997</v>
      </c>
      <c r="O436" s="20">
        <v>3382.03107</v>
      </c>
      <c r="P436">
        <f>AA436/1000</f>
        <v>3473.3939599999999</v>
      </c>
      <c r="Y436" s="48" t="s">
        <v>324</v>
      </c>
      <c r="Z436" s="49">
        <v>5005</v>
      </c>
      <c r="AA436" s="50">
        <v>3473393.96</v>
      </c>
    </row>
    <row r="437" spans="1:27" ht="14.15" x14ac:dyDescent="0.35">
      <c r="A437" s="19">
        <v>5010</v>
      </c>
      <c r="B437" s="14" t="s">
        <v>371</v>
      </c>
      <c r="C437" s="20">
        <v>361</v>
      </c>
      <c r="D437" s="20">
        <v>378.8</v>
      </c>
      <c r="E437" s="20">
        <v>308.60000000000002</v>
      </c>
      <c r="F437" s="20">
        <v>434.745</v>
      </c>
      <c r="G437" s="20">
        <v>553.34199999999998</v>
      </c>
      <c r="H437" s="20">
        <v>745.34400000000005</v>
      </c>
      <c r="I437" s="20">
        <v>914.78399999999999</v>
      </c>
      <c r="J437" s="20">
        <v>1596.7928200000001</v>
      </c>
      <c r="K437" s="20">
        <v>640.79379000000006</v>
      </c>
      <c r="L437" s="20">
        <v>598.44416999999999</v>
      </c>
      <c r="M437" s="20">
        <v>695.80853999999999</v>
      </c>
      <c r="N437" s="60">
        <v>10007.40905</v>
      </c>
      <c r="O437" s="60">
        <v>6676.8519900000001</v>
      </c>
      <c r="P437">
        <f t="shared" ref="P437:P489" si="38">AA437/1000</f>
        <v>4281.2066500000001</v>
      </c>
      <c r="Y437" s="48" t="s">
        <v>371</v>
      </c>
      <c r="Z437" s="49">
        <v>5010</v>
      </c>
      <c r="AA437" s="50">
        <v>4281206.6500000004</v>
      </c>
    </row>
    <row r="438" spans="1:27" ht="14.15" x14ac:dyDescent="0.35">
      <c r="A438" s="19">
        <v>5012</v>
      </c>
      <c r="B438" s="14" t="s">
        <v>372</v>
      </c>
      <c r="C438" s="20">
        <v>-2</v>
      </c>
      <c r="D438" s="20">
        <v>1130.5</v>
      </c>
      <c r="E438" s="20">
        <v>1451.7</v>
      </c>
      <c r="F438" s="20">
        <v>1285.1379999999999</v>
      </c>
      <c r="G438" s="20">
        <v>2566.7440000000001</v>
      </c>
      <c r="H438" s="20">
        <v>210.48</v>
      </c>
      <c r="I438" s="20">
        <v>237.36</v>
      </c>
      <c r="J438" s="20">
        <v>278.63844</v>
      </c>
      <c r="K438" s="20">
        <v>738.79602999999997</v>
      </c>
      <c r="L438" s="20">
        <v>841.88642000000004</v>
      </c>
      <c r="M438" s="20">
        <v>1796.2227600000001</v>
      </c>
      <c r="N438" s="20">
        <v>2183.44479</v>
      </c>
      <c r="O438" s="20">
        <v>2411.2352299999998</v>
      </c>
      <c r="P438">
        <f t="shared" si="38"/>
        <v>2057.5046400000001</v>
      </c>
      <c r="Y438" s="48" t="s">
        <v>390</v>
      </c>
      <c r="Z438" s="49">
        <v>5012</v>
      </c>
      <c r="AA438" s="50">
        <v>2057504.64</v>
      </c>
    </row>
    <row r="439" spans="1:27" ht="14.15" x14ac:dyDescent="0.35">
      <c r="A439" s="19">
        <v>5014</v>
      </c>
      <c r="B439" s="14" t="s">
        <v>391</v>
      </c>
      <c r="C439" s="20">
        <v>270</v>
      </c>
      <c r="D439" s="20">
        <v>313.2</v>
      </c>
      <c r="E439" s="20">
        <v>346.7</v>
      </c>
      <c r="F439" s="20">
        <v>168.83699999999999</v>
      </c>
      <c r="G439" s="20">
        <v>106.536</v>
      </c>
      <c r="H439" s="20">
        <v>678.97199999999998</v>
      </c>
      <c r="I439" s="20">
        <v>640.79899</v>
      </c>
      <c r="J439" s="20">
        <v>718.45136000000002</v>
      </c>
      <c r="K439" s="20">
        <v>901.09717000000001</v>
      </c>
      <c r="L439" s="20">
        <v>867.74837000000002</v>
      </c>
      <c r="M439" s="20">
        <v>624.11162999999999</v>
      </c>
      <c r="N439" s="20">
        <v>416.76109000000002</v>
      </c>
      <c r="O439" s="20">
        <v>402.93959000000001</v>
      </c>
      <c r="P439">
        <f t="shared" si="38"/>
        <v>536.36070999999993</v>
      </c>
      <c r="Y439" s="48" t="s">
        <v>391</v>
      </c>
      <c r="Z439" s="49">
        <v>5014</v>
      </c>
      <c r="AA439" s="50">
        <v>536360.71</v>
      </c>
    </row>
    <row r="440" spans="1:27" ht="14.15" x14ac:dyDescent="0.35">
      <c r="A440" s="19">
        <v>5015</v>
      </c>
      <c r="B440" s="14" t="s">
        <v>392</v>
      </c>
      <c r="C440" s="20">
        <v>275</v>
      </c>
      <c r="D440" s="20">
        <v>122.8</v>
      </c>
      <c r="E440" s="20">
        <v>148.6</v>
      </c>
      <c r="F440" s="20">
        <v>51.177999999999997</v>
      </c>
      <c r="G440" s="20">
        <v>44.941000000000003</v>
      </c>
      <c r="H440" s="20">
        <v>333.73200000000003</v>
      </c>
      <c r="I440" s="20">
        <v>314.96898999999996</v>
      </c>
      <c r="J440" s="20">
        <v>353.13711000000001</v>
      </c>
      <c r="K440" s="20">
        <v>297.16379999999998</v>
      </c>
      <c r="L440" s="20">
        <v>257.38335999999998</v>
      </c>
      <c r="M440" s="20">
        <v>199.16806</v>
      </c>
      <c r="N440" s="20">
        <v>127.04747</v>
      </c>
      <c r="O440" s="20">
        <v>116.93513</v>
      </c>
      <c r="P440">
        <f t="shared" si="38"/>
        <v>168.66839999999999</v>
      </c>
      <c r="Y440" s="48" t="s">
        <v>392</v>
      </c>
      <c r="Z440" s="49">
        <v>5015</v>
      </c>
      <c r="AA440" s="50">
        <v>168668.4</v>
      </c>
    </row>
    <row r="441" spans="1:27" ht="14.15" x14ac:dyDescent="0.35">
      <c r="A441" s="19">
        <v>5016</v>
      </c>
      <c r="B441" s="14" t="s">
        <v>393</v>
      </c>
      <c r="C441" s="20">
        <v>286.8</v>
      </c>
      <c r="D441" s="20">
        <v>1135.2</v>
      </c>
      <c r="E441" s="20">
        <v>2971.9</v>
      </c>
      <c r="F441" s="20">
        <v>1001.275</v>
      </c>
      <c r="G441" s="20">
        <v>1840.11</v>
      </c>
      <c r="H441" s="20">
        <v>7618.2960000000003</v>
      </c>
      <c r="I441" s="20">
        <v>7189.982</v>
      </c>
      <c r="J441" s="20">
        <v>8061.2678099999994</v>
      </c>
      <c r="K441" s="20">
        <v>7738.8728200000005</v>
      </c>
      <c r="L441" s="20">
        <v>6997.9172699999999</v>
      </c>
      <c r="M441" s="20">
        <v>5689.93289</v>
      </c>
      <c r="N441" s="20">
        <v>3777.08142</v>
      </c>
      <c r="O441" s="20">
        <v>3631.6170400000001</v>
      </c>
      <c r="P441">
        <f t="shared" si="38"/>
        <v>4881.8121200000005</v>
      </c>
      <c r="Y441" s="48" t="s">
        <v>393</v>
      </c>
      <c r="Z441" s="49">
        <v>5016</v>
      </c>
      <c r="AA441" s="50">
        <v>4881812.12</v>
      </c>
    </row>
    <row r="442" spans="1:27" ht="14.15" x14ac:dyDescent="0.35">
      <c r="A442" s="19">
        <v>5017</v>
      </c>
      <c r="B442" s="14" t="s">
        <v>394</v>
      </c>
      <c r="C442" s="20">
        <v>83.8</v>
      </c>
      <c r="D442" s="20">
        <v>567.6</v>
      </c>
      <c r="E442" s="20">
        <v>1485.9</v>
      </c>
      <c r="F442" s="20">
        <v>227.12899999999999</v>
      </c>
      <c r="G442" s="20">
        <v>742.93</v>
      </c>
      <c r="H442" s="20">
        <v>2877</v>
      </c>
      <c r="I442" s="20">
        <v>2715.25</v>
      </c>
      <c r="J442" s="20">
        <v>3044.2854300000004</v>
      </c>
      <c r="K442" s="20">
        <v>2805.9552699999999</v>
      </c>
      <c r="L442" s="20">
        <v>2436.4474300000002</v>
      </c>
      <c r="M442" s="20">
        <v>1876.8969199999999</v>
      </c>
      <c r="N442" s="20">
        <v>1202.0336599999998</v>
      </c>
      <c r="O442" s="20">
        <v>1107.3980300000001</v>
      </c>
      <c r="P442">
        <f t="shared" si="38"/>
        <v>1594.7909099999999</v>
      </c>
      <c r="Y442" s="48" t="s">
        <v>394</v>
      </c>
      <c r="Z442" s="49">
        <v>5017</v>
      </c>
      <c r="AA442" s="50">
        <v>1594790.91</v>
      </c>
    </row>
    <row r="443" spans="1:27" ht="14.15" x14ac:dyDescent="0.35">
      <c r="A443" s="19">
        <v>5020</v>
      </c>
      <c r="B443" s="14" t="s">
        <v>395</v>
      </c>
      <c r="C443" s="20">
        <v>4677</v>
      </c>
      <c r="D443" s="20">
        <v>4543.8</v>
      </c>
      <c r="E443" s="20">
        <v>5269.3</v>
      </c>
      <c r="F443" s="20">
        <v>5676.6030000000001</v>
      </c>
      <c r="G443" s="60">
        <v>10480.138999999999</v>
      </c>
      <c r="H443" s="20">
        <v>5673.1869999999999</v>
      </c>
      <c r="I443" s="20">
        <v>6179.6729999999998</v>
      </c>
      <c r="J443" s="20">
        <v>9836.2452599999997</v>
      </c>
      <c r="K443" s="20">
        <v>5592.3609200000001</v>
      </c>
      <c r="L443" s="20">
        <v>6459.7587400000002</v>
      </c>
      <c r="M443" s="60">
        <v>13694.616980000001</v>
      </c>
      <c r="N443" s="60">
        <v>16177.280409999999</v>
      </c>
      <c r="O443" s="60">
        <v>12223.621300000001</v>
      </c>
      <c r="P443">
        <f t="shared" si="38"/>
        <v>13831.30335</v>
      </c>
      <c r="Y443" s="48" t="s">
        <v>395</v>
      </c>
      <c r="Z443" s="49">
        <v>5020</v>
      </c>
      <c r="AA443" s="50">
        <v>13831303.35</v>
      </c>
    </row>
    <row r="444" spans="1:27" ht="14.15" x14ac:dyDescent="0.35">
      <c r="A444" s="19">
        <v>5025</v>
      </c>
      <c r="B444" s="14" t="s">
        <v>396</v>
      </c>
      <c r="C444" s="20">
        <v>7404</v>
      </c>
      <c r="D444" s="20">
        <v>4995.5</v>
      </c>
      <c r="E444" s="20">
        <v>4352.7</v>
      </c>
      <c r="F444" s="20">
        <v>3859.1289999999999</v>
      </c>
      <c r="G444" s="20">
        <v>3776.076</v>
      </c>
      <c r="H444" s="20">
        <v>1003.829</v>
      </c>
      <c r="I444" s="20">
        <v>962.49300000000005</v>
      </c>
      <c r="J444" s="20">
        <v>1320.4915900000001</v>
      </c>
      <c r="K444" s="20">
        <v>945.30830000000003</v>
      </c>
      <c r="L444" s="20">
        <v>289.32734999999997</v>
      </c>
      <c r="M444" s="20">
        <v>852.15724999999998</v>
      </c>
      <c r="N444" s="20">
        <v>996.32216000000005</v>
      </c>
      <c r="O444" s="20">
        <v>559.40476999999998</v>
      </c>
      <c r="P444">
        <f t="shared" si="38"/>
        <v>693.32294999999999</v>
      </c>
      <c r="Y444" s="48" t="s">
        <v>396</v>
      </c>
      <c r="Z444" s="49">
        <v>5025</v>
      </c>
      <c r="AA444" s="50">
        <v>693322.95</v>
      </c>
    </row>
    <row r="445" spans="1:27" s="64" customFormat="1" ht="14.15" x14ac:dyDescent="0.35">
      <c r="A445" s="61">
        <v>5030</v>
      </c>
      <c r="B445" s="62" t="s">
        <v>397</v>
      </c>
      <c r="C445" s="63">
        <v>0</v>
      </c>
      <c r="D445" s="63">
        <v>0</v>
      </c>
      <c r="E445" s="63">
        <v>0</v>
      </c>
      <c r="F445" s="63">
        <v>323.23099999999999</v>
      </c>
      <c r="G445" s="63">
        <v>2.3820000000000001</v>
      </c>
      <c r="H445" s="63">
        <v>553.81190000000004</v>
      </c>
      <c r="I445" s="63">
        <v>643.22259999999994</v>
      </c>
      <c r="J445" s="63">
        <v>588.36258999999995</v>
      </c>
      <c r="K445" s="63">
        <v>503.07845000000003</v>
      </c>
      <c r="L445" s="63">
        <v>622.12856999999997</v>
      </c>
      <c r="M445" s="63">
        <v>555.32151999999996</v>
      </c>
      <c r="N445" s="63">
        <v>684.65175999999997</v>
      </c>
      <c r="O445" s="63">
        <v>661.97286999999994</v>
      </c>
      <c r="P445">
        <f t="shared" si="38"/>
        <v>611.83958999999993</v>
      </c>
      <c r="Q445"/>
      <c r="R445"/>
      <c r="S445"/>
      <c r="T445"/>
      <c r="U445"/>
      <c r="V445"/>
      <c r="W445"/>
      <c r="Y445" s="48" t="s">
        <v>398</v>
      </c>
      <c r="Z445" s="49">
        <v>5030</v>
      </c>
      <c r="AA445" s="50">
        <v>611839.59</v>
      </c>
    </row>
    <row r="446" spans="1:27" ht="14.15" x14ac:dyDescent="0.35">
      <c r="A446" s="19">
        <v>5035</v>
      </c>
      <c r="B446" s="14" t="s">
        <v>399</v>
      </c>
      <c r="C446" s="20">
        <v>0</v>
      </c>
      <c r="D446" s="20">
        <v>0</v>
      </c>
      <c r="E446" s="20">
        <v>0</v>
      </c>
      <c r="F446" s="20">
        <v>321.54399999999998</v>
      </c>
      <c r="G446" s="20">
        <v>61.587000000000003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>
        <f t="shared" si="38"/>
        <v>0</v>
      </c>
      <c r="Y446" s="48" t="s">
        <v>400</v>
      </c>
      <c r="Z446" s="49">
        <v>5035</v>
      </c>
      <c r="AA446" s="50">
        <v>0</v>
      </c>
    </row>
    <row r="447" spans="1:27" ht="14.15" x14ac:dyDescent="0.35">
      <c r="A447" s="19">
        <v>5040</v>
      </c>
      <c r="B447" s="14" t="s">
        <v>401</v>
      </c>
      <c r="C447" s="20">
        <v>0</v>
      </c>
      <c r="D447" s="20">
        <v>0</v>
      </c>
      <c r="E447" s="20">
        <v>0</v>
      </c>
      <c r="F447" s="20">
        <v>711.50699999999995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699.22392000000002</v>
      </c>
      <c r="M447" s="20">
        <v>4.3788800000000005</v>
      </c>
      <c r="N447" s="20">
        <v>0</v>
      </c>
      <c r="O447" s="20">
        <v>0</v>
      </c>
      <c r="P447">
        <f t="shared" si="38"/>
        <v>0</v>
      </c>
      <c r="Y447" s="48" t="s">
        <v>401</v>
      </c>
      <c r="Z447" s="49">
        <v>5040</v>
      </c>
      <c r="AA447" s="50">
        <v>0</v>
      </c>
    </row>
    <row r="448" spans="1:27" ht="14.15" x14ac:dyDescent="0.35">
      <c r="A448" s="19">
        <v>5045</v>
      </c>
      <c r="B448" s="14" t="s">
        <v>402</v>
      </c>
      <c r="C448" s="20">
        <v>0</v>
      </c>
      <c r="D448" s="20">
        <v>0</v>
      </c>
      <c r="E448" s="20">
        <v>0</v>
      </c>
      <c r="F448" s="20">
        <v>304.93200000000002</v>
      </c>
      <c r="G448" s="20">
        <v>0</v>
      </c>
      <c r="H448" s="20">
        <v>0</v>
      </c>
      <c r="I448" s="20">
        <v>0</v>
      </c>
      <c r="J448" s="20">
        <v>0</v>
      </c>
      <c r="K448" s="20">
        <v>0</v>
      </c>
      <c r="L448" s="20">
        <v>603.25201000000004</v>
      </c>
      <c r="M448" s="20">
        <v>3.7778499999999999</v>
      </c>
      <c r="N448" s="20">
        <v>0</v>
      </c>
      <c r="O448" s="20">
        <v>0</v>
      </c>
      <c r="P448">
        <f t="shared" si="38"/>
        <v>0</v>
      </c>
      <c r="Y448" s="48" t="s">
        <v>403</v>
      </c>
      <c r="Z448" s="49">
        <v>5045</v>
      </c>
      <c r="AA448" s="50">
        <v>0</v>
      </c>
    </row>
    <row r="449" spans="1:27" s="64" customFormat="1" ht="14.15" x14ac:dyDescent="0.35">
      <c r="A449" s="61">
        <v>5050</v>
      </c>
      <c r="B449" s="62" t="s">
        <v>404</v>
      </c>
      <c r="C449" s="63">
        <v>0</v>
      </c>
      <c r="D449" s="63">
        <v>0</v>
      </c>
      <c r="E449" s="63">
        <v>0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>
        <v>0</v>
      </c>
      <c r="N449" s="63">
        <v>0</v>
      </c>
      <c r="O449" s="63">
        <v>0</v>
      </c>
      <c r="P449">
        <f t="shared" si="38"/>
        <v>0</v>
      </c>
      <c r="Q449"/>
      <c r="R449"/>
      <c r="S449"/>
      <c r="T449"/>
      <c r="U449"/>
      <c r="V449"/>
      <c r="W449"/>
      <c r="Y449" s="48" t="s">
        <v>405</v>
      </c>
      <c r="Z449" s="49">
        <v>5050</v>
      </c>
      <c r="AA449" s="50">
        <v>0</v>
      </c>
    </row>
    <row r="450" spans="1:27" ht="14.15" x14ac:dyDescent="0.35">
      <c r="A450" s="19">
        <v>5055</v>
      </c>
      <c r="B450" s="14" t="s">
        <v>406</v>
      </c>
      <c r="C450" s="20">
        <v>0</v>
      </c>
      <c r="D450" s="20">
        <v>0</v>
      </c>
      <c r="E450" s="20">
        <v>0</v>
      </c>
      <c r="F450" s="20">
        <v>-79.322999999999993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>
        <f t="shared" si="38"/>
        <v>0</v>
      </c>
      <c r="Y450" s="48" t="s">
        <v>406</v>
      </c>
      <c r="Z450" s="49">
        <v>5055</v>
      </c>
      <c r="AA450" s="50">
        <v>0</v>
      </c>
    </row>
    <row r="451" spans="1:27" s="64" customFormat="1" ht="14.15" x14ac:dyDescent="0.35">
      <c r="A451" s="61">
        <v>5060</v>
      </c>
      <c r="B451" s="62" t="s">
        <v>407</v>
      </c>
      <c r="C451" s="63">
        <v>0</v>
      </c>
      <c r="D451" s="63">
        <v>0</v>
      </c>
      <c r="E451" s="63">
        <v>0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>
        <v>0</v>
      </c>
      <c r="M451" s="63">
        <v>0</v>
      </c>
      <c r="N451" s="63">
        <v>0</v>
      </c>
      <c r="O451" s="63">
        <v>0</v>
      </c>
      <c r="P451">
        <f t="shared" si="38"/>
        <v>0</v>
      </c>
      <c r="Q451"/>
      <c r="R451"/>
      <c r="S451"/>
      <c r="T451"/>
      <c r="U451"/>
      <c r="V451"/>
      <c r="W451"/>
      <c r="Y451" s="48" t="s">
        <v>407</v>
      </c>
      <c r="Z451" s="49">
        <v>5060</v>
      </c>
      <c r="AA451" s="50">
        <v>0</v>
      </c>
    </row>
    <row r="452" spans="1:27" ht="14.15" x14ac:dyDescent="0.35">
      <c r="A452" s="19">
        <v>5065</v>
      </c>
      <c r="B452" s="14" t="s">
        <v>408</v>
      </c>
      <c r="C452" s="20">
        <v>10478.799999999999</v>
      </c>
      <c r="D452" s="20">
        <v>4090.8999999999996</v>
      </c>
      <c r="E452" s="20">
        <v>6132.3</v>
      </c>
      <c r="F452" s="20">
        <v>2378.2510000000002</v>
      </c>
      <c r="G452" s="20">
        <v>4732.4970000000003</v>
      </c>
      <c r="H452" s="60">
        <v>16629.59</v>
      </c>
      <c r="I452" s="20">
        <v>10317.58</v>
      </c>
      <c r="J452" s="20">
        <v>13517.73198</v>
      </c>
      <c r="K452" s="20">
        <v>18681.695469999999</v>
      </c>
      <c r="L452" s="20">
        <v>19451.66072</v>
      </c>
      <c r="M452" s="20">
        <v>16277.11526</v>
      </c>
      <c r="N452" s="20">
        <v>19264.429</v>
      </c>
      <c r="O452" s="20">
        <v>16760.221119999998</v>
      </c>
      <c r="P452">
        <f t="shared" si="38"/>
        <v>15979.815130000001</v>
      </c>
      <c r="Y452" s="48" t="s">
        <v>408</v>
      </c>
      <c r="Z452" s="49">
        <v>5065</v>
      </c>
      <c r="AA452" s="50">
        <v>15979815.130000001</v>
      </c>
    </row>
    <row r="453" spans="1:27" ht="14.15" x14ac:dyDescent="0.35">
      <c r="A453" s="19">
        <v>5070</v>
      </c>
      <c r="B453" s="14" t="s">
        <v>409</v>
      </c>
      <c r="C453" s="20">
        <v>21495</v>
      </c>
      <c r="D453" s="20">
        <v>10372.000000000002</v>
      </c>
      <c r="E453" s="20">
        <v>13339.6</v>
      </c>
      <c r="F453" s="20">
        <v>11968.22</v>
      </c>
      <c r="G453" s="20">
        <v>12452.138000000001</v>
      </c>
      <c r="H453" s="20">
        <v>17877.687899999997</v>
      </c>
      <c r="I453" s="20">
        <v>18714.900600000001</v>
      </c>
      <c r="J453" s="20">
        <v>20242.35814</v>
      </c>
      <c r="K453" s="20">
        <v>19481.965510000002</v>
      </c>
      <c r="L453" s="20">
        <v>21123.180049999999</v>
      </c>
      <c r="M453" s="20">
        <v>26863.031930000001</v>
      </c>
      <c r="N453" s="20">
        <v>28702.42814</v>
      </c>
      <c r="O453" s="20">
        <v>30540.156999999999</v>
      </c>
      <c r="P453">
        <f t="shared" si="38"/>
        <v>28443.297649999997</v>
      </c>
      <c r="Y453" s="48" t="s">
        <v>409</v>
      </c>
      <c r="Z453" s="49">
        <v>5070</v>
      </c>
      <c r="AA453" s="50">
        <v>28443297.649999999</v>
      </c>
    </row>
    <row r="454" spans="1:27" ht="14.15" x14ac:dyDescent="0.35">
      <c r="A454" s="19">
        <v>5075</v>
      </c>
      <c r="B454" s="14" t="s">
        <v>410</v>
      </c>
      <c r="C454" s="20">
        <v>4405</v>
      </c>
      <c r="D454" s="20">
        <v>1801.8</v>
      </c>
      <c r="E454" s="20">
        <v>2342.9</v>
      </c>
      <c r="F454" s="20">
        <v>4044.2080000000001</v>
      </c>
      <c r="G454" s="20">
        <v>5859.1989999999996</v>
      </c>
      <c r="H454" s="20">
        <v>2691.674</v>
      </c>
      <c r="I454" s="20">
        <v>2746.6219999999998</v>
      </c>
      <c r="J454" s="20">
        <v>3060.3674900000001</v>
      </c>
      <c r="K454" s="20">
        <v>2695.7369800000001</v>
      </c>
      <c r="L454" s="20">
        <v>2874.5778999999998</v>
      </c>
      <c r="M454" s="20">
        <v>3438.4865199999999</v>
      </c>
      <c r="N454" s="20">
        <v>3694.7283500000003</v>
      </c>
      <c r="O454" s="20">
        <v>4028.38787</v>
      </c>
      <c r="P454">
        <f t="shared" si="38"/>
        <v>3871.0322000000001</v>
      </c>
      <c r="Y454" s="48" t="s">
        <v>410</v>
      </c>
      <c r="Z454" s="49">
        <v>5075</v>
      </c>
      <c r="AA454" s="50">
        <v>3871032.2</v>
      </c>
    </row>
    <row r="455" spans="1:27" ht="14.15" x14ac:dyDescent="0.35">
      <c r="A455" s="19">
        <v>5085</v>
      </c>
      <c r="B455" s="14" t="s">
        <v>411</v>
      </c>
      <c r="C455" s="20">
        <v>26832.600000000002</v>
      </c>
      <c r="D455" s="20">
        <v>5724.4</v>
      </c>
      <c r="E455" s="20">
        <v>18902.5</v>
      </c>
      <c r="F455" s="20">
        <v>8100.5339999999997</v>
      </c>
      <c r="G455" s="20">
        <v>-4945.8879999999999</v>
      </c>
      <c r="H455" s="20">
        <v>14188.118</v>
      </c>
      <c r="I455" s="20">
        <v>9669.2669999999998</v>
      </c>
      <c r="J455" s="20">
        <v>11347.824639999999</v>
      </c>
      <c r="K455" s="20">
        <v>11841.443710000001</v>
      </c>
      <c r="L455" s="20">
        <v>18739.054980000001</v>
      </c>
      <c r="M455" s="20">
        <v>11059.871089999999</v>
      </c>
      <c r="N455" s="20">
        <v>13379.11875</v>
      </c>
      <c r="O455" s="60">
        <v>42634.445820000001</v>
      </c>
      <c r="P455">
        <f t="shared" si="38"/>
        <v>10213.967570000001</v>
      </c>
      <c r="Y455" s="48" t="s">
        <v>411</v>
      </c>
      <c r="Z455" s="49">
        <v>5085</v>
      </c>
      <c r="AA455" s="50">
        <v>10213967.57</v>
      </c>
    </row>
    <row r="456" spans="1:27" ht="14.15" x14ac:dyDescent="0.35">
      <c r="A456" s="19">
        <v>5090</v>
      </c>
      <c r="B456" s="14" t="s">
        <v>412</v>
      </c>
      <c r="C456" s="20">
        <v>0</v>
      </c>
      <c r="D456" s="20">
        <v>0</v>
      </c>
      <c r="E456" s="20">
        <v>0</v>
      </c>
      <c r="F456" s="20">
        <v>79.649000000000001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20">
        <v>0</v>
      </c>
      <c r="M456" s="20">
        <v>0</v>
      </c>
      <c r="N456" s="20">
        <v>0</v>
      </c>
      <c r="O456" s="20">
        <v>0</v>
      </c>
      <c r="P456">
        <f t="shared" si="38"/>
        <v>0</v>
      </c>
      <c r="Y456" s="48" t="s">
        <v>412</v>
      </c>
      <c r="Z456" s="49">
        <v>5090</v>
      </c>
      <c r="AA456" s="50">
        <v>0</v>
      </c>
    </row>
    <row r="457" spans="1:27" ht="14.15" x14ac:dyDescent="0.35">
      <c r="A457" s="19">
        <v>5095</v>
      </c>
      <c r="B457" s="14" t="s">
        <v>413</v>
      </c>
      <c r="C457" s="20">
        <v>301</v>
      </c>
      <c r="D457" s="20">
        <v>95.5</v>
      </c>
      <c r="E457" s="20">
        <v>181.2</v>
      </c>
      <c r="F457" s="20">
        <v>139.44999999999999</v>
      </c>
      <c r="G457" s="20">
        <v>427.79</v>
      </c>
      <c r="H457" s="20">
        <v>311.89400000000001</v>
      </c>
      <c r="I457" s="20">
        <v>83.12</v>
      </c>
      <c r="J457" s="20">
        <v>81.709070000000011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>
        <f t="shared" si="38"/>
        <v>0</v>
      </c>
      <c r="Y457" s="48" t="s">
        <v>413</v>
      </c>
      <c r="Z457" s="49">
        <v>5095</v>
      </c>
      <c r="AA457" s="50">
        <v>0</v>
      </c>
    </row>
    <row r="458" spans="1:27" ht="14.15" x14ac:dyDescent="0.35">
      <c r="A458" s="19">
        <v>5096</v>
      </c>
      <c r="B458" s="14" t="s">
        <v>414</v>
      </c>
      <c r="C458" s="20">
        <v>0</v>
      </c>
      <c r="D458" s="20">
        <v>0</v>
      </c>
      <c r="E458" s="20">
        <v>0</v>
      </c>
      <c r="F458" s="20">
        <v>0</v>
      </c>
      <c r="G458" s="20">
        <v>0</v>
      </c>
      <c r="H458" s="20">
        <v>0</v>
      </c>
      <c r="I458" s="20">
        <v>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>
        <f t="shared" si="38"/>
        <v>0</v>
      </c>
      <c r="Y458" s="48" t="s">
        <v>414</v>
      </c>
      <c r="Z458" s="49">
        <v>5096</v>
      </c>
      <c r="AA458" s="50">
        <v>0</v>
      </c>
    </row>
    <row r="459" spans="1:27" ht="14.15" x14ac:dyDescent="0.35">
      <c r="A459" s="19"/>
      <c r="B459" s="14"/>
      <c r="C459" s="21">
        <f t="shared" ref="C459:O459" si="39">SUM(C436:C458)</f>
        <v>80375</v>
      </c>
      <c r="D459" s="21">
        <f t="shared" si="39"/>
        <v>38621.200000000004</v>
      </c>
      <c r="E459" s="21">
        <f t="shared" si="39"/>
        <v>62408.5</v>
      </c>
      <c r="F459" s="21">
        <f t="shared" si="39"/>
        <v>43037.231999999989</v>
      </c>
      <c r="G459" s="21">
        <f t="shared" si="39"/>
        <v>41077.149000000005</v>
      </c>
      <c r="H459" s="21">
        <f t="shared" si="39"/>
        <v>74019.290800000002</v>
      </c>
      <c r="I459" s="21">
        <f t="shared" si="39"/>
        <v>63713.152190000008</v>
      </c>
      <c r="J459" s="21">
        <f t="shared" si="39"/>
        <v>76909.942569999999</v>
      </c>
      <c r="K459" s="21">
        <f t="shared" si="39"/>
        <v>75489.060840000006</v>
      </c>
      <c r="L459" s="21">
        <f t="shared" si="39"/>
        <v>85386.54651</v>
      </c>
      <c r="M459" s="21">
        <f t="shared" si="39"/>
        <v>86727.926600000006</v>
      </c>
      <c r="N459" s="21">
        <f t="shared" si="39"/>
        <v>104268.30602</v>
      </c>
      <c r="O459" s="21">
        <f t="shared" si="39"/>
        <v>125137.21883</v>
      </c>
      <c r="P459">
        <f t="shared" si="38"/>
        <v>0</v>
      </c>
      <c r="Y459" s="53"/>
      <c r="Z459" s="54"/>
      <c r="AA459" s="54"/>
    </row>
    <row r="460" spans="1:27" ht="14.15" x14ac:dyDescent="0.35">
      <c r="A460" s="19"/>
      <c r="B460" s="14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Y460" s="55" t="s">
        <v>415</v>
      </c>
      <c r="Z460" s="56"/>
      <c r="AA460" s="56"/>
    </row>
    <row r="461" spans="1:27" ht="14.15" x14ac:dyDescent="0.35">
      <c r="A461" s="13" t="s">
        <v>415</v>
      </c>
      <c r="B461" s="14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Y461" s="45" t="s">
        <v>242</v>
      </c>
      <c r="Z461" s="46" t="s">
        <v>243</v>
      </c>
      <c r="AA461" s="46" t="s">
        <v>244</v>
      </c>
    </row>
    <row r="462" spans="1:27" ht="14.15" x14ac:dyDescent="0.35">
      <c r="A462" s="19">
        <v>5105</v>
      </c>
      <c r="B462" s="14" t="s">
        <v>340</v>
      </c>
      <c r="C462" s="20">
        <v>430</v>
      </c>
      <c r="D462" s="20">
        <v>3192.7</v>
      </c>
      <c r="E462" s="20">
        <v>3180.9</v>
      </c>
      <c r="F462" s="20">
        <v>4174.6719999999996</v>
      </c>
      <c r="G462" s="20">
        <v>3252.2510000000002</v>
      </c>
      <c r="H462" s="60">
        <v>10761.5975</v>
      </c>
      <c r="I462" s="20">
        <v>11328.92001</v>
      </c>
      <c r="J462" s="20">
        <v>11292.30076</v>
      </c>
      <c r="K462" s="20">
        <v>11609.147279999999</v>
      </c>
      <c r="L462" s="20">
        <v>11690.192419999999</v>
      </c>
      <c r="M462" s="20">
        <v>11474.945750000001</v>
      </c>
      <c r="N462" s="20">
        <v>12148.49206</v>
      </c>
      <c r="O462" s="20">
        <v>12074.852580000001</v>
      </c>
      <c r="P462">
        <f t="shared" si="38"/>
        <v>10947.316060000001</v>
      </c>
      <c r="Y462" s="48" t="s">
        <v>340</v>
      </c>
      <c r="Z462" s="49">
        <v>5105</v>
      </c>
      <c r="AA462" s="50">
        <v>10947316.060000001</v>
      </c>
    </row>
    <row r="463" spans="1:27" ht="14.15" x14ac:dyDescent="0.35">
      <c r="A463" s="19">
        <v>5110</v>
      </c>
      <c r="B463" s="14" t="s">
        <v>416</v>
      </c>
      <c r="C463" s="20">
        <v>0</v>
      </c>
      <c r="D463" s="20">
        <v>0</v>
      </c>
      <c r="E463" s="20">
        <v>0</v>
      </c>
      <c r="F463" s="20">
        <v>0</v>
      </c>
      <c r="G463" s="20">
        <v>0</v>
      </c>
      <c r="H463" s="20">
        <v>0</v>
      </c>
      <c r="I463" s="20">
        <v>0</v>
      </c>
      <c r="J463" s="20">
        <v>0</v>
      </c>
      <c r="K463" s="20">
        <v>0</v>
      </c>
      <c r="L463" s="20">
        <v>0</v>
      </c>
      <c r="M463" s="20">
        <v>605.09246999999993</v>
      </c>
      <c r="N463" s="20">
        <v>750.83794999999998</v>
      </c>
      <c r="O463" s="20">
        <v>474.46758</v>
      </c>
      <c r="P463">
        <f t="shared" si="38"/>
        <v>409.98192</v>
      </c>
      <c r="Y463" s="48" t="s">
        <v>417</v>
      </c>
      <c r="Z463" s="49">
        <v>5110</v>
      </c>
      <c r="AA463" s="50">
        <v>409981.92</v>
      </c>
    </row>
    <row r="464" spans="1:27" ht="14.15" x14ac:dyDescent="0.35">
      <c r="A464" s="19">
        <v>5112</v>
      </c>
      <c r="B464" s="14" t="s">
        <v>381</v>
      </c>
      <c r="C464" s="20">
        <v>981</v>
      </c>
      <c r="D464" s="20">
        <v>367.7</v>
      </c>
      <c r="E464" s="20">
        <v>605.20000000000005</v>
      </c>
      <c r="F464" s="20">
        <v>932.66399999999999</v>
      </c>
      <c r="G464" s="20">
        <v>2097.0459999999998</v>
      </c>
      <c r="H464" s="20">
        <v>924.49099999999999</v>
      </c>
      <c r="I464" s="20">
        <v>1053.509</v>
      </c>
      <c r="J464" s="20">
        <v>1338.77647</v>
      </c>
      <c r="K464" s="20">
        <v>1352.4527599999999</v>
      </c>
      <c r="L464" s="20">
        <v>1479.66157</v>
      </c>
      <c r="M464" s="20">
        <v>1405.51288</v>
      </c>
      <c r="N464" s="20">
        <v>1139.42254</v>
      </c>
      <c r="O464" s="20">
        <v>1487.2950000000001</v>
      </c>
      <c r="P464">
        <f t="shared" si="38"/>
        <v>1647.6152400000001</v>
      </c>
      <c r="Y464" s="48" t="s">
        <v>381</v>
      </c>
      <c r="Z464" s="49">
        <v>5112</v>
      </c>
      <c r="AA464" s="50">
        <v>1647615.24</v>
      </c>
    </row>
    <row r="465" spans="1:27" ht="14.15" x14ac:dyDescent="0.35">
      <c r="A465" s="19">
        <v>5114</v>
      </c>
      <c r="B465" s="14" t="s">
        <v>418</v>
      </c>
      <c r="C465" s="20">
        <v>15185</v>
      </c>
      <c r="D465" s="20">
        <v>8064.3</v>
      </c>
      <c r="E465" s="20">
        <v>5829.1</v>
      </c>
      <c r="F465" s="20">
        <v>11597.817999999999</v>
      </c>
      <c r="G465" s="20">
        <v>11215.817999999999</v>
      </c>
      <c r="H465" s="20">
        <v>9472.8230000000003</v>
      </c>
      <c r="I465" s="20">
        <v>10810.305</v>
      </c>
      <c r="J465" s="20">
        <v>13746.308860000001</v>
      </c>
      <c r="K465" s="20">
        <v>12735.59686</v>
      </c>
      <c r="L465" s="20">
        <v>13933.479800000001</v>
      </c>
      <c r="M465" s="20">
        <v>13235.246279999999</v>
      </c>
      <c r="N465" s="20">
        <v>10729.562199999998</v>
      </c>
      <c r="O465" s="20">
        <v>14005.36125</v>
      </c>
      <c r="P465">
        <f t="shared" si="38"/>
        <v>15515.043470000001</v>
      </c>
      <c r="Y465" s="48" t="s">
        <v>418</v>
      </c>
      <c r="Z465" s="49">
        <v>5114</v>
      </c>
      <c r="AA465" s="50">
        <v>15515043.470000001</v>
      </c>
    </row>
    <row r="466" spans="1:27" ht="14.15" x14ac:dyDescent="0.35">
      <c r="A466" s="19">
        <v>5120</v>
      </c>
      <c r="B466" s="14" t="s">
        <v>419</v>
      </c>
      <c r="C466" s="20">
        <v>30015.200000000001</v>
      </c>
      <c r="D466" s="20">
        <v>54198.400000000001</v>
      </c>
      <c r="E466" s="20">
        <v>54051.8</v>
      </c>
      <c r="F466" s="20">
        <v>58399.459000000003</v>
      </c>
      <c r="G466" s="20">
        <v>73198.793999999994</v>
      </c>
      <c r="H466" s="60">
        <v>19438.440600000002</v>
      </c>
      <c r="I466" s="20">
        <v>21847.850190000001</v>
      </c>
      <c r="J466" s="20">
        <v>21368.429969999997</v>
      </c>
      <c r="K466" s="20">
        <v>20525.06698</v>
      </c>
      <c r="L466" s="20">
        <v>27690.252519999998</v>
      </c>
      <c r="M466" s="20">
        <v>23704.902879999998</v>
      </c>
      <c r="N466" s="20">
        <v>25041.97925</v>
      </c>
      <c r="O466" s="20">
        <v>23408.99871</v>
      </c>
      <c r="P466">
        <f t="shared" si="38"/>
        <v>20495.276839999999</v>
      </c>
      <c r="Y466" s="48" t="s">
        <v>420</v>
      </c>
      <c r="Z466" s="49">
        <v>5120</v>
      </c>
      <c r="AA466" s="50">
        <v>20495276.84</v>
      </c>
    </row>
    <row r="467" spans="1:27" ht="14.15" x14ac:dyDescent="0.35">
      <c r="A467" s="19">
        <v>5125</v>
      </c>
      <c r="B467" s="14" t="s">
        <v>383</v>
      </c>
      <c r="C467" s="20">
        <v>1360.6</v>
      </c>
      <c r="D467" s="20">
        <v>6841.4</v>
      </c>
      <c r="E467" s="20">
        <v>5846.5</v>
      </c>
      <c r="F467" s="20">
        <v>8776.6110000000008</v>
      </c>
      <c r="G467" s="20">
        <v>10759.145</v>
      </c>
      <c r="H467" s="60">
        <v>50160.038799999995</v>
      </c>
      <c r="I467" s="20">
        <v>55472.208409999999</v>
      </c>
      <c r="J467" s="20">
        <v>52257.145779999999</v>
      </c>
      <c r="K467" s="20">
        <v>53026.153250000003</v>
      </c>
      <c r="L467" s="20">
        <v>54068.005279999998</v>
      </c>
      <c r="M467" s="20">
        <v>46161.908590000006</v>
      </c>
      <c r="N467" s="20">
        <v>56264.368640000001</v>
      </c>
      <c r="O467" s="20">
        <v>52444.138559999999</v>
      </c>
      <c r="P467">
        <f t="shared" si="38"/>
        <v>50028.895049999999</v>
      </c>
      <c r="Y467" s="48" t="s">
        <v>383</v>
      </c>
      <c r="Z467" s="49">
        <v>5125</v>
      </c>
      <c r="AA467" s="50">
        <v>50028895.049999997</v>
      </c>
    </row>
    <row r="468" spans="1:27" ht="14.15" x14ac:dyDescent="0.35">
      <c r="A468" s="19">
        <v>5130</v>
      </c>
      <c r="B468" s="14" t="s">
        <v>421</v>
      </c>
      <c r="C468" s="20">
        <v>0</v>
      </c>
      <c r="D468" s="20">
        <v>0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0</v>
      </c>
      <c r="P468">
        <f t="shared" si="38"/>
        <v>0</v>
      </c>
      <c r="Y468" s="48" t="s">
        <v>421</v>
      </c>
      <c r="Z468" s="49">
        <v>5130</v>
      </c>
      <c r="AA468" s="50">
        <v>0</v>
      </c>
    </row>
    <row r="469" spans="1:27" ht="14.15" x14ac:dyDescent="0.35">
      <c r="A469" s="19">
        <v>5135</v>
      </c>
      <c r="B469" s="14" t="s">
        <v>422</v>
      </c>
      <c r="C469" s="20">
        <v>46570</v>
      </c>
      <c r="D469" s="20">
        <v>74964.7</v>
      </c>
      <c r="E469" s="20">
        <v>88867.3</v>
      </c>
      <c r="F469" s="20">
        <v>86418.925000000003</v>
      </c>
      <c r="G469" s="20">
        <v>89119.99</v>
      </c>
      <c r="H469" s="20">
        <v>111437.15</v>
      </c>
      <c r="I469" s="20">
        <v>117477.09</v>
      </c>
      <c r="J469" s="20">
        <v>118948.32939</v>
      </c>
      <c r="K469" s="20">
        <v>125512.1636</v>
      </c>
      <c r="L469" s="20">
        <v>128161.81447</v>
      </c>
      <c r="M469" s="20">
        <v>133401.10044000001</v>
      </c>
      <c r="N469" s="20">
        <v>139549.43265</v>
      </c>
      <c r="O469" s="20">
        <v>137111.59384000002</v>
      </c>
      <c r="P469">
        <f t="shared" si="38"/>
        <v>116925.6257</v>
      </c>
      <c r="Y469" s="48" t="s">
        <v>423</v>
      </c>
      <c r="Z469" s="49">
        <v>5135</v>
      </c>
      <c r="AA469" s="50">
        <v>116925625.7</v>
      </c>
    </row>
    <row r="470" spans="1:27" ht="14.15" x14ac:dyDescent="0.35">
      <c r="A470" s="19">
        <v>5145</v>
      </c>
      <c r="B470" s="14" t="s">
        <v>424</v>
      </c>
      <c r="C470" s="20">
        <v>0</v>
      </c>
      <c r="D470" s="20">
        <v>4.9000000000000004</v>
      </c>
      <c r="E470" s="20">
        <v>154.69999999999999</v>
      </c>
      <c r="F470" s="20">
        <v>229.83500000000001</v>
      </c>
      <c r="G470" s="20">
        <v>121.03100000000001</v>
      </c>
      <c r="H470" s="20">
        <v>252.36500000000001</v>
      </c>
      <c r="I470" s="20">
        <v>265.81200000000001</v>
      </c>
      <c r="J470" s="20">
        <v>242.11673000000002</v>
      </c>
      <c r="K470" s="20">
        <v>156.34573</v>
      </c>
      <c r="L470" s="20">
        <v>179.74409</v>
      </c>
      <c r="M470" s="20">
        <v>100.88592999999999</v>
      </c>
      <c r="N470" s="20">
        <v>122.62267999999999</v>
      </c>
      <c r="O470" s="20">
        <v>66.841949999999997</v>
      </c>
      <c r="P470">
        <f t="shared" si="38"/>
        <v>98.544529999999995</v>
      </c>
      <c r="Y470" s="48" t="s">
        <v>424</v>
      </c>
      <c r="Z470" s="49">
        <v>5145</v>
      </c>
      <c r="AA470" s="50">
        <v>98544.53</v>
      </c>
    </row>
    <row r="471" spans="1:27" ht="14.15" x14ac:dyDescent="0.35">
      <c r="A471" s="19">
        <v>5150</v>
      </c>
      <c r="B471" s="14" t="s">
        <v>425</v>
      </c>
      <c r="C471" s="20">
        <v>357</v>
      </c>
      <c r="D471" s="20">
        <v>368</v>
      </c>
      <c r="E471" s="20">
        <v>10.1</v>
      </c>
      <c r="F471" s="20">
        <v>524.42200000000003</v>
      </c>
      <c r="G471" s="20">
        <v>801.59799999999996</v>
      </c>
      <c r="H471" s="20">
        <v>1107.76</v>
      </c>
      <c r="I471" s="20">
        <v>1288.9880000000001</v>
      </c>
      <c r="J471" s="20">
        <v>1178.3754899999999</v>
      </c>
      <c r="K471" s="20">
        <v>1117.4718899999998</v>
      </c>
      <c r="L471" s="20">
        <v>1380.7112999999999</v>
      </c>
      <c r="M471" s="20">
        <v>1233.1056299999998</v>
      </c>
      <c r="N471" s="20">
        <v>1518.5378400000002</v>
      </c>
      <c r="O471" s="20">
        <v>1470.15716</v>
      </c>
      <c r="P471">
        <f t="shared" si="38"/>
        <v>1358.42146</v>
      </c>
      <c r="Y471" s="48" t="s">
        <v>425</v>
      </c>
      <c r="Z471" s="49">
        <v>5150</v>
      </c>
      <c r="AA471" s="50">
        <v>1358421.46</v>
      </c>
    </row>
    <row r="472" spans="1:27" ht="14.15" x14ac:dyDescent="0.35">
      <c r="A472" s="19">
        <v>5155</v>
      </c>
      <c r="B472" s="14" t="s">
        <v>426</v>
      </c>
      <c r="C472" s="20">
        <v>0</v>
      </c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  <c r="P472">
        <f t="shared" si="38"/>
        <v>0</v>
      </c>
      <c r="Y472" s="48" t="s">
        <v>426</v>
      </c>
      <c r="Z472" s="49">
        <v>5155</v>
      </c>
      <c r="AA472" s="50">
        <v>0</v>
      </c>
    </row>
    <row r="473" spans="1:27" ht="14.15" x14ac:dyDescent="0.35">
      <c r="A473" s="19">
        <v>5160</v>
      </c>
      <c r="B473" s="14" t="s">
        <v>427</v>
      </c>
      <c r="C473" s="20">
        <v>0</v>
      </c>
      <c r="D473" s="20">
        <v>0</v>
      </c>
      <c r="E473" s="20">
        <v>0</v>
      </c>
      <c r="F473" s="20">
        <v>0</v>
      </c>
      <c r="G473" s="20">
        <v>0</v>
      </c>
      <c r="H473" s="20">
        <v>3120.6605</v>
      </c>
      <c r="I473" s="20">
        <v>3591.377</v>
      </c>
      <c r="J473" s="20">
        <v>3283.62482</v>
      </c>
      <c r="K473" s="20">
        <v>3496.6562799999997</v>
      </c>
      <c r="L473" s="20">
        <v>3125.16653</v>
      </c>
      <c r="M473" s="20">
        <v>2738.2892299999999</v>
      </c>
      <c r="N473" s="20">
        <v>3392.18622</v>
      </c>
      <c r="O473" s="20">
        <v>3221.8273300000001</v>
      </c>
      <c r="P473">
        <f t="shared" si="38"/>
        <v>3009.3625999999999</v>
      </c>
      <c r="Y473" s="48" t="s">
        <v>427</v>
      </c>
      <c r="Z473" s="49">
        <v>5160</v>
      </c>
      <c r="AA473" s="50">
        <v>3009362.6</v>
      </c>
    </row>
    <row r="474" spans="1:27" s="64" customFormat="1" ht="14.15" x14ac:dyDescent="0.35">
      <c r="A474" s="61">
        <v>5165</v>
      </c>
      <c r="B474" s="62" t="s">
        <v>428</v>
      </c>
      <c r="C474" s="63">
        <v>0</v>
      </c>
      <c r="D474" s="63">
        <v>0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v>0</v>
      </c>
      <c r="N474" s="63">
        <v>0</v>
      </c>
      <c r="O474" s="63">
        <v>0</v>
      </c>
      <c r="P474" s="64">
        <f t="shared" si="38"/>
        <v>0</v>
      </c>
      <c r="Y474" s="65" t="s">
        <v>428</v>
      </c>
      <c r="Z474" s="66">
        <v>5165</v>
      </c>
      <c r="AA474" s="67">
        <v>0</v>
      </c>
    </row>
    <row r="475" spans="1:27" s="64" customFormat="1" ht="14.15" x14ac:dyDescent="0.35">
      <c r="A475" s="61">
        <v>5170</v>
      </c>
      <c r="B475" s="62" t="s">
        <v>429</v>
      </c>
      <c r="C475" s="63">
        <v>0</v>
      </c>
      <c r="D475" s="63">
        <v>0</v>
      </c>
      <c r="E475" s="63">
        <v>0</v>
      </c>
      <c r="F475" s="63">
        <v>1339.009</v>
      </c>
      <c r="G475" s="63">
        <v>1043.1510000000001</v>
      </c>
      <c r="H475" s="63">
        <v>1128.22</v>
      </c>
      <c r="I475" s="63">
        <v>1188.336</v>
      </c>
      <c r="J475" s="63">
        <v>1082.40419</v>
      </c>
      <c r="K475" s="63">
        <v>515.94092000000001</v>
      </c>
      <c r="L475" s="63">
        <v>710.08630000000005</v>
      </c>
      <c r="M475" s="63">
        <v>698.88728000000003</v>
      </c>
      <c r="N475" s="63">
        <v>534.86685999999997</v>
      </c>
      <c r="O475" s="63">
        <v>840.56702000000007</v>
      </c>
      <c r="P475" s="64">
        <f t="shared" si="38"/>
        <v>812.49907999999994</v>
      </c>
      <c r="Y475" s="65" t="s">
        <v>429</v>
      </c>
      <c r="Z475" s="66">
        <v>5170</v>
      </c>
      <c r="AA475" s="67">
        <v>812499.08</v>
      </c>
    </row>
    <row r="476" spans="1:27" s="64" customFormat="1" ht="14.15" x14ac:dyDescent="0.35">
      <c r="A476" s="61">
        <v>5172</v>
      </c>
      <c r="B476" s="62" t="s">
        <v>430</v>
      </c>
      <c r="C476" s="63">
        <v>0</v>
      </c>
      <c r="D476" s="63">
        <v>0</v>
      </c>
      <c r="E476" s="63">
        <v>0</v>
      </c>
      <c r="F476" s="63">
        <v>303.33300000000003</v>
      </c>
      <c r="G476" s="63">
        <v>311.59100000000001</v>
      </c>
      <c r="H476" s="63">
        <v>282.05500000000001</v>
      </c>
      <c r="I476" s="63">
        <v>297.084</v>
      </c>
      <c r="J476" s="63">
        <v>270.60104999999999</v>
      </c>
      <c r="K476" s="63">
        <v>125.07659</v>
      </c>
      <c r="L476" s="63">
        <v>177.52158</v>
      </c>
      <c r="M476" s="63">
        <v>174.72182000000001</v>
      </c>
      <c r="N476" s="63">
        <v>133.71672000000001</v>
      </c>
      <c r="O476" s="63">
        <v>210.14176</v>
      </c>
      <c r="P476" s="64">
        <f t="shared" si="38"/>
        <v>203.12476999999998</v>
      </c>
      <c r="Y476" s="65" t="s">
        <v>430</v>
      </c>
      <c r="Z476" s="66">
        <v>5172</v>
      </c>
      <c r="AA476" s="67">
        <v>203124.77</v>
      </c>
    </row>
    <row r="477" spans="1:27" ht="14.15" x14ac:dyDescent="0.35">
      <c r="A477" s="19">
        <v>5175</v>
      </c>
      <c r="B477" s="14" t="s">
        <v>431</v>
      </c>
      <c r="C477" s="20">
        <v>1966.2</v>
      </c>
      <c r="D477" s="20">
        <v>1931.5</v>
      </c>
      <c r="E477" s="20">
        <v>2110</v>
      </c>
      <c r="F477" s="20">
        <v>5682.77</v>
      </c>
      <c r="G477" s="20">
        <v>4396.7259999999997</v>
      </c>
      <c r="H477" s="20">
        <v>1181.2059999999999</v>
      </c>
      <c r="I477" s="20">
        <v>1727.826</v>
      </c>
      <c r="J477" s="20">
        <v>1982.5395600000002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>
        <f t="shared" si="38"/>
        <v>0</v>
      </c>
      <c r="Y477" s="48" t="s">
        <v>431</v>
      </c>
      <c r="Z477" s="49">
        <v>5175</v>
      </c>
      <c r="AA477" s="50">
        <v>0</v>
      </c>
    </row>
    <row r="478" spans="1:27" ht="14.15" x14ac:dyDescent="0.35">
      <c r="A478" s="19">
        <v>5178</v>
      </c>
      <c r="B478" s="14" t="s">
        <v>432</v>
      </c>
      <c r="C478" s="20">
        <v>0</v>
      </c>
      <c r="D478" s="20">
        <v>0</v>
      </c>
      <c r="E478" s="20">
        <v>0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>
        <f t="shared" si="38"/>
        <v>0</v>
      </c>
      <c r="Y478" s="48" t="s">
        <v>433</v>
      </c>
      <c r="Z478" s="49">
        <v>5178</v>
      </c>
      <c r="AA478" s="50">
        <v>0</v>
      </c>
    </row>
    <row r="479" spans="1:27" ht="14.15" x14ac:dyDescent="0.35">
      <c r="A479" s="19">
        <v>5185</v>
      </c>
      <c r="B479" s="14" t="s">
        <v>434</v>
      </c>
      <c r="C479" s="20">
        <v>0</v>
      </c>
      <c r="D479" s="20">
        <v>0</v>
      </c>
      <c r="E479" s="20">
        <v>0</v>
      </c>
      <c r="F479" s="20">
        <v>0</v>
      </c>
      <c r="G479" s="20">
        <v>0</v>
      </c>
      <c r="H479" s="20">
        <v>0</v>
      </c>
      <c r="I479" s="20">
        <v>0</v>
      </c>
      <c r="J479" s="20">
        <v>0</v>
      </c>
      <c r="K479" s="20">
        <v>0</v>
      </c>
      <c r="L479" s="20">
        <v>0</v>
      </c>
      <c r="M479" s="20">
        <v>0</v>
      </c>
      <c r="N479" s="20">
        <v>0</v>
      </c>
      <c r="O479" s="20">
        <v>0</v>
      </c>
      <c r="P479">
        <f t="shared" si="38"/>
        <v>0</v>
      </c>
      <c r="Y479" s="48" t="s">
        <v>434</v>
      </c>
      <c r="Z479" s="49">
        <v>5185</v>
      </c>
      <c r="AA479" s="50">
        <v>0</v>
      </c>
    </row>
    <row r="480" spans="1:27" ht="14.15" x14ac:dyDescent="0.35">
      <c r="A480" s="19">
        <v>5186</v>
      </c>
      <c r="B480" s="14" t="s">
        <v>435</v>
      </c>
      <c r="C480" s="20">
        <v>0</v>
      </c>
      <c r="D480" s="20">
        <v>0</v>
      </c>
      <c r="E480" s="20">
        <v>0</v>
      </c>
      <c r="F480" s="20">
        <v>0</v>
      </c>
      <c r="G480" s="20">
        <v>0</v>
      </c>
      <c r="H480" s="20">
        <v>0</v>
      </c>
      <c r="I480" s="20">
        <v>0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>
        <f t="shared" si="38"/>
        <v>0</v>
      </c>
      <c r="Y480" s="48" t="s">
        <v>435</v>
      </c>
      <c r="Z480" s="49">
        <v>5186</v>
      </c>
      <c r="AA480" s="50">
        <v>0</v>
      </c>
    </row>
    <row r="481" spans="1:27" ht="14.15" x14ac:dyDescent="0.35">
      <c r="A481" s="19">
        <v>5190</v>
      </c>
      <c r="B481" s="14" t="s">
        <v>436</v>
      </c>
      <c r="C481" s="20">
        <v>0</v>
      </c>
      <c r="D481" s="20">
        <v>0</v>
      </c>
      <c r="E481" s="20">
        <v>0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>
        <f t="shared" si="38"/>
        <v>0</v>
      </c>
      <c r="Y481" s="48" t="s">
        <v>436</v>
      </c>
      <c r="Z481" s="49">
        <v>5190</v>
      </c>
      <c r="AA481" s="50">
        <v>0</v>
      </c>
    </row>
    <row r="482" spans="1:27" ht="14.15" x14ac:dyDescent="0.35">
      <c r="A482" s="19">
        <v>5192</v>
      </c>
      <c r="B482" s="14" t="s">
        <v>437</v>
      </c>
      <c r="C482" s="20">
        <v>0</v>
      </c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>
        <f t="shared" si="38"/>
        <v>0</v>
      </c>
      <c r="Y482" s="48" t="s">
        <v>437</v>
      </c>
      <c r="Z482" s="49">
        <v>5192</v>
      </c>
      <c r="AA482" s="50">
        <v>0</v>
      </c>
    </row>
    <row r="483" spans="1:27" ht="14.15" x14ac:dyDescent="0.35">
      <c r="A483" s="19">
        <v>5195</v>
      </c>
      <c r="B483" s="14" t="s">
        <v>438</v>
      </c>
      <c r="C483" s="20">
        <v>0</v>
      </c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  <c r="P483">
        <f t="shared" si="38"/>
        <v>0</v>
      </c>
      <c r="Y483" s="48" t="s">
        <v>438</v>
      </c>
      <c r="Z483" s="49">
        <v>5195</v>
      </c>
      <c r="AA483" s="50">
        <v>0</v>
      </c>
    </row>
    <row r="484" spans="1:27" ht="14.15" x14ac:dyDescent="0.35">
      <c r="A484" s="19"/>
      <c r="B484" s="14"/>
      <c r="C484" s="21">
        <f t="shared" ref="C484:O484" si="40">SUM(C462:C483)</f>
        <v>96864.999999999985</v>
      </c>
      <c r="D484" s="21">
        <f t="shared" si="40"/>
        <v>149933.6</v>
      </c>
      <c r="E484" s="21">
        <f t="shared" si="40"/>
        <v>160655.6</v>
      </c>
      <c r="F484" s="21">
        <f t="shared" si="40"/>
        <v>178379.51799999998</v>
      </c>
      <c r="G484" s="21">
        <f t="shared" si="40"/>
        <v>196317.14099999997</v>
      </c>
      <c r="H484" s="21">
        <f t="shared" si="40"/>
        <v>209266.80739999999</v>
      </c>
      <c r="I484" s="21">
        <f t="shared" si="40"/>
        <v>226349.30561000004</v>
      </c>
      <c r="J484" s="21">
        <f t="shared" si="40"/>
        <v>226990.95307000002</v>
      </c>
      <c r="K484" s="21">
        <f t="shared" si="40"/>
        <v>230172.07213999997</v>
      </c>
      <c r="L484" s="21">
        <f t="shared" si="40"/>
        <v>242596.63585999998</v>
      </c>
      <c r="M484" s="21">
        <f t="shared" si="40"/>
        <v>234934.59918000002</v>
      </c>
      <c r="N484" s="21">
        <f t="shared" si="40"/>
        <v>251326.02561000001</v>
      </c>
      <c r="O484" s="21">
        <f t="shared" si="40"/>
        <v>246816.24274000002</v>
      </c>
      <c r="Y484" s="53"/>
      <c r="Z484" s="54"/>
      <c r="AA484" s="54"/>
    </row>
    <row r="485" spans="1:27" ht="14.15" x14ac:dyDescent="0.35">
      <c r="A485" s="19"/>
      <c r="B485" s="14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Y485" s="55" t="s">
        <v>362</v>
      </c>
      <c r="Z485" s="56"/>
      <c r="AA485" s="56"/>
    </row>
    <row r="486" spans="1:27" ht="14.15" x14ac:dyDescent="0.35">
      <c r="A486" s="13" t="s">
        <v>362</v>
      </c>
      <c r="B486" s="14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Y486" s="45" t="s">
        <v>242</v>
      </c>
      <c r="Z486" s="46" t="s">
        <v>243</v>
      </c>
      <c r="AA486" s="46" t="s">
        <v>244</v>
      </c>
    </row>
    <row r="487" spans="1:27" ht="14.15" x14ac:dyDescent="0.35">
      <c r="A487" s="19">
        <v>5205</v>
      </c>
      <c r="B487" s="14" t="s">
        <v>439</v>
      </c>
      <c r="C487" s="20">
        <v>0</v>
      </c>
      <c r="D487" s="20">
        <v>0</v>
      </c>
      <c r="E487" s="20">
        <v>0</v>
      </c>
      <c r="F487" s="20">
        <v>0</v>
      </c>
      <c r="G487" s="20">
        <v>0</v>
      </c>
      <c r="H487" s="20">
        <v>0</v>
      </c>
      <c r="I487" s="20">
        <v>0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  <c r="P487">
        <f t="shared" si="38"/>
        <v>0</v>
      </c>
      <c r="Y487" s="48" t="s">
        <v>439</v>
      </c>
      <c r="Z487" s="49">
        <v>5205</v>
      </c>
      <c r="AA487" s="50">
        <v>0</v>
      </c>
    </row>
    <row r="488" spans="1:27" ht="14.15" x14ac:dyDescent="0.35">
      <c r="A488" s="19">
        <v>5210</v>
      </c>
      <c r="B488" s="14" t="s">
        <v>440</v>
      </c>
      <c r="C488" s="20">
        <v>0</v>
      </c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>
        <f t="shared" si="38"/>
        <v>0</v>
      </c>
      <c r="Y488" s="48" t="s">
        <v>440</v>
      </c>
      <c r="Z488" s="49">
        <v>5210</v>
      </c>
      <c r="AA488" s="50">
        <v>0</v>
      </c>
    </row>
    <row r="489" spans="1:27" ht="14.15" x14ac:dyDescent="0.35">
      <c r="A489" s="19">
        <v>5215</v>
      </c>
      <c r="B489" s="14" t="s">
        <v>441</v>
      </c>
      <c r="C489" s="20">
        <v>0</v>
      </c>
      <c r="D489" s="20">
        <v>0</v>
      </c>
      <c r="E489" s="20">
        <v>0</v>
      </c>
      <c r="F489" s="20">
        <v>0</v>
      </c>
      <c r="G489" s="20">
        <v>0</v>
      </c>
      <c r="H489" s="20">
        <v>0</v>
      </c>
      <c r="I489" s="20">
        <v>0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>
        <f t="shared" si="38"/>
        <v>0</v>
      </c>
      <c r="Y489" s="48" t="s">
        <v>441</v>
      </c>
      <c r="Z489" s="49">
        <v>5215</v>
      </c>
      <c r="AA489" s="50">
        <v>0</v>
      </c>
    </row>
    <row r="490" spans="1:27" ht="14.15" x14ac:dyDescent="0.35">
      <c r="A490" s="19"/>
      <c r="B490" s="14"/>
      <c r="C490" s="21">
        <f t="shared" ref="C490:O490" si="41">SUM(C487:C489)</f>
        <v>0</v>
      </c>
      <c r="D490" s="21">
        <f t="shared" si="41"/>
        <v>0</v>
      </c>
      <c r="E490" s="21">
        <f t="shared" si="41"/>
        <v>0</v>
      </c>
      <c r="F490" s="21">
        <f t="shared" si="41"/>
        <v>0</v>
      </c>
      <c r="G490" s="21">
        <f t="shared" si="41"/>
        <v>0</v>
      </c>
      <c r="H490" s="21">
        <f t="shared" si="41"/>
        <v>0</v>
      </c>
      <c r="I490" s="21">
        <f t="shared" si="41"/>
        <v>0</v>
      </c>
      <c r="J490" s="21">
        <f t="shared" si="41"/>
        <v>0</v>
      </c>
      <c r="K490" s="21">
        <f t="shared" si="41"/>
        <v>0</v>
      </c>
      <c r="L490" s="21">
        <f t="shared" si="41"/>
        <v>0</v>
      </c>
      <c r="M490" s="21">
        <f t="shared" si="41"/>
        <v>0</v>
      </c>
      <c r="N490" s="21">
        <f t="shared" si="41"/>
        <v>0</v>
      </c>
      <c r="O490" s="21">
        <f t="shared" si="41"/>
        <v>0</v>
      </c>
      <c r="Y490" s="55" t="s">
        <v>442</v>
      </c>
      <c r="Z490" s="56"/>
      <c r="AA490" s="56"/>
    </row>
    <row r="491" spans="1:27" ht="14.15" x14ac:dyDescent="0.35">
      <c r="A491" s="13" t="s">
        <v>443</v>
      </c>
      <c r="B491" s="14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Y491" s="45" t="s">
        <v>242</v>
      </c>
      <c r="Z491" s="46" t="s">
        <v>243</v>
      </c>
      <c r="AA491" s="46" t="s">
        <v>244</v>
      </c>
    </row>
    <row r="492" spans="1:27" ht="14.15" x14ac:dyDescent="0.35">
      <c r="A492" s="19">
        <v>5305</v>
      </c>
      <c r="B492" s="14" t="s">
        <v>444</v>
      </c>
      <c r="C492" s="20">
        <v>0</v>
      </c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>
        <f>AA492/1000</f>
        <v>0</v>
      </c>
      <c r="Y492" s="48" t="s">
        <v>444</v>
      </c>
      <c r="Z492" s="49">
        <v>5305</v>
      </c>
      <c r="AA492" s="50">
        <v>0</v>
      </c>
    </row>
    <row r="493" spans="1:27" ht="14.15" x14ac:dyDescent="0.35">
      <c r="A493" s="19">
        <v>5310</v>
      </c>
      <c r="B493" s="14" t="s">
        <v>445</v>
      </c>
      <c r="C493" s="20">
        <v>17530</v>
      </c>
      <c r="D493" s="20">
        <v>20860.3</v>
      </c>
      <c r="E493" s="20">
        <v>23772.3</v>
      </c>
      <c r="F493" s="20">
        <v>23573.715</v>
      </c>
      <c r="G493" s="20">
        <v>22200.114000000001</v>
      </c>
      <c r="H493" s="20">
        <v>19604.62</v>
      </c>
      <c r="I493" s="20">
        <v>18578.939999999999</v>
      </c>
      <c r="J493" s="20">
        <v>18631.233110000005</v>
      </c>
      <c r="K493" s="20">
        <v>13847.307369999999</v>
      </c>
      <c r="L493" s="20">
        <v>10204.119560000001</v>
      </c>
      <c r="M493" s="20">
        <v>8903.1034600000003</v>
      </c>
      <c r="N493" s="20">
        <v>9378.0008500000004</v>
      </c>
      <c r="O493" s="20">
        <v>11101.121130000001</v>
      </c>
      <c r="P493">
        <f t="shared" ref="P493:P526" si="42">AA493/1000</f>
        <v>12101.86537</v>
      </c>
      <c r="Y493" s="48" t="s">
        <v>445</v>
      </c>
      <c r="Z493" s="49">
        <v>5310</v>
      </c>
      <c r="AA493" s="50">
        <v>12101865.369999999</v>
      </c>
    </row>
    <row r="494" spans="1:27" ht="14.15" x14ac:dyDescent="0.35">
      <c r="A494" s="19">
        <v>5315</v>
      </c>
      <c r="B494" s="14" t="s">
        <v>446</v>
      </c>
      <c r="C494" s="20">
        <v>39446</v>
      </c>
      <c r="D494" s="20">
        <v>39473</v>
      </c>
      <c r="E494" s="20">
        <v>42200.4</v>
      </c>
      <c r="F494" s="20">
        <v>38854.9</v>
      </c>
      <c r="G494" s="20">
        <v>37496.173999999999</v>
      </c>
      <c r="H494" s="20">
        <v>34201.317999999999</v>
      </c>
      <c r="I494" s="20">
        <v>35552.694000000003</v>
      </c>
      <c r="J494" s="20">
        <v>37994.153120000003</v>
      </c>
      <c r="K494" s="20">
        <v>40111.350840000006</v>
      </c>
      <c r="L494" s="20">
        <v>43628.224249999999</v>
      </c>
      <c r="M494" s="20">
        <v>41368.741130000002</v>
      </c>
      <c r="N494" s="20">
        <v>48053.606390000001</v>
      </c>
      <c r="O494" s="60">
        <v>68583.640440000003</v>
      </c>
      <c r="P494">
        <f t="shared" si="42"/>
        <v>55948.03757</v>
      </c>
      <c r="Y494" s="48" t="s">
        <v>446</v>
      </c>
      <c r="Z494" s="49">
        <v>5315</v>
      </c>
      <c r="AA494" s="50">
        <v>55948037.57</v>
      </c>
    </row>
    <row r="495" spans="1:27" ht="14.15" x14ac:dyDescent="0.35">
      <c r="A495" s="19">
        <v>5320</v>
      </c>
      <c r="B495" s="14" t="s">
        <v>447</v>
      </c>
      <c r="C495" s="20">
        <v>18854</v>
      </c>
      <c r="D495" s="20">
        <v>19595.5</v>
      </c>
      <c r="E495" s="20">
        <v>20330.3</v>
      </c>
      <c r="F495" s="20">
        <v>14065.58</v>
      </c>
      <c r="G495" s="20">
        <v>19120.5</v>
      </c>
      <c r="H495" s="20">
        <v>9640.7353399999993</v>
      </c>
      <c r="I495" s="20">
        <v>9789.768</v>
      </c>
      <c r="J495" s="20">
        <v>10660.199850000001</v>
      </c>
      <c r="K495" s="20">
        <v>13698.520570000001</v>
      </c>
      <c r="L495" s="20">
        <v>12433.88524</v>
      </c>
      <c r="M495" s="20">
        <v>11725.243689999999</v>
      </c>
      <c r="N495" s="20">
        <v>7678.2377800000004</v>
      </c>
      <c r="O495" s="20">
        <v>11937.241749999999</v>
      </c>
      <c r="P495">
        <f t="shared" si="42"/>
        <v>14021.26419</v>
      </c>
      <c r="Y495" s="48" t="s">
        <v>447</v>
      </c>
      <c r="Z495" s="49">
        <v>5320</v>
      </c>
      <c r="AA495" s="50">
        <v>14021264.189999999</v>
      </c>
    </row>
    <row r="496" spans="1:27" ht="14.15" x14ac:dyDescent="0.35">
      <c r="A496" s="19">
        <v>5325</v>
      </c>
      <c r="B496" s="14" t="s">
        <v>448</v>
      </c>
      <c r="C496" s="20">
        <v>0</v>
      </c>
      <c r="D496" s="20">
        <v>0</v>
      </c>
      <c r="E496" s="20">
        <v>0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>
        <f t="shared" si="42"/>
        <v>0</v>
      </c>
      <c r="Y496" s="48" t="s">
        <v>449</v>
      </c>
      <c r="Z496" s="49">
        <v>5325</v>
      </c>
      <c r="AA496" s="50">
        <v>0</v>
      </c>
    </row>
    <row r="497" spans="1:27" ht="14.15" x14ac:dyDescent="0.35">
      <c r="A497" s="19">
        <v>5330</v>
      </c>
      <c r="B497" s="14" t="s">
        <v>450</v>
      </c>
      <c r="C497" s="20">
        <v>218</v>
      </c>
      <c r="D497" s="20">
        <v>420.7</v>
      </c>
      <c r="E497" s="20">
        <v>1112.4000000000001</v>
      </c>
      <c r="F497" s="20">
        <v>1010.812</v>
      </c>
      <c r="G497" s="20">
        <v>1056.26</v>
      </c>
      <c r="H497" s="20">
        <v>682.66200000000003</v>
      </c>
      <c r="I497" s="20">
        <v>721.92</v>
      </c>
      <c r="J497" s="20">
        <v>896.34339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>
        <f t="shared" si="42"/>
        <v>0</v>
      </c>
      <c r="Y497" s="48" t="s">
        <v>450</v>
      </c>
      <c r="Z497" s="49">
        <v>5330</v>
      </c>
      <c r="AA497" s="50">
        <v>0</v>
      </c>
    </row>
    <row r="498" spans="1:27" s="64" customFormat="1" ht="14.15" x14ac:dyDescent="0.35">
      <c r="A498" s="61">
        <v>5335</v>
      </c>
      <c r="B498" s="62" t="s">
        <v>451</v>
      </c>
      <c r="C498" s="63">
        <v>9704</v>
      </c>
      <c r="D498" s="63">
        <v>13569.2</v>
      </c>
      <c r="E498" s="63">
        <v>11813.6</v>
      </c>
      <c r="F498" s="63">
        <v>9713.7189999999991</v>
      </c>
      <c r="G498" s="63">
        <v>18412.986000000001</v>
      </c>
      <c r="H498" s="63">
        <v>13308.378000000001</v>
      </c>
      <c r="I498" s="63">
        <v>14438.4</v>
      </c>
      <c r="J498" s="63">
        <v>17926.867779999997</v>
      </c>
      <c r="K498" s="63">
        <v>18564.548159999998</v>
      </c>
      <c r="L498" s="63">
        <v>19107</v>
      </c>
      <c r="M498" s="63">
        <v>18811.7</v>
      </c>
      <c r="N498" s="63">
        <v>33793.149270000002</v>
      </c>
      <c r="O498" s="63">
        <v>67202.066569999995</v>
      </c>
      <c r="P498">
        <f t="shared" si="42"/>
        <v>25700</v>
      </c>
      <c r="Q498"/>
      <c r="R498"/>
      <c r="S498"/>
      <c r="T498"/>
      <c r="U498"/>
      <c r="V498"/>
      <c r="W498"/>
      <c r="Y498" s="48" t="s">
        <v>451</v>
      </c>
      <c r="Z498" s="49">
        <v>5335</v>
      </c>
      <c r="AA498" s="50">
        <v>25700000</v>
      </c>
    </row>
    <row r="499" spans="1:27" ht="14.15" x14ac:dyDescent="0.35">
      <c r="A499" s="19">
        <v>5340</v>
      </c>
      <c r="B499" s="14" t="s">
        <v>452</v>
      </c>
      <c r="C499" s="20">
        <v>3540</v>
      </c>
      <c r="D499" s="20">
        <v>6261.1</v>
      </c>
      <c r="E499" s="20">
        <v>5643.6</v>
      </c>
      <c r="F499" s="20">
        <v>5084.7110000000002</v>
      </c>
      <c r="G499" s="20">
        <v>5590.607</v>
      </c>
      <c r="H499" s="20">
        <v>5394.83</v>
      </c>
      <c r="I499" s="20">
        <v>5343.6302000000005</v>
      </c>
      <c r="J499" s="20">
        <v>5469.3254900000002</v>
      </c>
      <c r="K499" s="20">
        <v>5538.1994199999999</v>
      </c>
      <c r="L499" s="20">
        <v>5532.3602000000001</v>
      </c>
      <c r="M499" s="20">
        <v>5365.9218899999996</v>
      </c>
      <c r="N499" s="20">
        <v>5593.6437300000007</v>
      </c>
      <c r="O499" s="60">
        <v>9281.5499799999998</v>
      </c>
      <c r="P499">
        <f t="shared" si="42"/>
        <v>7241.75594</v>
      </c>
      <c r="Y499" s="48" t="s">
        <v>453</v>
      </c>
      <c r="Z499" s="49">
        <v>5340</v>
      </c>
      <c r="AA499" s="50">
        <v>7241755.9400000004</v>
      </c>
    </row>
    <row r="500" spans="1:27" ht="14.15" x14ac:dyDescent="0.35">
      <c r="A500" s="19"/>
      <c r="B500" s="14"/>
      <c r="C500" s="21">
        <f t="shared" ref="C500:O500" si="43">SUM(C492:C499)</f>
        <v>89292</v>
      </c>
      <c r="D500" s="21">
        <f t="shared" si="43"/>
        <v>100179.8</v>
      </c>
      <c r="E500" s="21">
        <f t="shared" si="43"/>
        <v>104872.6</v>
      </c>
      <c r="F500" s="21">
        <f t="shared" si="43"/>
        <v>92303.437000000005</v>
      </c>
      <c r="G500" s="21">
        <f t="shared" si="43"/>
        <v>103876.641</v>
      </c>
      <c r="H500" s="21">
        <f t="shared" si="43"/>
        <v>82832.543339999989</v>
      </c>
      <c r="I500" s="21">
        <f t="shared" si="43"/>
        <v>84425.352199999994</v>
      </c>
      <c r="J500" s="21">
        <f t="shared" si="43"/>
        <v>91578.122740000006</v>
      </c>
      <c r="K500" s="21">
        <f t="shared" si="43"/>
        <v>91759.926360000027</v>
      </c>
      <c r="L500" s="21">
        <f t="shared" si="43"/>
        <v>90905.58924999999</v>
      </c>
      <c r="M500" s="21">
        <f t="shared" si="43"/>
        <v>86174.710169999991</v>
      </c>
      <c r="N500" s="21">
        <f t="shared" si="43"/>
        <v>104496.63802</v>
      </c>
      <c r="O500" s="21">
        <f t="shared" si="43"/>
        <v>168105.61986999999</v>
      </c>
      <c r="Y500" s="53"/>
      <c r="Z500" s="54"/>
      <c r="AA500" s="54"/>
    </row>
    <row r="501" spans="1:27" ht="14.15" x14ac:dyDescent="0.35">
      <c r="A501" s="19"/>
      <c r="B501" s="14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Y501" s="55" t="s">
        <v>454</v>
      </c>
      <c r="Z501" s="56"/>
      <c r="AA501" s="56"/>
    </row>
    <row r="502" spans="1:27" ht="14.15" x14ac:dyDescent="0.35">
      <c r="A502" s="13" t="s">
        <v>454</v>
      </c>
      <c r="B502" s="14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Y502" s="45" t="s">
        <v>242</v>
      </c>
      <c r="Z502" s="46" t="s">
        <v>243</v>
      </c>
      <c r="AA502" s="46" t="s">
        <v>244</v>
      </c>
    </row>
    <row r="503" spans="1:27" ht="14.15" x14ac:dyDescent="0.35">
      <c r="A503" s="19">
        <v>5405</v>
      </c>
      <c r="B503" s="14" t="s">
        <v>444</v>
      </c>
      <c r="C503" s="20">
        <v>0</v>
      </c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20">
        <v>0</v>
      </c>
      <c r="M503" s="20">
        <v>0</v>
      </c>
      <c r="N503" s="20">
        <v>0</v>
      </c>
      <c r="O503" s="20">
        <v>0</v>
      </c>
      <c r="P503">
        <f t="shared" si="42"/>
        <v>0</v>
      </c>
      <c r="Y503" s="48" t="s">
        <v>444</v>
      </c>
      <c r="Z503" s="49">
        <v>5405</v>
      </c>
      <c r="AA503" s="50">
        <v>0</v>
      </c>
    </row>
    <row r="504" spans="1:27" ht="14.15" x14ac:dyDescent="0.35">
      <c r="A504" s="19">
        <v>5410</v>
      </c>
      <c r="B504" s="14" t="s">
        <v>455</v>
      </c>
      <c r="C504" s="20">
        <v>779</v>
      </c>
      <c r="D504" s="20">
        <v>901</v>
      </c>
      <c r="E504" s="20">
        <v>824.3</v>
      </c>
      <c r="F504" s="20">
        <v>688.62699999999995</v>
      </c>
      <c r="G504" s="20">
        <v>711.73800000000006</v>
      </c>
      <c r="H504" s="20">
        <v>744.9</v>
      </c>
      <c r="I504" s="20">
        <v>743.94</v>
      </c>
      <c r="J504" s="20">
        <v>759.37185999999997</v>
      </c>
      <c r="K504" s="20">
        <v>791.17134999999996</v>
      </c>
      <c r="L504" s="20">
        <v>790.33717000000001</v>
      </c>
      <c r="M504" s="20">
        <v>917.67477000000008</v>
      </c>
      <c r="N504" s="20">
        <v>1174.06861</v>
      </c>
      <c r="O504" s="20">
        <v>1293.5146200000001</v>
      </c>
      <c r="P504">
        <f t="shared" si="42"/>
        <v>963.06389999999999</v>
      </c>
      <c r="Y504" s="48" t="s">
        <v>455</v>
      </c>
      <c r="Z504" s="49">
        <v>5410</v>
      </c>
      <c r="AA504" s="50">
        <v>963063.9</v>
      </c>
    </row>
    <row r="505" spans="1:27" ht="14.15" x14ac:dyDescent="0.35">
      <c r="A505" s="19">
        <v>5415</v>
      </c>
      <c r="B505" s="14" t="s">
        <v>456</v>
      </c>
      <c r="C505" s="20">
        <v>0</v>
      </c>
      <c r="D505" s="20">
        <v>0</v>
      </c>
      <c r="E505" s="20">
        <v>0</v>
      </c>
      <c r="F505" s="20">
        <v>0</v>
      </c>
      <c r="G505" s="20">
        <v>0</v>
      </c>
      <c r="H505" s="20">
        <v>10997</v>
      </c>
      <c r="I505" s="20">
        <v>1443</v>
      </c>
      <c r="J505" s="20">
        <v>1142.79017</v>
      </c>
      <c r="K505" s="20">
        <v>910.37972000000002</v>
      </c>
      <c r="L505" s="20">
        <v>1018.12622</v>
      </c>
      <c r="M505" s="20">
        <v>877.87698</v>
      </c>
      <c r="N505" s="20">
        <v>4.9750100000000002</v>
      </c>
      <c r="O505" s="20">
        <v>43.887120000000003</v>
      </c>
      <c r="P505">
        <f t="shared" si="42"/>
        <v>36.87265</v>
      </c>
      <c r="Y505" s="48" t="s">
        <v>456</v>
      </c>
      <c r="Z505" s="49">
        <v>5415</v>
      </c>
      <c r="AA505" s="50">
        <v>36872.65</v>
      </c>
    </row>
    <row r="506" spans="1:27" ht="14.15" x14ac:dyDescent="0.35">
      <c r="A506" s="19">
        <v>5420</v>
      </c>
      <c r="B506" s="14" t="s">
        <v>457</v>
      </c>
      <c r="C506" s="20">
        <v>344</v>
      </c>
      <c r="D506" s="20">
        <v>338</v>
      </c>
      <c r="E506" s="20">
        <v>500.3</v>
      </c>
      <c r="F506" s="20">
        <v>96.046000000000006</v>
      </c>
      <c r="G506" s="20">
        <v>149.81</v>
      </c>
      <c r="H506" s="20">
        <v>264.23599999999999</v>
      </c>
      <c r="I506" s="20">
        <v>280.41399999999999</v>
      </c>
      <c r="J506" s="20">
        <v>436.18018999999998</v>
      </c>
      <c r="K506" s="20">
        <v>454.86775</v>
      </c>
      <c r="L506" s="20">
        <v>224.70563000000001</v>
      </c>
      <c r="M506" s="20">
        <v>259.13073000000003</v>
      </c>
      <c r="N506" s="20">
        <v>589.36070999999993</v>
      </c>
      <c r="O506" s="20">
        <v>227.41421</v>
      </c>
      <c r="P506">
        <f t="shared" si="42"/>
        <v>274.33871999999997</v>
      </c>
      <c r="Y506" s="48" t="s">
        <v>457</v>
      </c>
      <c r="Z506" s="49">
        <v>5420</v>
      </c>
      <c r="AA506" s="50">
        <v>274338.71999999997</v>
      </c>
    </row>
    <row r="507" spans="1:27" ht="14.15" x14ac:dyDescent="0.35">
      <c r="A507" s="19">
        <v>5425</v>
      </c>
      <c r="B507" s="14" t="s">
        <v>458</v>
      </c>
      <c r="C507" s="20">
        <v>0</v>
      </c>
      <c r="D507" s="20">
        <v>0</v>
      </c>
      <c r="E507" s="20">
        <v>0</v>
      </c>
      <c r="F507" s="20">
        <v>18.414000000000001</v>
      </c>
      <c r="G507" s="20">
        <v>64.974999999999994</v>
      </c>
      <c r="H507" s="20">
        <v>35.258000000000003</v>
      </c>
      <c r="I507" s="20">
        <v>26.553999999999998</v>
      </c>
      <c r="J507" s="20">
        <v>30.003240000000002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>
        <f t="shared" si="42"/>
        <v>0</v>
      </c>
      <c r="Y507" s="48" t="s">
        <v>458</v>
      </c>
      <c r="Z507" s="49">
        <v>5425</v>
      </c>
      <c r="AA507" s="50">
        <v>0</v>
      </c>
    </row>
    <row r="508" spans="1:27" ht="14.15" x14ac:dyDescent="0.35">
      <c r="A508" s="19"/>
      <c r="B508" s="14"/>
      <c r="C508" s="21">
        <f t="shared" ref="C508:O508" si="44">SUM(C503:C507)</f>
        <v>1123</v>
      </c>
      <c r="D508" s="21">
        <f t="shared" si="44"/>
        <v>1239</v>
      </c>
      <c r="E508" s="21">
        <f t="shared" si="44"/>
        <v>1324.6</v>
      </c>
      <c r="F508" s="21">
        <f t="shared" si="44"/>
        <v>803.08699999999999</v>
      </c>
      <c r="G508" s="21">
        <f t="shared" si="44"/>
        <v>926.52300000000002</v>
      </c>
      <c r="H508" s="21">
        <f t="shared" si="44"/>
        <v>12041.394</v>
      </c>
      <c r="I508" s="21">
        <f t="shared" si="44"/>
        <v>2493.9080000000004</v>
      </c>
      <c r="J508" s="21">
        <f t="shared" si="44"/>
        <v>2368.34546</v>
      </c>
      <c r="K508" s="21">
        <f t="shared" si="44"/>
        <v>2156.4188199999999</v>
      </c>
      <c r="L508" s="21">
        <f t="shared" si="44"/>
        <v>2033.1690199999998</v>
      </c>
      <c r="M508" s="21">
        <f t="shared" si="44"/>
        <v>2054.6824799999999</v>
      </c>
      <c r="N508" s="21">
        <f t="shared" si="44"/>
        <v>1768.4043300000001</v>
      </c>
      <c r="O508" s="21">
        <f t="shared" si="44"/>
        <v>1564.8159500000002</v>
      </c>
      <c r="Y508" s="53"/>
      <c r="Z508" s="54"/>
      <c r="AA508" s="54"/>
    </row>
    <row r="509" spans="1:27" ht="14.15" x14ac:dyDescent="0.35">
      <c r="A509" s="19"/>
      <c r="B509" s="14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Y509" s="55" t="s">
        <v>459</v>
      </c>
      <c r="Z509" s="56"/>
      <c r="AA509" s="56"/>
    </row>
    <row r="510" spans="1:27" ht="14.15" x14ac:dyDescent="0.35">
      <c r="A510" s="13" t="s">
        <v>459</v>
      </c>
      <c r="B510" s="14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Y510" s="45" t="s">
        <v>242</v>
      </c>
      <c r="Z510" s="46" t="s">
        <v>243</v>
      </c>
      <c r="AA510" s="46" t="s">
        <v>244</v>
      </c>
    </row>
    <row r="511" spans="1:27" ht="14.15" x14ac:dyDescent="0.35">
      <c r="A511" s="19">
        <v>5505</v>
      </c>
      <c r="B511" s="14" t="s">
        <v>444</v>
      </c>
      <c r="C511" s="20">
        <v>0</v>
      </c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>
        <f t="shared" si="42"/>
        <v>0</v>
      </c>
      <c r="Y511" s="48" t="s">
        <v>444</v>
      </c>
      <c r="Z511" s="49">
        <v>5505</v>
      </c>
      <c r="AA511" s="50">
        <v>0</v>
      </c>
    </row>
    <row r="512" spans="1:27" ht="14.15" x14ac:dyDescent="0.35">
      <c r="A512" s="19">
        <v>5510</v>
      </c>
      <c r="B512" s="14" t="s">
        <v>460</v>
      </c>
      <c r="C512" s="20">
        <v>0</v>
      </c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20">
        <v>0</v>
      </c>
      <c r="M512" s="20">
        <v>0</v>
      </c>
      <c r="N512" s="20">
        <v>0</v>
      </c>
      <c r="O512" s="20">
        <v>0</v>
      </c>
      <c r="P512">
        <f t="shared" si="42"/>
        <v>0</v>
      </c>
      <c r="Y512" s="48" t="s">
        <v>460</v>
      </c>
      <c r="Z512" s="49">
        <v>5510</v>
      </c>
      <c r="AA512" s="50">
        <v>0</v>
      </c>
    </row>
    <row r="513" spans="1:27" ht="14.15" x14ac:dyDescent="0.35">
      <c r="A513" s="19">
        <v>5515</v>
      </c>
      <c r="B513" s="14" t="s">
        <v>461</v>
      </c>
      <c r="C513" s="20">
        <v>0</v>
      </c>
      <c r="D513" s="20">
        <v>0</v>
      </c>
      <c r="E513" s="20">
        <v>0</v>
      </c>
      <c r="F513" s="20">
        <v>0</v>
      </c>
      <c r="G513" s="20">
        <v>0</v>
      </c>
      <c r="H513" s="20">
        <v>0</v>
      </c>
      <c r="I513" s="20">
        <v>0</v>
      </c>
      <c r="J513" s="20">
        <v>0</v>
      </c>
      <c r="K513" s="20">
        <v>0</v>
      </c>
      <c r="L513" s="20">
        <v>0</v>
      </c>
      <c r="M513" s="20">
        <v>0</v>
      </c>
      <c r="N513" s="20">
        <v>0</v>
      </c>
      <c r="O513" s="20">
        <v>0</v>
      </c>
      <c r="P513">
        <f t="shared" si="42"/>
        <v>0</v>
      </c>
      <c r="Y513" s="48" t="s">
        <v>461</v>
      </c>
      <c r="Z513" s="49">
        <v>5515</v>
      </c>
      <c r="AA513" s="50">
        <v>0</v>
      </c>
    </row>
    <row r="514" spans="1:27" ht="14.15" x14ac:dyDescent="0.35">
      <c r="A514" s="19">
        <v>5520</v>
      </c>
      <c r="B514" s="14" t="s">
        <v>462</v>
      </c>
      <c r="C514" s="20">
        <v>0</v>
      </c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>
        <f t="shared" si="42"/>
        <v>0</v>
      </c>
      <c r="Y514" s="48" t="s">
        <v>462</v>
      </c>
      <c r="Z514" s="49">
        <v>5520</v>
      </c>
      <c r="AA514" s="50">
        <v>0</v>
      </c>
    </row>
    <row r="515" spans="1:27" ht="14.15" x14ac:dyDescent="0.35">
      <c r="A515" s="19"/>
      <c r="B515" s="14"/>
      <c r="C515" s="21">
        <f t="shared" ref="C515:O515" si="45">SUM(C511:C514)</f>
        <v>0</v>
      </c>
      <c r="D515" s="21">
        <f t="shared" si="45"/>
        <v>0</v>
      </c>
      <c r="E515" s="21">
        <f t="shared" si="45"/>
        <v>0</v>
      </c>
      <c r="F515" s="21">
        <f t="shared" si="45"/>
        <v>0</v>
      </c>
      <c r="G515" s="21">
        <f t="shared" si="45"/>
        <v>0</v>
      </c>
      <c r="H515" s="21">
        <f t="shared" si="45"/>
        <v>0</v>
      </c>
      <c r="I515" s="21">
        <f t="shared" si="45"/>
        <v>0</v>
      </c>
      <c r="J515" s="21">
        <f t="shared" si="45"/>
        <v>0</v>
      </c>
      <c r="K515" s="21">
        <f t="shared" si="45"/>
        <v>0</v>
      </c>
      <c r="L515" s="21">
        <f t="shared" si="45"/>
        <v>0</v>
      </c>
      <c r="M515" s="21">
        <f t="shared" si="45"/>
        <v>0</v>
      </c>
      <c r="N515" s="21">
        <f t="shared" si="45"/>
        <v>0</v>
      </c>
      <c r="O515" s="21">
        <f t="shared" si="45"/>
        <v>0</v>
      </c>
      <c r="Y515" s="53"/>
      <c r="Z515" s="54"/>
      <c r="AA515" s="54"/>
    </row>
    <row r="516" spans="1:27" ht="14.15" x14ac:dyDescent="0.35">
      <c r="A516" s="19"/>
      <c r="B516" s="14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Y516" s="55" t="s">
        <v>463</v>
      </c>
      <c r="Z516" s="56"/>
      <c r="AA516" s="56"/>
    </row>
    <row r="517" spans="1:27" ht="14.15" x14ac:dyDescent="0.35">
      <c r="A517" s="13" t="s">
        <v>464</v>
      </c>
      <c r="B517" s="14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Y517" s="45" t="s">
        <v>242</v>
      </c>
      <c r="Z517" s="46" t="s">
        <v>243</v>
      </c>
      <c r="AA517" s="46" t="s">
        <v>244</v>
      </c>
    </row>
    <row r="518" spans="1:27" ht="14.15" x14ac:dyDescent="0.35">
      <c r="A518" s="19">
        <v>5605</v>
      </c>
      <c r="B518" s="14" t="s">
        <v>465</v>
      </c>
      <c r="C518" s="20">
        <v>5558</v>
      </c>
      <c r="D518" s="20">
        <v>2345.1</v>
      </c>
      <c r="E518" s="20">
        <v>3828.3</v>
      </c>
      <c r="F518" s="20">
        <v>4176.357</v>
      </c>
      <c r="G518" s="20">
        <v>4219.1030000000001</v>
      </c>
      <c r="H518" s="20">
        <v>6184.0542999999998</v>
      </c>
      <c r="I518" s="20">
        <v>5668.4884000000002</v>
      </c>
      <c r="J518" s="20">
        <v>6538.9140299999999</v>
      </c>
      <c r="K518" s="20">
        <v>3996.6484300000002</v>
      </c>
      <c r="L518" s="20">
        <v>6206.9685499999996</v>
      </c>
      <c r="M518" s="20">
        <v>5343.4471900000008</v>
      </c>
      <c r="N518" s="20">
        <v>6032.8063499999998</v>
      </c>
      <c r="O518" s="20">
        <v>5687.8286600000001</v>
      </c>
      <c r="P518">
        <f t="shared" si="42"/>
        <v>5423.32312</v>
      </c>
      <c r="Y518" s="48" t="s">
        <v>465</v>
      </c>
      <c r="Z518" s="49">
        <v>5605</v>
      </c>
      <c r="AA518" s="50">
        <v>5423323.1200000001</v>
      </c>
    </row>
    <row r="519" spans="1:27" ht="14.15" x14ac:dyDescent="0.35">
      <c r="A519" s="19">
        <v>5610</v>
      </c>
      <c r="B519" s="14" t="s">
        <v>466</v>
      </c>
      <c r="C519" s="20">
        <v>11786</v>
      </c>
      <c r="D519" s="20">
        <v>13708.8</v>
      </c>
      <c r="E519" s="20">
        <v>16627</v>
      </c>
      <c r="F519" s="20">
        <v>10241.663</v>
      </c>
      <c r="G519" s="20">
        <v>12618.903</v>
      </c>
      <c r="H519" s="20">
        <v>19924.465700000001</v>
      </c>
      <c r="I519" s="20">
        <v>19590.565280000003</v>
      </c>
      <c r="J519" s="20">
        <v>23581.058510000003</v>
      </c>
      <c r="K519" s="20">
        <v>41496.243569999999</v>
      </c>
      <c r="L519" s="20">
        <v>30403.135409999999</v>
      </c>
      <c r="M519" s="20">
        <v>30023.839530000001</v>
      </c>
      <c r="N519" s="20">
        <v>29457.976690000003</v>
      </c>
      <c r="O519" s="20">
        <v>30174.459770000001</v>
      </c>
      <c r="P519">
        <f t="shared" si="42"/>
        <v>31307.356449999999</v>
      </c>
      <c r="Y519" s="48" t="s">
        <v>466</v>
      </c>
      <c r="Z519" s="49">
        <v>5610</v>
      </c>
      <c r="AA519" s="50">
        <v>31307356.449999999</v>
      </c>
    </row>
    <row r="520" spans="1:27" ht="14.15" x14ac:dyDescent="0.35">
      <c r="A520" s="19">
        <v>5615</v>
      </c>
      <c r="B520" s="14" t="s">
        <v>467</v>
      </c>
      <c r="C520" s="20">
        <v>15559</v>
      </c>
      <c r="D520" s="20">
        <v>14723.2</v>
      </c>
      <c r="E520" s="20">
        <v>21953.200000000001</v>
      </c>
      <c r="F520" s="20">
        <v>13516.439</v>
      </c>
      <c r="G520" s="20">
        <v>22524.733</v>
      </c>
      <c r="H520" s="20">
        <v>29810.93837</v>
      </c>
      <c r="I520" s="20">
        <v>28803.873</v>
      </c>
      <c r="J520" s="20">
        <v>33496.560079999996</v>
      </c>
      <c r="K520" s="20">
        <v>30851.786940000002</v>
      </c>
      <c r="L520" s="60">
        <v>50953.172979999996</v>
      </c>
      <c r="M520" s="20">
        <v>47557.68707</v>
      </c>
      <c r="N520" s="20">
        <v>52726.889040000002</v>
      </c>
      <c r="O520" s="20">
        <v>51430.05876</v>
      </c>
      <c r="P520">
        <f t="shared" si="42"/>
        <v>55421.386689999999</v>
      </c>
      <c r="Y520" s="48" t="s">
        <v>467</v>
      </c>
      <c r="Z520" s="49">
        <v>5615</v>
      </c>
      <c r="AA520" s="50">
        <v>55421386.689999998</v>
      </c>
    </row>
    <row r="521" spans="1:27" ht="14.15" x14ac:dyDescent="0.35">
      <c r="A521" s="19">
        <v>5620</v>
      </c>
      <c r="B521" s="14" t="s">
        <v>468</v>
      </c>
      <c r="C521" s="20">
        <v>609</v>
      </c>
      <c r="D521" s="20">
        <v>79.7</v>
      </c>
      <c r="E521" s="20">
        <v>194.4</v>
      </c>
      <c r="F521" s="20">
        <v>0.14599999999999999</v>
      </c>
      <c r="G521" s="20">
        <v>0</v>
      </c>
      <c r="H521" s="20">
        <v>0.63373000000000002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>
        <f t="shared" si="42"/>
        <v>0</v>
      </c>
      <c r="Y521" s="48" t="s">
        <v>468</v>
      </c>
      <c r="Z521" s="49">
        <v>5620</v>
      </c>
      <c r="AA521" s="50">
        <v>0</v>
      </c>
    </row>
    <row r="522" spans="1:27" ht="14.15" x14ac:dyDescent="0.35">
      <c r="A522" s="19">
        <v>5625</v>
      </c>
      <c r="B522" s="14" t="s">
        <v>469</v>
      </c>
      <c r="C522" s="20">
        <v>-24359</v>
      </c>
      <c r="D522" s="20">
        <v>-35712</v>
      </c>
      <c r="E522" s="20">
        <v>-43449.5</v>
      </c>
      <c r="F522" s="20">
        <v>-42932.828999999998</v>
      </c>
      <c r="G522" s="20">
        <v>-57279.392</v>
      </c>
      <c r="H522" s="20">
        <v>-48241.137090000004</v>
      </c>
      <c r="I522" s="20">
        <v>-46458.723989999999</v>
      </c>
      <c r="J522" s="20">
        <v>-70627.151900000026</v>
      </c>
      <c r="K522" s="20">
        <v>-76825.451340000014</v>
      </c>
      <c r="L522" s="20">
        <v>-71176.114199999982</v>
      </c>
      <c r="M522" s="20">
        <v>-79009.237810000006</v>
      </c>
      <c r="N522" s="20">
        <v>-77603.43346</v>
      </c>
      <c r="O522" s="20">
        <v>-79038.943079999997</v>
      </c>
      <c r="P522">
        <f t="shared" si="42"/>
        <v>-88113.12053</v>
      </c>
      <c r="Y522" s="48" t="s">
        <v>470</v>
      </c>
      <c r="Z522" s="49">
        <v>5625</v>
      </c>
      <c r="AA522" s="50">
        <v>-88113120.530000001</v>
      </c>
    </row>
    <row r="523" spans="1:27" ht="14.15" x14ac:dyDescent="0.35">
      <c r="A523" s="19">
        <v>5630</v>
      </c>
      <c r="B523" s="14" t="s">
        <v>471</v>
      </c>
      <c r="C523" s="20">
        <v>6012</v>
      </c>
      <c r="D523" s="20">
        <v>4239.7</v>
      </c>
      <c r="E523" s="20">
        <v>5075.6000000000004</v>
      </c>
      <c r="F523" s="20">
        <v>751.45799999999997</v>
      </c>
      <c r="G523" s="20">
        <v>651.04899999999998</v>
      </c>
      <c r="H523" s="20">
        <v>5963.2872400000006</v>
      </c>
      <c r="I523" s="20">
        <v>5560.7709599999998</v>
      </c>
      <c r="J523" s="20">
        <v>6606.7321299999949</v>
      </c>
      <c r="K523" s="20">
        <v>10749.263969999969</v>
      </c>
      <c r="L523" s="20">
        <v>11120.065709999979</v>
      </c>
      <c r="M523" s="20">
        <v>12208.206960000009</v>
      </c>
      <c r="N523" s="20">
        <v>16183.654480000001</v>
      </c>
      <c r="O523" s="20">
        <v>16576.72709</v>
      </c>
      <c r="P523">
        <f t="shared" si="42"/>
        <v>16160.7749</v>
      </c>
      <c r="Y523" s="48" t="s">
        <v>471</v>
      </c>
      <c r="Z523" s="49">
        <v>5630</v>
      </c>
      <c r="AA523" s="50">
        <v>16160774.9</v>
      </c>
    </row>
    <row r="524" spans="1:27" ht="14.15" x14ac:dyDescent="0.35">
      <c r="A524" s="19">
        <v>5635</v>
      </c>
      <c r="B524" s="14" t="s">
        <v>472</v>
      </c>
      <c r="C524" s="20">
        <v>235</v>
      </c>
      <c r="D524" s="20">
        <v>1189.4000000000001</v>
      </c>
      <c r="E524" s="20">
        <v>809.5</v>
      </c>
      <c r="F524" s="20">
        <v>0</v>
      </c>
      <c r="G524" s="20">
        <v>0</v>
      </c>
      <c r="H524" s="20">
        <v>2121.2597999999998</v>
      </c>
      <c r="I524" s="20">
        <v>1904.4626799999999</v>
      </c>
      <c r="J524" s="20">
        <v>2250.3258300000002</v>
      </c>
      <c r="K524" s="20">
        <v>2675.7706200000002</v>
      </c>
      <c r="L524" s="20">
        <v>3393.2485000000001</v>
      </c>
      <c r="M524" s="20">
        <v>3616.6828500000001</v>
      </c>
      <c r="N524" s="20">
        <v>2761.9541899999999</v>
      </c>
      <c r="O524" s="20">
        <v>2697.9698199999998</v>
      </c>
      <c r="P524">
        <f t="shared" si="42"/>
        <v>2841.8078799999998</v>
      </c>
      <c r="Y524" s="48" t="s">
        <v>472</v>
      </c>
      <c r="Z524" s="49">
        <v>5635</v>
      </c>
      <c r="AA524" s="50">
        <v>2841807.88</v>
      </c>
    </row>
    <row r="525" spans="1:27" ht="14.15" x14ac:dyDescent="0.35">
      <c r="A525" s="19">
        <v>5640</v>
      </c>
      <c r="B525" s="14" t="s">
        <v>473</v>
      </c>
      <c r="C525" s="20">
        <v>-164</v>
      </c>
      <c r="D525" s="20">
        <v>1315.8</v>
      </c>
      <c r="E525" s="20">
        <v>172</v>
      </c>
      <c r="F525" s="20">
        <v>87.266000000000005</v>
      </c>
      <c r="G525" s="20">
        <v>106.304</v>
      </c>
      <c r="H525" s="20">
        <v>1972.1</v>
      </c>
      <c r="I525" s="20">
        <v>1309.2819999999999</v>
      </c>
      <c r="J525" s="20">
        <v>938.95143999999993</v>
      </c>
      <c r="K525" s="20">
        <v>1524.3735800000002</v>
      </c>
      <c r="L525" s="20">
        <v>0</v>
      </c>
      <c r="M525" s="20">
        <v>0</v>
      </c>
      <c r="N525" s="20">
        <v>0</v>
      </c>
      <c r="O525" s="20">
        <v>421.27897999999999</v>
      </c>
      <c r="P525">
        <f t="shared" si="42"/>
        <v>1045.3179700000001</v>
      </c>
      <c r="Y525" s="48" t="s">
        <v>473</v>
      </c>
      <c r="Z525" s="49">
        <v>5640</v>
      </c>
      <c r="AA525" s="50">
        <v>1045317.97</v>
      </c>
    </row>
    <row r="526" spans="1:27" ht="14.15" x14ac:dyDescent="0.35">
      <c r="A526" s="19">
        <v>5645</v>
      </c>
      <c r="B526" s="14" t="s">
        <v>474</v>
      </c>
      <c r="C526" s="20">
        <v>0</v>
      </c>
      <c r="D526" s="20">
        <v>0</v>
      </c>
      <c r="E526" s="20">
        <v>0</v>
      </c>
      <c r="F526" s="20">
        <v>-30621.360000000001</v>
      </c>
      <c r="G526" s="20">
        <v>-10711.48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>
        <f t="shared" si="42"/>
        <v>0</v>
      </c>
      <c r="Y526" s="48" t="s">
        <v>474</v>
      </c>
      <c r="Z526" s="49">
        <v>5645</v>
      </c>
      <c r="AA526" s="50">
        <v>0</v>
      </c>
    </row>
    <row r="527" spans="1:27" ht="14.15" x14ac:dyDescent="0.35">
      <c r="A527" s="19">
        <v>5646</v>
      </c>
      <c r="B527" s="14" t="s">
        <v>475</v>
      </c>
      <c r="C527" s="20">
        <v>0</v>
      </c>
      <c r="D527" s="20">
        <v>0</v>
      </c>
      <c r="E527" s="20">
        <v>0</v>
      </c>
      <c r="F527" s="20">
        <v>0</v>
      </c>
      <c r="G527" s="20">
        <v>0</v>
      </c>
      <c r="H527" s="20">
        <v>0</v>
      </c>
      <c r="I527" s="20">
        <v>0</v>
      </c>
      <c r="J527" s="20">
        <v>0</v>
      </c>
      <c r="K527" s="20">
        <v>0</v>
      </c>
      <c r="L527" s="20">
        <v>0</v>
      </c>
      <c r="M527" s="20">
        <v>0</v>
      </c>
      <c r="N527" s="20">
        <v>0</v>
      </c>
      <c r="O527" s="20">
        <v>0</v>
      </c>
      <c r="P527" s="20">
        <v>0</v>
      </c>
      <c r="Q527" s="51"/>
      <c r="R527" s="51"/>
      <c r="S527" s="51"/>
      <c r="T527" s="51"/>
      <c r="U527" s="51"/>
      <c r="V527" s="51"/>
      <c r="W527" s="51"/>
      <c r="Y527" s="48" t="s">
        <v>476</v>
      </c>
      <c r="Z527" s="49">
        <v>5650</v>
      </c>
      <c r="AA527" s="50">
        <v>0</v>
      </c>
    </row>
    <row r="528" spans="1:27" ht="14.15" x14ac:dyDescent="0.35">
      <c r="A528" s="19">
        <v>5650</v>
      </c>
      <c r="B528" s="14" t="s">
        <v>476</v>
      </c>
      <c r="C528" s="20">
        <v>0</v>
      </c>
      <c r="D528" s="20"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47">
        <f>AA527</f>
        <v>0</v>
      </c>
      <c r="Q528" s="47"/>
      <c r="R528" s="47"/>
      <c r="S528" s="47"/>
      <c r="T528" s="47"/>
      <c r="U528" s="47"/>
      <c r="V528" s="47"/>
      <c r="W528" s="47"/>
      <c r="Y528" s="48" t="s">
        <v>477</v>
      </c>
      <c r="Z528" s="49">
        <v>5655</v>
      </c>
      <c r="AA528" s="50">
        <v>6471705.4299999997</v>
      </c>
    </row>
    <row r="529" spans="1:27" ht="14.15" x14ac:dyDescent="0.35">
      <c r="A529" s="19">
        <v>5655</v>
      </c>
      <c r="B529" s="14" t="s">
        <v>477</v>
      </c>
      <c r="C529" s="20">
        <v>6524</v>
      </c>
      <c r="D529" s="20">
        <v>4746.1000000000004</v>
      </c>
      <c r="E529" s="20">
        <v>5355.9</v>
      </c>
      <c r="F529" s="20">
        <v>9655.5740000000005</v>
      </c>
      <c r="G529" s="20">
        <v>8364.5409999999993</v>
      </c>
      <c r="H529" s="20">
        <v>4782.5715899999996</v>
      </c>
      <c r="I529" s="20">
        <v>3803.41624</v>
      </c>
      <c r="J529" s="20">
        <v>4801.0300800000005</v>
      </c>
      <c r="K529" s="20">
        <v>9559.4859600000018</v>
      </c>
      <c r="L529" s="20">
        <v>7140.2184500000003</v>
      </c>
      <c r="M529" s="20">
        <v>6059.5898799999995</v>
      </c>
      <c r="N529" s="20">
        <v>5457.1266399999995</v>
      </c>
      <c r="O529" s="20">
        <v>6449.3359900000005</v>
      </c>
      <c r="P529">
        <f>AA528/1000</f>
        <v>6471.70543</v>
      </c>
      <c r="Y529" s="48" t="s">
        <v>478</v>
      </c>
      <c r="Z529" s="49">
        <v>5660</v>
      </c>
      <c r="AA529" s="50">
        <v>0</v>
      </c>
    </row>
    <row r="530" spans="1:27" s="23" customFormat="1" ht="14.15" x14ac:dyDescent="0.35">
      <c r="A530" s="19">
        <v>5660</v>
      </c>
      <c r="B530" s="14" t="s">
        <v>478</v>
      </c>
      <c r="C530" s="20">
        <v>0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-1.1641532182693482E-13</v>
      </c>
      <c r="K530" s="20">
        <v>0</v>
      </c>
      <c r="L530" s="20">
        <v>1.4551915228366852E-14</v>
      </c>
      <c r="M530" s="20">
        <v>-2.9103830456733704E-14</v>
      </c>
      <c r="N530" s="20">
        <v>0</v>
      </c>
      <c r="O530" s="20">
        <v>0</v>
      </c>
      <c r="P530" s="23">
        <f t="shared" ref="P530:P532" si="46">AA529/1000</f>
        <v>0</v>
      </c>
      <c r="Y530" s="68" t="s">
        <v>479</v>
      </c>
      <c r="Z530" s="69">
        <v>5665</v>
      </c>
      <c r="AA530" s="70">
        <v>5918186.54</v>
      </c>
    </row>
    <row r="531" spans="1:27" ht="14.15" x14ac:dyDescent="0.35">
      <c r="A531" s="19">
        <v>5665</v>
      </c>
      <c r="B531" s="14" t="s">
        <v>479</v>
      </c>
      <c r="C531" s="20">
        <v>11278</v>
      </c>
      <c r="D531" s="20">
        <v>17606.3</v>
      </c>
      <c r="E531" s="20">
        <v>-37139.9</v>
      </c>
      <c r="F531" s="20">
        <v>48411.074999999997</v>
      </c>
      <c r="G531" s="20">
        <v>53039.428999999996</v>
      </c>
      <c r="H531" s="20">
        <v>21502.421399999999</v>
      </c>
      <c r="I531" s="20">
        <v>-1427.86878</v>
      </c>
      <c r="J531" s="20">
        <v>15741.152279999986</v>
      </c>
      <c r="K531" s="20">
        <v>36586.897249999878</v>
      </c>
      <c r="L531" s="20">
        <v>5254.939809999988</v>
      </c>
      <c r="M531" s="20">
        <v>4785.1939700002222</v>
      </c>
      <c r="N531" s="20">
        <v>-1970.3334799995398</v>
      </c>
      <c r="O531" s="20">
        <v>4485.0143100001505</v>
      </c>
      <c r="P531">
        <f t="shared" si="46"/>
        <v>5918.1865399999997</v>
      </c>
      <c r="Y531" s="48" t="s">
        <v>480</v>
      </c>
      <c r="Z531" s="49">
        <v>5670</v>
      </c>
      <c r="AA531" s="50">
        <v>9353488.2599999998</v>
      </c>
    </row>
    <row r="532" spans="1:27" ht="14.15" x14ac:dyDescent="0.35">
      <c r="A532" s="19">
        <v>5670</v>
      </c>
      <c r="B532" s="14" t="s">
        <v>480</v>
      </c>
      <c r="C532" s="20">
        <v>10125</v>
      </c>
      <c r="D532" s="20">
        <v>9645.1</v>
      </c>
      <c r="E532" s="20">
        <v>5528.7</v>
      </c>
      <c r="F532" s="20">
        <v>8988.2530000000006</v>
      </c>
      <c r="G532" s="20">
        <v>6387.9709999999995</v>
      </c>
      <c r="H532" s="20">
        <v>4865.8578699999998</v>
      </c>
      <c r="I532" s="20">
        <v>7617.3492400000005</v>
      </c>
      <c r="J532" s="20">
        <v>8917.0893899999992</v>
      </c>
      <c r="K532" s="20">
        <v>8956.5336400000015</v>
      </c>
      <c r="L532" s="20">
        <v>9533.385460000005</v>
      </c>
      <c r="M532" s="20">
        <v>10103.50376</v>
      </c>
      <c r="N532" s="20">
        <v>9922.2333800000015</v>
      </c>
      <c r="O532" s="20">
        <v>8182.1937400000006</v>
      </c>
      <c r="P532">
        <f t="shared" si="46"/>
        <v>9353.4882600000001</v>
      </c>
      <c r="Y532" s="48" t="s">
        <v>481</v>
      </c>
      <c r="Z532" s="49">
        <v>5675</v>
      </c>
      <c r="AA532" s="50">
        <v>84728345.950000003</v>
      </c>
    </row>
    <row r="533" spans="1:27" ht="14.15" x14ac:dyDescent="0.35">
      <c r="A533" s="19">
        <v>5672</v>
      </c>
      <c r="B533" s="14" t="s">
        <v>482</v>
      </c>
      <c r="C533" s="20">
        <v>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>
        <v>0</v>
      </c>
      <c r="Y533" s="48" t="s">
        <v>483</v>
      </c>
      <c r="Z533" s="49">
        <v>5680</v>
      </c>
      <c r="AA533" s="50">
        <v>0</v>
      </c>
    </row>
    <row r="534" spans="1:27" ht="14.15" x14ac:dyDescent="0.35">
      <c r="A534" s="19">
        <v>5675</v>
      </c>
      <c r="B534" s="14" t="s">
        <v>481</v>
      </c>
      <c r="C534" s="20">
        <v>9421</v>
      </c>
      <c r="D534" s="20">
        <v>3936.1</v>
      </c>
      <c r="E534" s="20">
        <v>5350.1</v>
      </c>
      <c r="F534" s="20">
        <v>4344.5010000000002</v>
      </c>
      <c r="G534" s="20">
        <v>11360.674999999999</v>
      </c>
      <c r="H534" s="20">
        <v>54367.286740000003</v>
      </c>
      <c r="I534" s="20">
        <v>61660.063390000003</v>
      </c>
      <c r="J534" s="20">
        <v>75956.969220000014</v>
      </c>
      <c r="K534" s="20">
        <v>72282.395070000013</v>
      </c>
      <c r="L534" s="20">
        <v>72060.095759999997</v>
      </c>
      <c r="M534" s="20">
        <v>80509.167629999996</v>
      </c>
      <c r="N534" s="20">
        <v>93770.172500000001</v>
      </c>
      <c r="O534" s="20">
        <v>74500.10762000001</v>
      </c>
      <c r="P534">
        <f>AA532/1000</f>
        <v>84728.345950000003</v>
      </c>
      <c r="Y534" s="48" t="s">
        <v>484</v>
      </c>
      <c r="Z534" s="49">
        <v>5681</v>
      </c>
      <c r="AA534" s="50">
        <v>0</v>
      </c>
    </row>
    <row r="535" spans="1:27" ht="14.15" x14ac:dyDescent="0.35">
      <c r="A535" s="19">
        <v>5680</v>
      </c>
      <c r="B535" s="14" t="s">
        <v>483</v>
      </c>
      <c r="C535" s="20">
        <v>0</v>
      </c>
      <c r="D535" s="20">
        <v>0</v>
      </c>
      <c r="E535" s="20">
        <v>250.4</v>
      </c>
      <c r="F535" s="20">
        <v>104.29</v>
      </c>
      <c r="G535" s="20">
        <v>25.463000000000001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>
        <f t="shared" ref="P535:P537" si="47">AA533/1000</f>
        <v>0</v>
      </c>
      <c r="Y535" s="48" t="s">
        <v>485</v>
      </c>
      <c r="Z535" s="49">
        <v>5685</v>
      </c>
      <c r="AA535" s="50">
        <v>0</v>
      </c>
    </row>
    <row r="536" spans="1:27" ht="14.15" x14ac:dyDescent="0.35">
      <c r="A536" s="19">
        <v>5681</v>
      </c>
      <c r="B536" s="14" t="s">
        <v>484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5668.2589100000005</v>
      </c>
      <c r="L536" s="20">
        <v>3869.8652400000001</v>
      </c>
      <c r="M536" s="20">
        <v>0</v>
      </c>
      <c r="N536" s="20">
        <v>0</v>
      </c>
      <c r="O536" s="20">
        <v>0</v>
      </c>
      <c r="P536">
        <f t="shared" si="47"/>
        <v>0</v>
      </c>
      <c r="Y536" s="48" t="s">
        <v>486</v>
      </c>
      <c r="Z536" s="49">
        <v>5695</v>
      </c>
      <c r="AA536" s="50">
        <v>0</v>
      </c>
    </row>
    <row r="537" spans="1:27" ht="14.15" x14ac:dyDescent="0.35">
      <c r="A537" s="19">
        <v>5685</v>
      </c>
      <c r="B537" s="14" t="s">
        <v>485</v>
      </c>
      <c r="C537" s="71">
        <v>0</v>
      </c>
      <c r="D537" s="71">
        <v>0</v>
      </c>
      <c r="E537" s="71">
        <v>0</v>
      </c>
      <c r="F537" s="71">
        <v>0</v>
      </c>
      <c r="G537" s="71">
        <v>0</v>
      </c>
      <c r="H537" s="72">
        <v>0</v>
      </c>
      <c r="I537" s="72">
        <v>0</v>
      </c>
      <c r="J537" s="72">
        <v>0</v>
      </c>
      <c r="K537" s="71">
        <v>0</v>
      </c>
      <c r="L537" s="71">
        <v>0</v>
      </c>
      <c r="M537" s="71">
        <v>0</v>
      </c>
      <c r="N537" s="20">
        <v>0</v>
      </c>
      <c r="O537" s="20">
        <v>0</v>
      </c>
      <c r="P537">
        <f t="shared" si="47"/>
        <v>0</v>
      </c>
      <c r="Y537" s="53"/>
      <c r="Z537" s="54"/>
      <c r="AA537" s="54"/>
    </row>
    <row r="538" spans="1:27" ht="14.15" x14ac:dyDescent="0.35">
      <c r="A538" s="19"/>
      <c r="B538" s="14"/>
      <c r="C538" s="22">
        <f t="shared" ref="C538:O538" si="48">SUM(C518:C537)</f>
        <v>52584</v>
      </c>
      <c r="D538" s="22">
        <f t="shared" si="48"/>
        <v>37823.299999999996</v>
      </c>
      <c r="E538" s="22">
        <f t="shared" si="48"/>
        <v>-15444.3</v>
      </c>
      <c r="F538" s="22">
        <f t="shared" si="48"/>
        <v>26722.833000000006</v>
      </c>
      <c r="G538" s="22">
        <f t="shared" si="48"/>
        <v>51307.298999999999</v>
      </c>
      <c r="H538" s="22">
        <f t="shared" si="48"/>
        <v>103253.73965</v>
      </c>
      <c r="I538" s="22">
        <f t="shared" si="48"/>
        <v>88031.678420000011</v>
      </c>
      <c r="J538" s="22">
        <f t="shared" si="48"/>
        <v>108201.63108999997</v>
      </c>
      <c r="K538" s="22">
        <f t="shared" si="48"/>
        <v>147522.20659999983</v>
      </c>
      <c r="L538" s="22">
        <f t="shared" si="48"/>
        <v>128758.98166999999</v>
      </c>
      <c r="M538" s="22">
        <f t="shared" si="48"/>
        <v>121198.08103000022</v>
      </c>
      <c r="N538" s="22">
        <f t="shared" si="48"/>
        <v>136739.04633000045</v>
      </c>
      <c r="O538" s="22">
        <f t="shared" si="48"/>
        <v>121566.03166000017</v>
      </c>
      <c r="Y538" s="55" t="s">
        <v>487</v>
      </c>
      <c r="Z538" s="56"/>
      <c r="AA538" s="56"/>
    </row>
    <row r="539" spans="1:27" s="23" customFormat="1" ht="14.15" x14ac:dyDescent="0.35">
      <c r="A539" s="13"/>
      <c r="B539" s="14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Y539" s="45" t="s">
        <v>242</v>
      </c>
      <c r="Z539" s="46" t="s">
        <v>243</v>
      </c>
      <c r="AA539" s="46" t="s">
        <v>244</v>
      </c>
    </row>
    <row r="540" spans="1:27" ht="14.15" x14ac:dyDescent="0.35">
      <c r="A540" s="36"/>
      <c r="B540" s="37" t="s">
        <v>488</v>
      </c>
      <c r="C540" s="38">
        <f t="shared" ref="C540:O540" si="49">C538+C515+C508+C500+C490+C484+C459+C433+C420+C407+C392+C382</f>
        <v>1956576</v>
      </c>
      <c r="D540" s="38">
        <f t="shared" si="49"/>
        <v>1973623.6999999997</v>
      </c>
      <c r="E540" s="38">
        <f t="shared" si="49"/>
        <v>2065846</v>
      </c>
      <c r="F540" s="38">
        <f t="shared" si="49"/>
        <v>2186108.094</v>
      </c>
      <c r="G540" s="38">
        <f t="shared" si="49"/>
        <v>2346392.767</v>
      </c>
      <c r="H540" s="38">
        <f t="shared" si="49"/>
        <v>2443290.73814</v>
      </c>
      <c r="I540" s="38">
        <f t="shared" si="49"/>
        <v>2367681.9084999999</v>
      </c>
      <c r="J540" s="38">
        <f t="shared" si="49"/>
        <v>2546640.7202000003</v>
      </c>
      <c r="K540" s="38">
        <f t="shared" si="49"/>
        <v>2702764.9086399991</v>
      </c>
      <c r="L540" s="38">
        <f t="shared" si="49"/>
        <v>2834323.8316100002</v>
      </c>
      <c r="M540" s="38">
        <f t="shared" si="49"/>
        <v>2944233.2304000007</v>
      </c>
      <c r="N540" s="38">
        <f t="shared" si="49"/>
        <v>3216544.7318500006</v>
      </c>
      <c r="O540" s="38">
        <f t="shared" si="49"/>
        <v>3583045.8327800003</v>
      </c>
      <c r="Y540" s="48" t="s">
        <v>489</v>
      </c>
      <c r="Z540" s="49">
        <v>5705</v>
      </c>
      <c r="AA540" s="50">
        <v>314946814.52999997</v>
      </c>
    </row>
    <row r="541" spans="1:27" ht="14.15" x14ac:dyDescent="0.35">
      <c r="A541" s="19"/>
      <c r="B541" s="73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Y541" s="48" t="s">
        <v>490</v>
      </c>
      <c r="Z541" s="49">
        <v>5710</v>
      </c>
      <c r="AA541" s="50">
        <v>0</v>
      </c>
    </row>
    <row r="542" spans="1:27" ht="14.15" x14ac:dyDescent="0.35">
      <c r="A542" s="13" t="s">
        <v>491</v>
      </c>
      <c r="B542" s="1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Y542" s="48" t="s">
        <v>492</v>
      </c>
      <c r="Z542" s="49">
        <v>5715</v>
      </c>
      <c r="AA542" s="50">
        <v>46162215.560000002</v>
      </c>
    </row>
    <row r="543" spans="1:27" ht="14.15" x14ac:dyDescent="0.35">
      <c r="A543" s="19">
        <v>5705</v>
      </c>
      <c r="B543" s="14" t="s">
        <v>493</v>
      </c>
      <c r="C543" s="20">
        <v>139539</v>
      </c>
      <c r="D543" s="20">
        <v>152825.20000000001</v>
      </c>
      <c r="E543" s="20">
        <v>165781.9</v>
      </c>
      <c r="F543" s="20">
        <v>170756.405</v>
      </c>
      <c r="G543" s="20">
        <v>179835.802</v>
      </c>
      <c r="H543" s="20">
        <v>181852.96578</v>
      </c>
      <c r="I543" s="20">
        <v>205416.23159000001</v>
      </c>
      <c r="J543" s="20">
        <v>218435.11099000002</v>
      </c>
      <c r="K543" s="20">
        <v>239272.80849</v>
      </c>
      <c r="L543" s="20">
        <v>257017.22184999997</v>
      </c>
      <c r="M543" s="20">
        <v>275347.62669999996</v>
      </c>
      <c r="N543" s="20">
        <v>286161.50550000003</v>
      </c>
      <c r="O543" s="20">
        <v>302229.76133000001</v>
      </c>
      <c r="Y543" s="48" t="s">
        <v>494</v>
      </c>
      <c r="Z543" s="49">
        <v>5720</v>
      </c>
      <c r="AA543" s="50">
        <v>0</v>
      </c>
    </row>
    <row r="544" spans="1:27" ht="14.15" x14ac:dyDescent="0.35">
      <c r="A544" s="19">
        <v>5710</v>
      </c>
      <c r="B544" s="14" t="s">
        <v>490</v>
      </c>
      <c r="C544" s="20">
        <v>0</v>
      </c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0">
        <v>0</v>
      </c>
      <c r="L544" s="20">
        <v>0</v>
      </c>
      <c r="M544" s="20">
        <v>0</v>
      </c>
      <c r="N544" s="20">
        <v>0</v>
      </c>
      <c r="O544" s="20">
        <v>0</v>
      </c>
      <c r="Y544" s="48" t="s">
        <v>495</v>
      </c>
      <c r="Z544" s="49">
        <v>5725</v>
      </c>
      <c r="AA544" s="50">
        <v>0</v>
      </c>
    </row>
    <row r="545" spans="1:27" ht="14.15" x14ac:dyDescent="0.35">
      <c r="A545" s="19">
        <v>5715</v>
      </c>
      <c r="B545" s="14" t="s">
        <v>492</v>
      </c>
      <c r="C545" s="20">
        <v>77</v>
      </c>
      <c r="D545" s="20">
        <v>18618.5</v>
      </c>
      <c r="E545" s="20">
        <v>24574</v>
      </c>
      <c r="F545" s="20">
        <v>27177.48</v>
      </c>
      <c r="G545" s="20">
        <v>47140.264000000003</v>
      </c>
      <c r="H545" s="20">
        <v>49602.907279999999</v>
      </c>
      <c r="I545" s="20">
        <v>37379.907279999999</v>
      </c>
      <c r="J545" s="20">
        <v>48399.698170000003</v>
      </c>
      <c r="K545" s="20">
        <v>38436.453799999996</v>
      </c>
      <c r="L545" s="20">
        <v>29962.59391</v>
      </c>
      <c r="M545" s="20">
        <v>32661.332190000001</v>
      </c>
      <c r="N545" s="20">
        <v>35189.766859999996</v>
      </c>
      <c r="O545" s="20">
        <v>44712.228969999996</v>
      </c>
      <c r="Y545" s="48" t="s">
        <v>496</v>
      </c>
      <c r="Z545" s="49">
        <v>5730</v>
      </c>
      <c r="AA545" s="50">
        <v>0</v>
      </c>
    </row>
    <row r="546" spans="1:27" ht="14.15" x14ac:dyDescent="0.35">
      <c r="A546" s="19">
        <v>5720</v>
      </c>
      <c r="B546" s="14" t="s">
        <v>497</v>
      </c>
      <c r="C546" s="20">
        <v>0</v>
      </c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Y546" s="48" t="s">
        <v>498</v>
      </c>
      <c r="Z546" s="49">
        <v>5735</v>
      </c>
      <c r="AA546" s="50">
        <v>0</v>
      </c>
    </row>
    <row r="547" spans="1:27" ht="14.15" x14ac:dyDescent="0.35">
      <c r="A547" s="19">
        <v>5725</v>
      </c>
      <c r="B547" s="14" t="s">
        <v>495</v>
      </c>
      <c r="C547" s="20">
        <v>0</v>
      </c>
      <c r="D547" s="20"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20">
        <v>0</v>
      </c>
      <c r="M547" s="20">
        <v>0</v>
      </c>
      <c r="N547" s="20">
        <v>0</v>
      </c>
      <c r="O547" s="20">
        <v>0</v>
      </c>
      <c r="Y547" s="48" t="s">
        <v>499</v>
      </c>
      <c r="Z547" s="49">
        <v>5740</v>
      </c>
      <c r="AA547" s="50">
        <v>0</v>
      </c>
    </row>
    <row r="548" spans="1:27" ht="14.15" x14ac:dyDescent="0.35">
      <c r="A548" s="19">
        <v>5730</v>
      </c>
      <c r="B548" s="14" t="s">
        <v>496</v>
      </c>
      <c r="C548" s="20">
        <v>0</v>
      </c>
      <c r="D548" s="20"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20">
        <v>0</v>
      </c>
      <c r="M548" s="20">
        <v>0</v>
      </c>
      <c r="N548" s="20">
        <v>0</v>
      </c>
      <c r="O548" s="20">
        <v>0</v>
      </c>
      <c r="Y548" s="53"/>
      <c r="Z548" s="54"/>
      <c r="AA548" s="54"/>
    </row>
    <row r="549" spans="1:27" ht="14.15" x14ac:dyDescent="0.35">
      <c r="A549" s="19">
        <v>5735</v>
      </c>
      <c r="B549" s="14" t="s">
        <v>498</v>
      </c>
      <c r="C549" s="20">
        <v>0</v>
      </c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20">
        <v>0</v>
      </c>
      <c r="M549" s="20">
        <v>0</v>
      </c>
      <c r="N549" s="20">
        <v>0</v>
      </c>
      <c r="O549" s="20">
        <v>0</v>
      </c>
      <c r="Y549" s="55" t="s">
        <v>500</v>
      </c>
      <c r="Z549" s="56"/>
      <c r="AA549" s="56"/>
    </row>
    <row r="550" spans="1:27" ht="14.15" x14ac:dyDescent="0.35">
      <c r="A550" s="19">
        <v>5740</v>
      </c>
      <c r="B550" s="14" t="s">
        <v>499</v>
      </c>
      <c r="C550" s="20">
        <v>30359</v>
      </c>
      <c r="D550" s="20">
        <v>34702.300000000003</v>
      </c>
      <c r="E550" s="20">
        <v>26141.4</v>
      </c>
      <c r="F550" s="20">
        <v>23695.519</v>
      </c>
      <c r="G550" s="20">
        <v>23695.519</v>
      </c>
      <c r="H550" s="20">
        <v>23695.51857</v>
      </c>
      <c r="I550" s="20">
        <v>23695.51857</v>
      </c>
      <c r="J550" s="20">
        <v>-7.9000000000000001E-4</v>
      </c>
      <c r="K550" s="20">
        <v>0</v>
      </c>
      <c r="L550" s="20">
        <v>0</v>
      </c>
      <c r="M550" s="20">
        <v>0</v>
      </c>
      <c r="N550" s="20">
        <v>0</v>
      </c>
      <c r="O550" s="20">
        <v>0</v>
      </c>
      <c r="Y550" s="45" t="s">
        <v>242</v>
      </c>
      <c r="Z550" s="46" t="s">
        <v>243</v>
      </c>
      <c r="AA550" s="46" t="s">
        <v>244</v>
      </c>
    </row>
    <row r="551" spans="1:27" s="23" customFormat="1" ht="14.15" x14ac:dyDescent="0.35">
      <c r="A551" s="13"/>
      <c r="B551" s="14"/>
      <c r="C551" s="21">
        <f t="shared" ref="C551:O551" si="50">SUM(C543:C550)</f>
        <v>169975</v>
      </c>
      <c r="D551" s="21">
        <f t="shared" si="50"/>
        <v>206146</v>
      </c>
      <c r="E551" s="21">
        <f t="shared" si="50"/>
        <v>216497.3</v>
      </c>
      <c r="F551" s="21">
        <f t="shared" si="50"/>
        <v>221629.40400000001</v>
      </c>
      <c r="G551" s="21">
        <f t="shared" si="50"/>
        <v>250671.58499999999</v>
      </c>
      <c r="H551" s="21">
        <f t="shared" si="50"/>
        <v>255151.39163000003</v>
      </c>
      <c r="I551" s="21">
        <f t="shared" si="50"/>
        <v>266491.65744000004</v>
      </c>
      <c r="J551" s="21">
        <f t="shared" si="50"/>
        <v>266834.80836999998</v>
      </c>
      <c r="K551" s="21">
        <f t="shared" si="50"/>
        <v>277709.26228999998</v>
      </c>
      <c r="L551" s="21">
        <f t="shared" si="50"/>
        <v>286979.81575999997</v>
      </c>
      <c r="M551" s="21">
        <f t="shared" si="50"/>
        <v>308008.95888999995</v>
      </c>
      <c r="N551" s="21">
        <f t="shared" si="50"/>
        <v>321351.27236</v>
      </c>
      <c r="O551" s="21">
        <f t="shared" si="50"/>
        <v>346941.9903</v>
      </c>
      <c r="Y551" s="48" t="s">
        <v>501</v>
      </c>
      <c r="Z551" s="49">
        <v>6005</v>
      </c>
      <c r="AA551" s="50">
        <v>154294642.18000001</v>
      </c>
    </row>
    <row r="552" spans="1:27" ht="14.15" x14ac:dyDescent="0.35">
      <c r="A552" s="13" t="s">
        <v>502</v>
      </c>
      <c r="B552" s="14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Y552" s="48" t="s">
        <v>503</v>
      </c>
      <c r="Z552" s="49">
        <v>6010</v>
      </c>
      <c r="AA552" s="50">
        <v>407553.5</v>
      </c>
    </row>
    <row r="553" spans="1:27" ht="14.15" x14ac:dyDescent="0.35">
      <c r="A553" s="19">
        <v>6005</v>
      </c>
      <c r="B553" s="14" t="s">
        <v>501</v>
      </c>
      <c r="C553" s="20">
        <v>111784</v>
      </c>
      <c r="D553" s="20">
        <v>124092.2</v>
      </c>
      <c r="E553" s="20">
        <v>121543.9</v>
      </c>
      <c r="F553" s="20">
        <v>126833.28200000001</v>
      </c>
      <c r="G553" s="20">
        <v>126615.164</v>
      </c>
      <c r="H553" s="20">
        <v>120043.44948000001</v>
      </c>
      <c r="I553" s="20">
        <v>119954.38227</v>
      </c>
      <c r="J553" s="20">
        <v>136990.06560000003</v>
      </c>
      <c r="K553" s="20">
        <v>149933.02465000001</v>
      </c>
      <c r="L553" s="20">
        <v>151645.85808999999</v>
      </c>
      <c r="M553" s="20">
        <v>154113.29212</v>
      </c>
      <c r="N553" s="20">
        <v>149654.61097000001</v>
      </c>
      <c r="O553" s="20">
        <v>158265.12621000002</v>
      </c>
      <c r="Y553" s="48" t="s">
        <v>504</v>
      </c>
      <c r="Z553" s="49">
        <v>6015</v>
      </c>
      <c r="AA553" s="50">
        <v>0</v>
      </c>
    </row>
    <row r="554" spans="1:27" ht="14.15" x14ac:dyDescent="0.35">
      <c r="A554" s="19">
        <v>6010</v>
      </c>
      <c r="B554" s="14" t="s">
        <v>503</v>
      </c>
      <c r="C554" s="20">
        <v>259</v>
      </c>
      <c r="D554" s="20">
        <v>945.5</v>
      </c>
      <c r="E554" s="20">
        <v>1530.9</v>
      </c>
      <c r="F554" s="20">
        <v>1489.115</v>
      </c>
      <c r="G554" s="20">
        <v>1529.8969999999999</v>
      </c>
      <c r="H554" s="20">
        <v>1584.0172700000001</v>
      </c>
      <c r="I554" s="20">
        <v>966.48259999999993</v>
      </c>
      <c r="J554" s="20">
        <v>49.086480000000002</v>
      </c>
      <c r="K554" s="20">
        <v>1.6759300000000803</v>
      </c>
      <c r="L554" s="20">
        <v>104.98208</v>
      </c>
      <c r="M554" s="20">
        <v>2905.7685999999999</v>
      </c>
      <c r="N554" s="20">
        <v>628.38872999999967</v>
      </c>
      <c r="O554" s="20">
        <v>445.06719999999996</v>
      </c>
      <c r="Y554" s="48" t="s">
        <v>505</v>
      </c>
      <c r="Z554" s="49">
        <v>6020</v>
      </c>
      <c r="AA554" s="50">
        <v>0</v>
      </c>
    </row>
    <row r="555" spans="1:27" ht="14.15" x14ac:dyDescent="0.35">
      <c r="A555" s="19">
        <v>6015</v>
      </c>
      <c r="B555" s="14" t="s">
        <v>506</v>
      </c>
      <c r="C555" s="20">
        <v>0</v>
      </c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Y555" s="48" t="s">
        <v>507</v>
      </c>
      <c r="Z555" s="49">
        <v>6025</v>
      </c>
      <c r="AA555" s="50">
        <v>0</v>
      </c>
    </row>
    <row r="556" spans="1:27" ht="14.15" x14ac:dyDescent="0.35">
      <c r="A556" s="19">
        <v>6020</v>
      </c>
      <c r="B556" s="14" t="s">
        <v>505</v>
      </c>
      <c r="C556" s="20">
        <v>0</v>
      </c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20">
        <v>0</v>
      </c>
      <c r="M556" s="20">
        <v>0</v>
      </c>
      <c r="N556" s="20">
        <v>0</v>
      </c>
      <c r="O556" s="20">
        <v>0</v>
      </c>
      <c r="Y556" s="48" t="s">
        <v>508</v>
      </c>
      <c r="Z556" s="49">
        <v>6030</v>
      </c>
      <c r="AA556" s="50">
        <v>0</v>
      </c>
    </row>
    <row r="557" spans="1:27" ht="14.15" x14ac:dyDescent="0.35">
      <c r="A557" s="19">
        <v>6025</v>
      </c>
      <c r="B557" s="14" t="s">
        <v>509</v>
      </c>
      <c r="C557" s="20">
        <v>0</v>
      </c>
      <c r="D557" s="20">
        <v>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Y557" s="48" t="s">
        <v>510</v>
      </c>
      <c r="Z557" s="49">
        <v>6035</v>
      </c>
      <c r="AA557" s="50">
        <v>5477207.0999999996</v>
      </c>
    </row>
    <row r="558" spans="1:27" ht="14.15" x14ac:dyDescent="0.35">
      <c r="A558" s="19">
        <v>6030</v>
      </c>
      <c r="B558" s="14" t="s">
        <v>508</v>
      </c>
      <c r="C558" s="20">
        <v>0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Y558" s="48" t="s">
        <v>511</v>
      </c>
      <c r="Z558" s="49">
        <v>6040</v>
      </c>
      <c r="AA558" s="50">
        <v>-13872611.41</v>
      </c>
    </row>
    <row r="559" spans="1:27" ht="14.15" x14ac:dyDescent="0.35">
      <c r="A559" s="19">
        <v>6035</v>
      </c>
      <c r="B559" s="14" t="s">
        <v>510</v>
      </c>
      <c r="C559" s="20">
        <v>10824</v>
      </c>
      <c r="D559" s="20">
        <v>8241.2999999999993</v>
      </c>
      <c r="E559" s="20">
        <v>6052.9</v>
      </c>
      <c r="F559" s="20">
        <v>-7041.8450000000003</v>
      </c>
      <c r="G559" s="20">
        <v>-8129.3</v>
      </c>
      <c r="H559" s="20">
        <v>3553.7046</v>
      </c>
      <c r="I559" s="20">
        <v>5964.1597300000003</v>
      </c>
      <c r="J559" s="20">
        <v>-478.86829999999929</v>
      </c>
      <c r="K559" s="20">
        <v>-1814.2806599999999</v>
      </c>
      <c r="L559" s="20">
        <v>-132.90027999999921</v>
      </c>
      <c r="M559" s="20">
        <v>-1190.5361499999999</v>
      </c>
      <c r="N559" s="20">
        <v>2954.6547999999998</v>
      </c>
      <c r="O559" s="20">
        <v>3414.2898</v>
      </c>
      <c r="Y559" s="48" t="s">
        <v>512</v>
      </c>
      <c r="Z559" s="49">
        <v>6042</v>
      </c>
      <c r="AA559" s="50">
        <v>0</v>
      </c>
    </row>
    <row r="560" spans="1:27" ht="14.15" x14ac:dyDescent="0.35">
      <c r="A560" s="19">
        <v>6040</v>
      </c>
      <c r="B560" s="14" t="s">
        <v>513</v>
      </c>
      <c r="C560" s="20">
        <v>-4199</v>
      </c>
      <c r="D560" s="20">
        <v>-5016.3</v>
      </c>
      <c r="E560" s="20">
        <v>-4481.5</v>
      </c>
      <c r="F560" s="20">
        <v>-4448.9369999999999</v>
      </c>
      <c r="G560" s="20">
        <v>-5394.616</v>
      </c>
      <c r="H560" s="20">
        <v>-5097.9129299999995</v>
      </c>
      <c r="I560" s="20">
        <v>-7994.2829599999995</v>
      </c>
      <c r="J560" s="20">
        <v>-11470.451849999999</v>
      </c>
      <c r="K560" s="20">
        <v>-9278.3085299999984</v>
      </c>
      <c r="L560" s="20">
        <v>-11476.396119999999</v>
      </c>
      <c r="M560" s="20">
        <v>-18420.619350000001</v>
      </c>
      <c r="N560" s="20">
        <v>-16457.625169999999</v>
      </c>
      <c r="O560" s="20">
        <v>-14583.58994</v>
      </c>
      <c r="Y560" s="48" t="s">
        <v>514</v>
      </c>
      <c r="Z560" s="49">
        <v>6045</v>
      </c>
      <c r="AA560" s="50">
        <v>0</v>
      </c>
    </row>
    <row r="561" spans="1:27" ht="14.15" x14ac:dyDescent="0.35">
      <c r="A561" s="19">
        <v>6042</v>
      </c>
      <c r="B561" s="14" t="s">
        <v>515</v>
      </c>
      <c r="C561" s="20">
        <v>0</v>
      </c>
      <c r="D561" s="20">
        <v>0</v>
      </c>
      <c r="E561" s="20">
        <v>0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Y561" s="53"/>
      <c r="Z561" s="54"/>
      <c r="AA561" s="54"/>
    </row>
    <row r="562" spans="1:27" ht="14.15" x14ac:dyDescent="0.35">
      <c r="A562" s="19">
        <v>6045</v>
      </c>
      <c r="B562" s="14" t="s">
        <v>514</v>
      </c>
      <c r="C562" s="20">
        <v>0</v>
      </c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Y562" s="55" t="s">
        <v>516</v>
      </c>
      <c r="Z562" s="56"/>
      <c r="AA562" s="56"/>
    </row>
    <row r="563" spans="1:27" s="23" customFormat="1" ht="14.15" x14ac:dyDescent="0.35">
      <c r="A563" s="13"/>
      <c r="B563" s="14"/>
      <c r="C563" s="21">
        <f t="shared" ref="C563:O563" si="51">SUM(C553:C562)</f>
        <v>118668</v>
      </c>
      <c r="D563" s="21">
        <f t="shared" si="51"/>
        <v>128262.7</v>
      </c>
      <c r="E563" s="21">
        <f t="shared" si="51"/>
        <v>124646.19999999998</v>
      </c>
      <c r="F563" s="21">
        <f t="shared" si="51"/>
        <v>116831.61500000001</v>
      </c>
      <c r="G563" s="21">
        <f t="shared" si="51"/>
        <v>114621.145</v>
      </c>
      <c r="H563" s="21">
        <f t="shared" si="51"/>
        <v>120083.25842</v>
      </c>
      <c r="I563" s="21">
        <f t="shared" si="51"/>
        <v>118890.74164000001</v>
      </c>
      <c r="J563" s="21">
        <f t="shared" si="51"/>
        <v>125089.83193000003</v>
      </c>
      <c r="K563" s="21">
        <f t="shared" si="51"/>
        <v>138842.11139000001</v>
      </c>
      <c r="L563" s="21">
        <f t="shared" si="51"/>
        <v>140141.54376999999</v>
      </c>
      <c r="M563" s="21">
        <f t="shared" si="51"/>
        <v>137407.90522000002</v>
      </c>
      <c r="N563" s="21">
        <f t="shared" si="51"/>
        <v>136780.02932999999</v>
      </c>
      <c r="O563" s="21">
        <f t="shared" si="51"/>
        <v>147540.89327</v>
      </c>
      <c r="Y563" s="45" t="s">
        <v>242</v>
      </c>
      <c r="Z563" s="46" t="s">
        <v>243</v>
      </c>
      <c r="AA563" s="46" t="s">
        <v>244</v>
      </c>
    </row>
    <row r="564" spans="1:27" ht="14.15" x14ac:dyDescent="0.35">
      <c r="A564" s="13" t="s">
        <v>516</v>
      </c>
      <c r="B564" s="14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Y564" s="48" t="s">
        <v>517</v>
      </c>
      <c r="Z564" s="49">
        <v>6105</v>
      </c>
      <c r="AA564" s="50">
        <v>4835669.8600000003</v>
      </c>
    </row>
    <row r="565" spans="1:27" ht="14.15" x14ac:dyDescent="0.35">
      <c r="A565" s="19">
        <v>6105</v>
      </c>
      <c r="B565" s="14" t="s">
        <v>517</v>
      </c>
      <c r="C565" s="20">
        <v>16305</v>
      </c>
      <c r="D565" s="20">
        <v>12539</v>
      </c>
      <c r="E565" s="20">
        <v>14042.1</v>
      </c>
      <c r="F565" s="20">
        <v>15609.786</v>
      </c>
      <c r="G565" s="20">
        <v>15785.4</v>
      </c>
      <c r="H565" s="20">
        <v>15557.718999999999</v>
      </c>
      <c r="I565" s="20">
        <v>13412.85475</v>
      </c>
      <c r="J565" s="20">
        <v>16275.17409</v>
      </c>
      <c r="K565" s="20">
        <v>8066.7688499999995</v>
      </c>
      <c r="L565" s="20">
        <v>4922.6895300000006</v>
      </c>
      <c r="M565" s="20">
        <v>4490.78251</v>
      </c>
      <c r="N565" s="20">
        <v>4385.2735599999996</v>
      </c>
      <c r="O565" s="20">
        <v>4637.8254500000003</v>
      </c>
      <c r="Y565" s="48" t="s">
        <v>518</v>
      </c>
      <c r="Z565" s="49">
        <v>6110</v>
      </c>
      <c r="AA565" s="50">
        <v>51124133</v>
      </c>
    </row>
    <row r="566" spans="1:27" ht="14.15" x14ac:dyDescent="0.35">
      <c r="A566" s="19">
        <v>6110</v>
      </c>
      <c r="B566" s="14" t="s">
        <v>518</v>
      </c>
      <c r="C566" s="20">
        <v>47292</v>
      </c>
      <c r="D566" s="20">
        <v>39903.1</v>
      </c>
      <c r="E566" s="20">
        <v>39288.400000000001</v>
      </c>
      <c r="F566" s="20">
        <v>56060.481</v>
      </c>
      <c r="G566" s="20">
        <v>47207.288999999997</v>
      </c>
      <c r="H566" s="20">
        <v>77393.237219999995</v>
      </c>
      <c r="I566" s="20">
        <v>62655.825240000006</v>
      </c>
      <c r="J566" s="20">
        <v>28213.469779999999</v>
      </c>
      <c r="K566" s="20">
        <v>7983.0187899999992</v>
      </c>
      <c r="L566" s="20">
        <v>66087.660909999991</v>
      </c>
      <c r="M566" s="20">
        <v>43560.878240000005</v>
      </c>
      <c r="N566" s="20">
        <v>23997.82116</v>
      </c>
      <c r="O566" s="20">
        <v>2874.777</v>
      </c>
      <c r="Y566" s="48" t="s">
        <v>519</v>
      </c>
      <c r="Z566" s="49">
        <v>6115</v>
      </c>
      <c r="AA566" s="50">
        <v>0</v>
      </c>
    </row>
    <row r="567" spans="1:27" ht="14.15" x14ac:dyDescent="0.35">
      <c r="A567" s="19">
        <v>6115</v>
      </c>
      <c r="B567" s="14" t="s">
        <v>519</v>
      </c>
      <c r="C567" s="20">
        <v>0</v>
      </c>
      <c r="D567" s="20">
        <v>0</v>
      </c>
      <c r="E567" s="20">
        <v>0</v>
      </c>
      <c r="F567" s="20">
        <v>0</v>
      </c>
      <c r="G567" s="20">
        <v>0</v>
      </c>
      <c r="H567" s="20">
        <v>0</v>
      </c>
      <c r="I567" s="20">
        <v>0</v>
      </c>
      <c r="J567" s="20">
        <v>0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Y567" s="53"/>
      <c r="Z567" s="54"/>
      <c r="AA567" s="54"/>
    </row>
    <row r="568" spans="1:27" ht="14.15" x14ac:dyDescent="0.35">
      <c r="A568" s="19"/>
      <c r="B568" s="14"/>
      <c r="C568" s="21">
        <f t="shared" ref="C568:O568" si="52">SUM(C565:C567)</f>
        <v>63597</v>
      </c>
      <c r="D568" s="21">
        <f t="shared" si="52"/>
        <v>52442.1</v>
      </c>
      <c r="E568" s="21">
        <f t="shared" si="52"/>
        <v>53330.5</v>
      </c>
      <c r="F568" s="21">
        <f t="shared" si="52"/>
        <v>71670.266999999993</v>
      </c>
      <c r="G568" s="21">
        <f t="shared" si="52"/>
        <v>62992.688999999998</v>
      </c>
      <c r="H568" s="21">
        <f t="shared" si="52"/>
        <v>92950.956219999993</v>
      </c>
      <c r="I568" s="21">
        <f t="shared" si="52"/>
        <v>76068.679990000004</v>
      </c>
      <c r="J568" s="21">
        <f t="shared" si="52"/>
        <v>44488.64387</v>
      </c>
      <c r="K568" s="21">
        <f t="shared" si="52"/>
        <v>16049.787639999999</v>
      </c>
      <c r="L568" s="21">
        <f t="shared" si="52"/>
        <v>71010.350439999995</v>
      </c>
      <c r="M568" s="21">
        <f t="shared" si="52"/>
        <v>48051.660750000003</v>
      </c>
      <c r="N568" s="21">
        <f t="shared" si="52"/>
        <v>28383.094720000001</v>
      </c>
      <c r="O568" s="21">
        <f t="shared" si="52"/>
        <v>7512.6024500000003</v>
      </c>
      <c r="Y568" s="55" t="s">
        <v>520</v>
      </c>
      <c r="Z568" s="56"/>
      <c r="AA568" s="56"/>
    </row>
    <row r="569" spans="1:27" ht="14.15" x14ac:dyDescent="0.35">
      <c r="A569" s="13" t="s">
        <v>520</v>
      </c>
      <c r="B569" s="14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Y569" s="45" t="s">
        <v>242</v>
      </c>
      <c r="Z569" s="46" t="s">
        <v>243</v>
      </c>
      <c r="AA569" s="46" t="s">
        <v>244</v>
      </c>
    </row>
    <row r="570" spans="1:27" ht="14.15" x14ac:dyDescent="0.35">
      <c r="A570" s="19">
        <v>6205</v>
      </c>
      <c r="B570" s="14" t="s">
        <v>521</v>
      </c>
      <c r="C570" s="20">
        <v>788</v>
      </c>
      <c r="D570" s="20">
        <v>4.7</v>
      </c>
      <c r="E570" s="20">
        <v>0.3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20">
        <v>1722</v>
      </c>
      <c r="M570" s="20">
        <v>1398</v>
      </c>
      <c r="N570" s="20">
        <v>1672.2694200000001</v>
      </c>
      <c r="O570" s="20">
        <v>2165.8760000000002</v>
      </c>
      <c r="Y570" s="48" t="s">
        <v>521</v>
      </c>
      <c r="Z570" s="49">
        <v>6205</v>
      </c>
      <c r="AA570" s="50">
        <v>4200000</v>
      </c>
    </row>
    <row r="571" spans="1:27" ht="14.15" x14ac:dyDescent="0.35">
      <c r="A571" s="19">
        <v>6210</v>
      </c>
      <c r="B571" s="14" t="s">
        <v>522</v>
      </c>
      <c r="C571" s="20">
        <v>0</v>
      </c>
      <c r="D571" s="20"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0</v>
      </c>
      <c r="L571" s="20">
        <v>0</v>
      </c>
      <c r="M571" s="20">
        <v>0</v>
      </c>
      <c r="N571" s="20">
        <v>0</v>
      </c>
      <c r="O571" s="20">
        <v>0</v>
      </c>
      <c r="Y571" s="48" t="s">
        <v>522</v>
      </c>
      <c r="Z571" s="49">
        <v>6210</v>
      </c>
      <c r="AA571" s="50">
        <v>0</v>
      </c>
    </row>
    <row r="572" spans="1:27" ht="14.15" x14ac:dyDescent="0.35">
      <c r="A572" s="19">
        <v>6215</v>
      </c>
      <c r="B572" s="14" t="s">
        <v>523</v>
      </c>
      <c r="C572" s="20">
        <v>0</v>
      </c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20">
        <v>0</v>
      </c>
      <c r="M572" s="20">
        <v>0</v>
      </c>
      <c r="N572" s="20">
        <v>0</v>
      </c>
      <c r="O572" s="20">
        <v>0</v>
      </c>
      <c r="Y572" s="48" t="s">
        <v>523</v>
      </c>
      <c r="Z572" s="49">
        <v>6215</v>
      </c>
      <c r="AA572" s="50">
        <v>0</v>
      </c>
    </row>
    <row r="573" spans="1:27" ht="14.15" x14ac:dyDescent="0.35">
      <c r="A573" s="19">
        <v>6225</v>
      </c>
      <c r="B573" s="14" t="s">
        <v>520</v>
      </c>
      <c r="C573" s="20">
        <v>0</v>
      </c>
      <c r="D573" s="20">
        <v>0</v>
      </c>
      <c r="E573" s="20">
        <v>0</v>
      </c>
      <c r="F573" s="20">
        <v>256.94600000000003</v>
      </c>
      <c r="G573" s="20">
        <v>169.40199999999999</v>
      </c>
      <c r="H573" s="20">
        <v>0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0</v>
      </c>
      <c r="O573" s="20">
        <v>0</v>
      </c>
      <c r="Y573" s="48" t="s">
        <v>520</v>
      </c>
      <c r="Z573" s="49">
        <v>6225</v>
      </c>
      <c r="AA573" s="50">
        <v>0</v>
      </c>
    </row>
    <row r="574" spans="1:27" ht="14.15" x14ac:dyDescent="0.35">
      <c r="A574" s="19"/>
      <c r="B574" s="14"/>
      <c r="C574" s="21">
        <f t="shared" ref="C574:O574" si="53">SUM(C570:C573)</f>
        <v>788</v>
      </c>
      <c r="D574" s="21">
        <f t="shared" si="53"/>
        <v>4.7</v>
      </c>
      <c r="E574" s="21">
        <f t="shared" si="53"/>
        <v>0.3</v>
      </c>
      <c r="F574" s="21">
        <f t="shared" si="53"/>
        <v>256.94600000000003</v>
      </c>
      <c r="G574" s="21">
        <f t="shared" si="53"/>
        <v>169.40199999999999</v>
      </c>
      <c r="H574" s="21">
        <f t="shared" si="53"/>
        <v>0</v>
      </c>
      <c r="I574" s="21">
        <f t="shared" si="53"/>
        <v>0</v>
      </c>
      <c r="J574" s="21">
        <f t="shared" si="53"/>
        <v>0</v>
      </c>
      <c r="K574" s="21">
        <f t="shared" si="53"/>
        <v>0</v>
      </c>
      <c r="L574" s="21">
        <f t="shared" si="53"/>
        <v>1722</v>
      </c>
      <c r="M574" s="21">
        <f t="shared" si="53"/>
        <v>1398</v>
      </c>
      <c r="N574" s="21">
        <f t="shared" si="53"/>
        <v>1672.2694200000001</v>
      </c>
      <c r="O574" s="21">
        <f t="shared" si="53"/>
        <v>2165.8760000000002</v>
      </c>
      <c r="Y574" s="53"/>
      <c r="Z574" s="54"/>
      <c r="AA574" s="54"/>
    </row>
    <row r="575" spans="1:27" ht="14.15" x14ac:dyDescent="0.35">
      <c r="A575" s="13"/>
      <c r="B575" s="14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Y575" s="55" t="s">
        <v>524</v>
      </c>
      <c r="Z575" s="56"/>
      <c r="AA575" s="56"/>
    </row>
    <row r="576" spans="1:27" ht="14.15" x14ac:dyDescent="0.35">
      <c r="A576" s="13" t="s">
        <v>524</v>
      </c>
      <c r="B576" s="14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Y576" s="45" t="s">
        <v>242</v>
      </c>
      <c r="Z576" s="46" t="s">
        <v>243</v>
      </c>
      <c r="AA576" s="46" t="s">
        <v>244</v>
      </c>
    </row>
    <row r="577" spans="1:27" ht="14.15" x14ac:dyDescent="0.35">
      <c r="A577" s="19">
        <v>6305</v>
      </c>
      <c r="B577" s="14" t="s">
        <v>525</v>
      </c>
      <c r="C577" s="20">
        <v>0</v>
      </c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Y577" s="48" t="s">
        <v>525</v>
      </c>
      <c r="Z577" s="49">
        <v>6305</v>
      </c>
      <c r="AA577" s="50">
        <v>0</v>
      </c>
    </row>
    <row r="578" spans="1:27" ht="14.15" x14ac:dyDescent="0.35">
      <c r="A578" s="19">
        <v>6310</v>
      </c>
      <c r="B578" s="14" t="s">
        <v>526</v>
      </c>
      <c r="C578" s="20">
        <v>0</v>
      </c>
      <c r="D578" s="20">
        <v>0</v>
      </c>
      <c r="E578" s="20">
        <v>0</v>
      </c>
      <c r="F578" s="20">
        <v>0</v>
      </c>
      <c r="G578" s="20">
        <v>0</v>
      </c>
      <c r="H578" s="20">
        <v>0</v>
      </c>
      <c r="I578" s="20">
        <v>0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Y578" s="48" t="s">
        <v>526</v>
      </c>
      <c r="Z578" s="49">
        <v>6310</v>
      </c>
      <c r="AA578" s="50">
        <v>0</v>
      </c>
    </row>
    <row r="579" spans="1:27" ht="14.15" x14ac:dyDescent="0.35">
      <c r="A579" s="19">
        <v>6315</v>
      </c>
      <c r="B579" s="14" t="s">
        <v>527</v>
      </c>
      <c r="C579" s="20">
        <v>0</v>
      </c>
      <c r="D579" s="20">
        <v>0</v>
      </c>
      <c r="E579" s="20">
        <v>0</v>
      </c>
      <c r="F579" s="20">
        <v>0</v>
      </c>
      <c r="G579" s="20">
        <v>0</v>
      </c>
      <c r="H579" s="20">
        <v>0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0</v>
      </c>
      <c r="O579" s="20">
        <v>0</v>
      </c>
      <c r="Y579" s="48" t="s">
        <v>528</v>
      </c>
      <c r="Z579" s="49">
        <v>6315</v>
      </c>
      <c r="AA579" s="50">
        <v>0</v>
      </c>
    </row>
    <row r="580" spans="1:27" ht="14.15" x14ac:dyDescent="0.35">
      <c r="A580" s="19"/>
      <c r="B580" s="14"/>
      <c r="C580" s="21">
        <f t="shared" ref="C580:O580" si="54">SUM(C577:C579)</f>
        <v>0</v>
      </c>
      <c r="D580" s="21">
        <f t="shared" si="54"/>
        <v>0</v>
      </c>
      <c r="E580" s="21">
        <f t="shared" si="54"/>
        <v>0</v>
      </c>
      <c r="F580" s="21">
        <f t="shared" si="54"/>
        <v>0</v>
      </c>
      <c r="G580" s="21">
        <f t="shared" si="54"/>
        <v>0</v>
      </c>
      <c r="H580" s="21">
        <f t="shared" si="54"/>
        <v>0</v>
      </c>
      <c r="I580" s="21">
        <f t="shared" si="54"/>
        <v>0</v>
      </c>
      <c r="J580" s="21">
        <f t="shared" si="54"/>
        <v>0</v>
      </c>
      <c r="K580" s="21">
        <f t="shared" si="54"/>
        <v>0</v>
      </c>
      <c r="L580" s="21">
        <f t="shared" si="54"/>
        <v>0</v>
      </c>
      <c r="M580" s="21">
        <f t="shared" si="54"/>
        <v>0</v>
      </c>
      <c r="N580" s="21">
        <f t="shared" si="54"/>
        <v>0</v>
      </c>
      <c r="O580" s="21">
        <f t="shared" si="54"/>
        <v>0</v>
      </c>
      <c r="Y580" s="53"/>
      <c r="Z580" s="54"/>
      <c r="AA580" s="54"/>
    </row>
    <row r="581" spans="1:27" ht="14.15" x14ac:dyDescent="0.35">
      <c r="A581" s="19"/>
      <c r="B581" s="14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Y581" s="55" t="s">
        <v>529</v>
      </c>
      <c r="Z581" s="56"/>
      <c r="AA581" s="56"/>
    </row>
    <row r="582" spans="1:27" ht="14.15" x14ac:dyDescent="0.35">
      <c r="A582" s="13" t="s">
        <v>529</v>
      </c>
      <c r="B582" s="14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Y582" s="45" t="s">
        <v>242</v>
      </c>
      <c r="Z582" s="46" t="s">
        <v>243</v>
      </c>
      <c r="AA582" s="46" t="s">
        <v>244</v>
      </c>
    </row>
    <row r="583" spans="1:27" ht="14.15" x14ac:dyDescent="0.35">
      <c r="A583" s="19">
        <v>6405</v>
      </c>
      <c r="B583" s="14" t="s">
        <v>530</v>
      </c>
      <c r="C583" s="20">
        <v>0</v>
      </c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20">
        <v>0</v>
      </c>
      <c r="M583" s="20">
        <v>0</v>
      </c>
      <c r="N583" s="20">
        <v>0</v>
      </c>
      <c r="O583" s="20">
        <v>0</v>
      </c>
      <c r="Y583" s="48" t="s">
        <v>531</v>
      </c>
      <c r="Z583" s="49">
        <v>6405</v>
      </c>
      <c r="AA583" s="50">
        <v>0</v>
      </c>
    </row>
    <row r="584" spans="1:27" ht="14.15" x14ac:dyDescent="0.35">
      <c r="A584" s="19">
        <v>6410</v>
      </c>
      <c r="B584" s="14" t="s">
        <v>532</v>
      </c>
      <c r="C584" s="20">
        <v>0</v>
      </c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0</v>
      </c>
      <c r="Y584" s="48" t="s">
        <v>533</v>
      </c>
      <c r="Z584" s="49">
        <v>6410</v>
      </c>
      <c r="AA584" s="50">
        <v>0</v>
      </c>
    </row>
    <row r="585" spans="1:27" ht="14.15" x14ac:dyDescent="0.35">
      <c r="A585" s="19">
        <v>6415</v>
      </c>
      <c r="B585" s="14" t="s">
        <v>534</v>
      </c>
      <c r="C585" s="20">
        <v>0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Y585" s="48" t="s">
        <v>534</v>
      </c>
      <c r="Z585" s="49">
        <v>6415</v>
      </c>
      <c r="AA585" s="50">
        <v>0</v>
      </c>
    </row>
    <row r="586" spans="1:27" x14ac:dyDescent="0.3">
      <c r="A586" s="19"/>
      <c r="B586" s="14"/>
      <c r="C586" s="21">
        <f t="shared" ref="C586:O586" si="55">SUM(C583:C585)</f>
        <v>0</v>
      </c>
      <c r="D586" s="21">
        <f t="shared" si="55"/>
        <v>0</v>
      </c>
      <c r="E586" s="21">
        <f t="shared" si="55"/>
        <v>0</v>
      </c>
      <c r="F586" s="21">
        <f t="shared" si="55"/>
        <v>0</v>
      </c>
      <c r="G586" s="21">
        <f t="shared" si="55"/>
        <v>0</v>
      </c>
      <c r="H586" s="21">
        <f t="shared" si="55"/>
        <v>0</v>
      </c>
      <c r="I586" s="21">
        <f t="shared" si="55"/>
        <v>0</v>
      </c>
      <c r="J586" s="21">
        <f t="shared" si="55"/>
        <v>0</v>
      </c>
      <c r="K586" s="21">
        <f t="shared" si="55"/>
        <v>0</v>
      </c>
      <c r="L586" s="21">
        <f t="shared" si="55"/>
        <v>0</v>
      </c>
      <c r="M586" s="21">
        <f t="shared" si="55"/>
        <v>0</v>
      </c>
      <c r="N586" s="21">
        <f t="shared" si="55"/>
        <v>0</v>
      </c>
      <c r="O586" s="21">
        <f t="shared" si="55"/>
        <v>0</v>
      </c>
    </row>
    <row r="587" spans="1:27" x14ac:dyDescent="0.3">
      <c r="A587" s="19"/>
      <c r="B587" s="14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</row>
    <row r="588" spans="1:27" x14ac:dyDescent="0.3">
      <c r="A588" s="36"/>
      <c r="B588" s="37" t="s">
        <v>535</v>
      </c>
      <c r="C588" s="38">
        <f t="shared" ref="C588:O588" si="56">C365+C540+C551+C563+C568+C574+C580+C586</f>
        <v>-57055</v>
      </c>
      <c r="D588" s="38">
        <f t="shared" si="56"/>
        <v>-45974.000000000007</v>
      </c>
      <c r="E588" s="38">
        <f t="shared" si="56"/>
        <v>-164053.09999999995</v>
      </c>
      <c r="F588" s="38">
        <f t="shared" si="56"/>
        <v>-95849.378000000375</v>
      </c>
      <c r="G588" s="38">
        <f t="shared" si="56"/>
        <v>-125593.45400000039</v>
      </c>
      <c r="H588" s="38">
        <f t="shared" si="56"/>
        <v>-88097.945239999652</v>
      </c>
      <c r="I588" s="38">
        <f t="shared" si="56"/>
        <v>-115621.81752000042</v>
      </c>
      <c r="J588" s="38">
        <f t="shared" si="56"/>
        <v>-160387.41337000005</v>
      </c>
      <c r="K588" s="38">
        <f t="shared" si="56"/>
        <v>-193961.48743000065</v>
      </c>
      <c r="L588" s="38">
        <f t="shared" si="56"/>
        <v>-236176.13993999898</v>
      </c>
      <c r="M588" s="38">
        <f t="shared" si="56"/>
        <v>-258493.30332999982</v>
      </c>
      <c r="N588" s="38">
        <f t="shared" si="56"/>
        <v>-258330.67210999955</v>
      </c>
      <c r="O588" s="38">
        <f t="shared" si="56"/>
        <v>-189152.73829999974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45"/>
  <sheetViews>
    <sheetView workbookViewId="0">
      <selection activeCell="E28" sqref="E28"/>
    </sheetView>
  </sheetViews>
  <sheetFormatPr defaultRowHeight="12.8" x14ac:dyDescent="0.3"/>
  <cols>
    <col min="1" max="7" width="8.6640625" customWidth="1"/>
    <col min="8" max="8" width="32.08203125" bestFit="1" customWidth="1"/>
    <col min="9" max="23" width="8.6640625" customWidth="1"/>
  </cols>
  <sheetData>
    <row r="2" spans="1:23" ht="14.15" x14ac:dyDescent="0.35">
      <c r="A2" s="74">
        <v>1</v>
      </c>
      <c r="B2" s="74" t="s">
        <v>536</v>
      </c>
    </row>
    <row r="3" spans="1:23" ht="14.15" x14ac:dyDescent="0.35">
      <c r="B3" s="74" t="s">
        <v>537</v>
      </c>
      <c r="C3" s="74" t="s">
        <v>538</v>
      </c>
      <c r="R3" s="75">
        <v>2.89</v>
      </c>
      <c r="S3" s="75">
        <v>2.57</v>
      </c>
      <c r="T3" s="75">
        <v>3.24</v>
      </c>
      <c r="U3" s="75">
        <v>9.0299999999999994</v>
      </c>
      <c r="V3" s="75">
        <v>8.5500000000000007</v>
      </c>
      <c r="W3" s="75">
        <v>12.46</v>
      </c>
    </row>
    <row r="4" spans="1:23" ht="14.15" x14ac:dyDescent="0.35">
      <c r="C4" s="76" t="s">
        <v>539</v>
      </c>
      <c r="D4" s="76" t="s">
        <v>540</v>
      </c>
      <c r="E4" s="76" t="s">
        <v>541</v>
      </c>
      <c r="F4" s="76" t="s">
        <v>542</v>
      </c>
      <c r="G4" s="77" t="s">
        <v>543</v>
      </c>
      <c r="H4" s="77" t="s">
        <v>544</v>
      </c>
      <c r="I4" s="77" t="s">
        <v>545</v>
      </c>
      <c r="J4" s="77" t="s">
        <v>546</v>
      </c>
      <c r="K4" s="77" t="s">
        <v>547</v>
      </c>
      <c r="L4" s="77" t="s">
        <v>548</v>
      </c>
      <c r="M4" s="77" t="s">
        <v>549</v>
      </c>
      <c r="N4" s="77" t="s">
        <v>550</v>
      </c>
      <c r="O4" s="77" t="s">
        <v>551</v>
      </c>
      <c r="P4" s="77" t="s">
        <v>552</v>
      </c>
      <c r="Q4" s="77"/>
      <c r="R4" s="75">
        <v>2.79</v>
      </c>
      <c r="S4" s="75">
        <v>2.52</v>
      </c>
      <c r="T4" s="75">
        <v>3.49</v>
      </c>
      <c r="U4" s="75">
        <v>7.95</v>
      </c>
      <c r="V4" s="75">
        <v>7.75</v>
      </c>
      <c r="W4" s="75">
        <v>15.34</v>
      </c>
    </row>
    <row r="5" spans="1:23" ht="14.15" x14ac:dyDescent="0.35">
      <c r="C5" s="75">
        <v>2.89</v>
      </c>
      <c r="D5" s="75">
        <v>2.79</v>
      </c>
      <c r="E5" s="75">
        <v>3.15</v>
      </c>
      <c r="F5" s="75">
        <v>2.92</v>
      </c>
      <c r="G5" s="78">
        <v>2.92</v>
      </c>
      <c r="H5" s="78">
        <v>3.54</v>
      </c>
      <c r="I5" s="78">
        <v>3.52</v>
      </c>
      <c r="J5" s="78">
        <v>3.02</v>
      </c>
      <c r="K5" s="78">
        <v>2.95</v>
      </c>
      <c r="L5" s="78">
        <v>3.09</v>
      </c>
      <c r="M5" s="78">
        <v>3.09</v>
      </c>
      <c r="N5" s="78">
        <v>2.78</v>
      </c>
      <c r="O5" s="78">
        <v>3.26</v>
      </c>
      <c r="P5" s="78">
        <v>3.11</v>
      </c>
      <c r="Q5" s="78"/>
      <c r="R5" s="75">
        <v>3.15</v>
      </c>
      <c r="S5" s="75">
        <v>2.79</v>
      </c>
      <c r="T5" s="75">
        <v>3.26</v>
      </c>
      <c r="U5" s="75">
        <v>6.69</v>
      </c>
      <c r="V5" s="75">
        <v>6.46</v>
      </c>
      <c r="W5" s="75">
        <v>7.09</v>
      </c>
    </row>
    <row r="6" spans="1:23" ht="14.15" x14ac:dyDescent="0.35">
      <c r="C6" s="79"/>
      <c r="D6" s="79"/>
      <c r="E6" s="79"/>
      <c r="F6" s="79"/>
      <c r="R6" s="75">
        <v>2.92</v>
      </c>
      <c r="S6" s="75">
        <v>2.62</v>
      </c>
      <c r="T6" s="75">
        <v>3.89</v>
      </c>
      <c r="U6" s="75">
        <v>8.0399999999999991</v>
      </c>
      <c r="V6" s="75">
        <v>7.58</v>
      </c>
      <c r="W6" s="75">
        <v>14.46</v>
      </c>
    </row>
    <row r="7" spans="1:23" ht="14.15" x14ac:dyDescent="0.35">
      <c r="B7" s="74" t="s">
        <v>553</v>
      </c>
      <c r="C7" s="80" t="s">
        <v>554</v>
      </c>
      <c r="D7" s="79"/>
      <c r="E7" s="79"/>
      <c r="F7" s="79"/>
      <c r="R7" s="78">
        <v>2.92</v>
      </c>
      <c r="S7" s="78">
        <v>2.77</v>
      </c>
      <c r="T7" s="78">
        <v>5.18</v>
      </c>
      <c r="U7" s="78">
        <v>7.07</v>
      </c>
      <c r="V7" s="78">
        <v>7.03</v>
      </c>
      <c r="W7" s="78">
        <v>28.38</v>
      </c>
    </row>
    <row r="8" spans="1:23" ht="14.15" x14ac:dyDescent="0.35">
      <c r="C8" s="76" t="s">
        <v>539</v>
      </c>
      <c r="D8" s="76" t="s">
        <v>540</v>
      </c>
      <c r="E8" s="76" t="s">
        <v>541</v>
      </c>
      <c r="F8" s="76" t="s">
        <v>542</v>
      </c>
      <c r="G8" s="77" t="s">
        <v>543</v>
      </c>
      <c r="H8" s="77" t="s">
        <v>544</v>
      </c>
      <c r="I8" s="77" t="s">
        <v>545</v>
      </c>
      <c r="J8" s="77" t="s">
        <v>546</v>
      </c>
      <c r="K8" s="77" t="s">
        <v>547</v>
      </c>
      <c r="L8" s="77" t="s">
        <v>548</v>
      </c>
      <c r="M8" s="77" t="s">
        <v>549</v>
      </c>
      <c r="N8" s="77" t="s">
        <v>550</v>
      </c>
      <c r="O8" s="77" t="s">
        <v>551</v>
      </c>
      <c r="P8" s="77" t="s">
        <v>552</v>
      </c>
      <c r="Q8" s="77"/>
      <c r="R8" s="78">
        <v>3.54</v>
      </c>
      <c r="S8" s="78">
        <v>3.15</v>
      </c>
      <c r="T8" s="78">
        <v>4.04</v>
      </c>
      <c r="U8" s="78">
        <v>8.56</v>
      </c>
      <c r="V8" s="78">
        <v>8.09</v>
      </c>
      <c r="W8" s="78">
        <v>11.27</v>
      </c>
    </row>
    <row r="9" spans="1:23" ht="14.15" x14ac:dyDescent="0.35">
      <c r="C9" s="75">
        <v>2.57</v>
      </c>
      <c r="D9" s="75">
        <v>2.52</v>
      </c>
      <c r="E9" s="75">
        <v>2.79</v>
      </c>
      <c r="F9" s="75">
        <v>2.62</v>
      </c>
      <c r="G9" s="78">
        <v>2.77</v>
      </c>
      <c r="H9" s="78">
        <v>3.15</v>
      </c>
      <c r="I9" s="78">
        <v>3.01</v>
      </c>
      <c r="J9" s="78">
        <v>2.63</v>
      </c>
      <c r="K9" s="78">
        <v>2.61</v>
      </c>
      <c r="L9" s="78">
        <v>2.57</v>
      </c>
      <c r="M9" s="78">
        <v>2.61</v>
      </c>
      <c r="N9" s="78">
        <v>2.48</v>
      </c>
      <c r="O9" s="78">
        <v>2.67</v>
      </c>
      <c r="P9" s="78">
        <v>2.63</v>
      </c>
      <c r="Q9" s="78"/>
      <c r="R9" s="78">
        <v>3.52</v>
      </c>
      <c r="S9" s="78">
        <v>3.01</v>
      </c>
      <c r="T9" s="78">
        <v>4.79</v>
      </c>
      <c r="U9" s="78">
        <v>8.58</v>
      </c>
      <c r="V9" s="78">
        <v>8.1</v>
      </c>
      <c r="W9" s="78">
        <v>21.6</v>
      </c>
    </row>
    <row r="10" spans="1:23" x14ac:dyDescent="0.3">
      <c r="C10" s="79"/>
      <c r="D10" s="79"/>
      <c r="E10" s="79"/>
      <c r="F10" s="79"/>
      <c r="R10" s="78">
        <v>3.02</v>
      </c>
      <c r="S10" s="78">
        <v>2.63</v>
      </c>
      <c r="T10" s="78">
        <v>3.57</v>
      </c>
      <c r="U10" s="78">
        <v>7.39</v>
      </c>
      <c r="V10" s="78">
        <v>6.96</v>
      </c>
      <c r="W10" s="78">
        <v>9.9499999999999993</v>
      </c>
    </row>
    <row r="11" spans="1:23" ht="14.15" x14ac:dyDescent="0.35">
      <c r="B11" s="74" t="s">
        <v>555</v>
      </c>
      <c r="C11" s="80" t="s">
        <v>556</v>
      </c>
      <c r="D11" s="79"/>
      <c r="E11" s="79"/>
      <c r="F11" s="79"/>
      <c r="R11" s="78">
        <v>2.95</v>
      </c>
      <c r="S11" s="78">
        <v>2.61</v>
      </c>
      <c r="T11" s="78">
        <v>3.25</v>
      </c>
      <c r="U11" s="78">
        <v>7.49</v>
      </c>
      <c r="V11" s="78">
        <v>7.12</v>
      </c>
      <c r="W11" s="78">
        <v>9.3699999999999992</v>
      </c>
    </row>
    <row r="12" spans="1:23" ht="14.15" x14ac:dyDescent="0.35">
      <c r="C12" s="76" t="s">
        <v>539</v>
      </c>
      <c r="D12" s="76" t="s">
        <v>540</v>
      </c>
      <c r="E12" s="76" t="s">
        <v>541</v>
      </c>
      <c r="F12" s="76" t="s">
        <v>542</v>
      </c>
      <c r="G12" s="77" t="s">
        <v>543</v>
      </c>
      <c r="H12" s="77" t="s">
        <v>544</v>
      </c>
      <c r="I12" s="77" t="s">
        <v>545</v>
      </c>
      <c r="J12" s="77" t="s">
        <v>546</v>
      </c>
      <c r="K12" s="77" t="s">
        <v>547</v>
      </c>
      <c r="L12" s="77" t="s">
        <v>548</v>
      </c>
      <c r="M12" s="77" t="s">
        <v>549</v>
      </c>
      <c r="N12" s="77" t="s">
        <v>550</v>
      </c>
      <c r="O12" s="77" t="s">
        <v>551</v>
      </c>
      <c r="P12" s="77" t="s">
        <v>552</v>
      </c>
      <c r="Q12" s="77"/>
      <c r="R12" s="78">
        <v>3.09</v>
      </c>
      <c r="S12" s="78">
        <v>2.57</v>
      </c>
      <c r="T12" s="78">
        <v>4.57</v>
      </c>
      <c r="U12" s="78">
        <v>7.41</v>
      </c>
      <c r="V12" s="78">
        <v>6.88</v>
      </c>
      <c r="W12" s="78">
        <v>22.11</v>
      </c>
    </row>
    <row r="13" spans="1:23" ht="14.15" x14ac:dyDescent="0.35">
      <c r="C13" s="75">
        <v>3.24</v>
      </c>
      <c r="D13" s="75">
        <v>3.49</v>
      </c>
      <c r="E13" s="75">
        <v>3.26</v>
      </c>
      <c r="F13" s="75">
        <v>3.89</v>
      </c>
      <c r="G13" s="78">
        <v>5.18</v>
      </c>
      <c r="H13" s="78">
        <v>4.04</v>
      </c>
      <c r="I13" s="78">
        <v>4.79</v>
      </c>
      <c r="J13" s="78">
        <v>3.57</v>
      </c>
      <c r="K13" s="78">
        <v>3.25</v>
      </c>
      <c r="L13" s="78">
        <v>4.57</v>
      </c>
      <c r="M13" s="78">
        <v>3.68</v>
      </c>
      <c r="N13" s="78">
        <v>4.63</v>
      </c>
      <c r="O13" s="78">
        <v>3.55</v>
      </c>
      <c r="P13" s="78">
        <v>3.58</v>
      </c>
      <c r="Q13" s="78"/>
      <c r="R13" s="78">
        <v>3.09</v>
      </c>
      <c r="S13" s="78">
        <v>2.61</v>
      </c>
      <c r="T13" s="78">
        <v>3.68</v>
      </c>
      <c r="U13" s="78">
        <v>7.47</v>
      </c>
      <c r="V13" s="78">
        <v>6.98</v>
      </c>
      <c r="W13" s="78">
        <v>11.29</v>
      </c>
    </row>
    <row r="14" spans="1:23" x14ac:dyDescent="0.3">
      <c r="C14" s="79"/>
      <c r="D14" s="79"/>
      <c r="E14" s="79"/>
      <c r="F14" s="79"/>
      <c r="R14" s="78">
        <v>2.78</v>
      </c>
      <c r="S14" s="78">
        <v>2.48</v>
      </c>
      <c r="T14" s="78">
        <v>4.63</v>
      </c>
      <c r="U14" s="78">
        <v>7.27</v>
      </c>
      <c r="V14" s="78">
        <v>6.76</v>
      </c>
      <c r="W14" s="78">
        <v>27.42</v>
      </c>
    </row>
    <row r="15" spans="1:23" ht="14.15" x14ac:dyDescent="0.35">
      <c r="B15" s="74" t="s">
        <v>557</v>
      </c>
      <c r="C15" s="80" t="s">
        <v>558</v>
      </c>
      <c r="D15" s="79"/>
      <c r="E15" s="79"/>
      <c r="F15" s="79"/>
      <c r="R15" s="78">
        <v>3.26</v>
      </c>
      <c r="S15" s="78">
        <v>2.67</v>
      </c>
      <c r="T15" s="78">
        <v>3.55</v>
      </c>
      <c r="U15" s="78">
        <v>7.89</v>
      </c>
      <c r="V15" s="78">
        <v>7.43</v>
      </c>
      <c r="W15" s="78">
        <v>9.92</v>
      </c>
    </row>
    <row r="16" spans="1:23" ht="14.15" x14ac:dyDescent="0.35">
      <c r="C16" s="76" t="s">
        <v>539</v>
      </c>
      <c r="D16" s="76" t="s">
        <v>540</v>
      </c>
      <c r="E16" s="76" t="s">
        <v>541</v>
      </c>
      <c r="F16" s="76" t="s">
        <v>542</v>
      </c>
      <c r="G16" s="77" t="s">
        <v>543</v>
      </c>
      <c r="H16" s="77" t="s">
        <v>544</v>
      </c>
      <c r="I16" s="77" t="s">
        <v>545</v>
      </c>
      <c r="J16" s="77" t="s">
        <v>546</v>
      </c>
      <c r="K16" s="77" t="s">
        <v>547</v>
      </c>
      <c r="L16" s="77" t="s">
        <v>548</v>
      </c>
      <c r="M16" s="77" t="s">
        <v>549</v>
      </c>
      <c r="N16" s="77" t="s">
        <v>550</v>
      </c>
      <c r="O16" s="77" t="s">
        <v>551</v>
      </c>
      <c r="P16" s="77" t="s">
        <v>552</v>
      </c>
      <c r="Q16" s="81"/>
      <c r="R16" s="82">
        <f>P5</f>
        <v>3.11</v>
      </c>
      <c r="S16" s="82">
        <f>P9</f>
        <v>2.63</v>
      </c>
      <c r="T16" s="82">
        <f>P13</f>
        <v>3.58</v>
      </c>
      <c r="U16" s="82">
        <f>P17</f>
        <v>8.27</v>
      </c>
      <c r="V16" s="82">
        <f>P21</f>
        <v>7.65</v>
      </c>
      <c r="W16" s="82">
        <f>P25</f>
        <v>12.94</v>
      </c>
    </row>
    <row r="17" spans="1:17" ht="14.15" x14ac:dyDescent="0.35">
      <c r="C17" s="75">
        <v>9.0299999999999994</v>
      </c>
      <c r="D17" s="75">
        <v>7.95</v>
      </c>
      <c r="E17" s="75">
        <v>6.69</v>
      </c>
      <c r="F17" s="75">
        <v>8.0399999999999991</v>
      </c>
      <c r="G17" s="78">
        <v>7.07</v>
      </c>
      <c r="H17" s="78">
        <v>8.56</v>
      </c>
      <c r="I17" s="78">
        <v>8.58</v>
      </c>
      <c r="J17" s="78">
        <v>7.39</v>
      </c>
      <c r="K17" s="78">
        <v>7.49</v>
      </c>
      <c r="L17" s="78">
        <v>7.41</v>
      </c>
      <c r="M17" s="78">
        <v>7.47</v>
      </c>
      <c r="N17" s="78">
        <v>7.27</v>
      </c>
      <c r="O17" s="78">
        <v>7.89</v>
      </c>
      <c r="P17" s="78">
        <v>8.27</v>
      </c>
      <c r="Q17" s="83"/>
    </row>
    <row r="18" spans="1:17" x14ac:dyDescent="0.3">
      <c r="C18" s="79"/>
      <c r="D18" s="79"/>
      <c r="E18" s="79"/>
      <c r="F18" s="79"/>
    </row>
    <row r="19" spans="1:17" ht="14.15" x14ac:dyDescent="0.35">
      <c r="B19" s="74" t="s">
        <v>559</v>
      </c>
      <c r="C19" s="80" t="s">
        <v>560</v>
      </c>
      <c r="D19" s="79"/>
      <c r="E19" s="79"/>
      <c r="F19" s="79"/>
    </row>
    <row r="20" spans="1:17" ht="14.15" x14ac:dyDescent="0.35">
      <c r="C20" s="76" t="s">
        <v>539</v>
      </c>
      <c r="D20" s="76" t="s">
        <v>540</v>
      </c>
      <c r="E20" s="76" t="s">
        <v>541</v>
      </c>
      <c r="F20" s="76" t="s">
        <v>542</v>
      </c>
      <c r="G20" s="77" t="s">
        <v>543</v>
      </c>
      <c r="H20" s="77" t="s">
        <v>544</v>
      </c>
      <c r="I20" s="77" t="s">
        <v>545</v>
      </c>
      <c r="J20" s="77" t="s">
        <v>546</v>
      </c>
      <c r="K20" s="77" t="s">
        <v>547</v>
      </c>
      <c r="L20" s="77" t="s">
        <v>548</v>
      </c>
      <c r="M20" s="77" t="s">
        <v>549</v>
      </c>
      <c r="N20" s="77" t="s">
        <v>550</v>
      </c>
      <c r="O20" s="77" t="s">
        <v>551</v>
      </c>
      <c r="P20" s="77" t="s">
        <v>552</v>
      </c>
      <c r="Q20" s="81"/>
    </row>
    <row r="21" spans="1:17" ht="14.15" x14ac:dyDescent="0.35">
      <c r="C21" s="75">
        <v>8.5500000000000007</v>
      </c>
      <c r="D21" s="75">
        <v>7.75</v>
      </c>
      <c r="E21" s="75">
        <v>6.46</v>
      </c>
      <c r="F21" s="75">
        <v>7.58</v>
      </c>
      <c r="G21" s="78">
        <v>7.03</v>
      </c>
      <c r="H21" s="78">
        <v>8.09</v>
      </c>
      <c r="I21" s="78">
        <v>8.1</v>
      </c>
      <c r="J21" s="78">
        <v>6.96</v>
      </c>
      <c r="K21" s="78">
        <v>7.12</v>
      </c>
      <c r="L21" s="78">
        <v>6.88</v>
      </c>
      <c r="M21" s="78">
        <v>6.98</v>
      </c>
      <c r="N21" s="78">
        <v>6.76</v>
      </c>
      <c r="O21" s="78">
        <v>7.43</v>
      </c>
      <c r="P21" s="78">
        <v>7.65</v>
      </c>
      <c r="Q21" s="83"/>
    </row>
    <row r="22" spans="1:17" x14ac:dyDescent="0.3">
      <c r="C22" s="79"/>
      <c r="D22" s="79"/>
      <c r="E22" s="79"/>
      <c r="F22" s="79"/>
    </row>
    <row r="23" spans="1:17" ht="14.15" x14ac:dyDescent="0.35">
      <c r="B23" s="74" t="s">
        <v>561</v>
      </c>
      <c r="C23" s="80" t="s">
        <v>562</v>
      </c>
      <c r="D23" s="79"/>
      <c r="E23" s="79"/>
      <c r="F23" s="79"/>
    </row>
    <row r="24" spans="1:17" ht="14.15" x14ac:dyDescent="0.35">
      <c r="C24" s="76" t="s">
        <v>539</v>
      </c>
      <c r="D24" s="76" t="s">
        <v>540</v>
      </c>
      <c r="E24" s="76" t="s">
        <v>541</v>
      </c>
      <c r="F24" s="76" t="s">
        <v>542</v>
      </c>
      <c r="G24" s="77" t="s">
        <v>543</v>
      </c>
      <c r="H24" s="77" t="s">
        <v>544</v>
      </c>
      <c r="I24" s="77" t="s">
        <v>545</v>
      </c>
      <c r="J24" s="77" t="s">
        <v>546</v>
      </c>
      <c r="K24" s="77" t="s">
        <v>547</v>
      </c>
      <c r="L24" s="77" t="s">
        <v>548</v>
      </c>
      <c r="M24" s="77" t="s">
        <v>549</v>
      </c>
      <c r="N24" s="77" t="s">
        <v>550</v>
      </c>
      <c r="O24" s="77" t="s">
        <v>551</v>
      </c>
      <c r="P24" s="77" t="s">
        <v>552</v>
      </c>
      <c r="Q24" s="81"/>
    </row>
    <row r="25" spans="1:17" ht="14.15" x14ac:dyDescent="0.35">
      <c r="C25" s="75">
        <v>12.46</v>
      </c>
      <c r="D25" s="75">
        <v>15.34</v>
      </c>
      <c r="E25" s="75">
        <v>7.09</v>
      </c>
      <c r="F25" s="75">
        <v>14.46</v>
      </c>
      <c r="G25" s="78">
        <v>28.38</v>
      </c>
      <c r="H25" s="78">
        <v>11.27</v>
      </c>
      <c r="I25" s="78">
        <v>21.6</v>
      </c>
      <c r="J25" s="78">
        <v>9.9499999999999993</v>
      </c>
      <c r="K25" s="78">
        <v>9.3699999999999992</v>
      </c>
      <c r="L25" s="78">
        <v>22.11</v>
      </c>
      <c r="M25" s="78">
        <v>11.29</v>
      </c>
      <c r="N25" s="78">
        <v>27.42</v>
      </c>
      <c r="O25" s="78">
        <v>9.92</v>
      </c>
      <c r="P25" s="78">
        <v>12.94</v>
      </c>
      <c r="Q25" s="83"/>
    </row>
    <row r="28" spans="1:17" ht="14.15" x14ac:dyDescent="0.35">
      <c r="A28" s="74">
        <v>2</v>
      </c>
      <c r="B28" s="74" t="s">
        <v>563</v>
      </c>
    </row>
    <row r="29" spans="1:17" ht="14.15" x14ac:dyDescent="0.35">
      <c r="A29" s="74"/>
      <c r="B29" s="74"/>
    </row>
    <row r="30" spans="1:17" ht="14.15" x14ac:dyDescent="0.3">
      <c r="C30" s="84" t="s">
        <v>564</v>
      </c>
    </row>
    <row r="31" spans="1:17" x14ac:dyDescent="0.3">
      <c r="C31" s="84" t="s">
        <v>565</v>
      </c>
    </row>
    <row r="32" spans="1:17" x14ac:dyDescent="0.3">
      <c r="C32" s="84" t="s">
        <v>566</v>
      </c>
    </row>
    <row r="33" spans="3:9" x14ac:dyDescent="0.3">
      <c r="C33" s="84" t="s">
        <v>567</v>
      </c>
    </row>
    <row r="36" spans="3:9" ht="13.25" thickBot="1" x14ac:dyDescent="0.35"/>
    <row r="37" spans="3:9" ht="13.25" thickBot="1" x14ac:dyDescent="0.35">
      <c r="I37" s="85"/>
    </row>
    <row r="41" spans="3:9" x14ac:dyDescent="0.3">
      <c r="H41" t="s">
        <v>568</v>
      </c>
      <c r="I41">
        <f>I21/I9</f>
        <v>2.691029900332226</v>
      </c>
    </row>
    <row r="45" spans="3:9" x14ac:dyDescent="0.3">
      <c r="I45">
        <f>I25/I13</f>
        <v>4.5093945720250526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8"/>
  <sheetViews>
    <sheetView tabSelected="1" workbookViewId="0">
      <selection activeCell="C7" sqref="C7"/>
    </sheetView>
  </sheetViews>
  <sheetFormatPr defaultRowHeight="12.8" x14ac:dyDescent="0.3"/>
  <cols>
    <col min="1" max="1" width="8.6640625" customWidth="1"/>
    <col min="2" max="2" width="15.08203125" style="87" bestFit="1" customWidth="1"/>
    <col min="3" max="3" width="39.08203125" style="88" bestFit="1" customWidth="1"/>
    <col min="4" max="4" width="25.58203125" style="88" bestFit="1" customWidth="1"/>
    <col min="5" max="5" width="20.58203125" style="87" bestFit="1" customWidth="1"/>
    <col min="6" max="6" width="33.9140625" style="87" bestFit="1" customWidth="1"/>
    <col min="7" max="7" width="29" style="87" customWidth="1"/>
    <col min="8" max="9" width="8.6640625" customWidth="1"/>
  </cols>
  <sheetData>
    <row r="1" spans="1:9" x14ac:dyDescent="0.3">
      <c r="A1" s="86" t="s">
        <v>569</v>
      </c>
      <c r="B1" s="87" t="s">
        <v>570</v>
      </c>
      <c r="C1" s="88" t="s">
        <v>571</v>
      </c>
      <c r="D1" s="89" t="s">
        <v>572</v>
      </c>
      <c r="E1" s="87" t="s">
        <v>573</v>
      </c>
      <c r="F1" s="87" t="s">
        <v>574</v>
      </c>
      <c r="G1" s="87" t="s">
        <v>575</v>
      </c>
      <c r="H1" t="s">
        <v>576</v>
      </c>
    </row>
    <row r="2" spans="1:9" x14ac:dyDescent="0.3">
      <c r="A2" s="86"/>
      <c r="D2" s="89"/>
      <c r="G2"/>
      <c r="H2" s="87"/>
    </row>
    <row r="3" spans="1:9" x14ac:dyDescent="0.3">
      <c r="A3" s="90">
        <v>2002</v>
      </c>
      <c r="B3" s="87">
        <v>319700</v>
      </c>
      <c r="C3" s="88">
        <v>6786.1950750000005</v>
      </c>
      <c r="D3" s="88">
        <v>326486.195075</v>
      </c>
      <c r="E3" s="91">
        <v>4644618</v>
      </c>
      <c r="F3" s="91">
        <v>-1787747</v>
      </c>
      <c r="G3" s="87">
        <v>31040.084999999999</v>
      </c>
      <c r="H3" s="87">
        <v>2887911.085</v>
      </c>
      <c r="I3" s="92"/>
    </row>
    <row r="4" spans="1:9" x14ac:dyDescent="0.3">
      <c r="A4" s="90">
        <f>A3+1</f>
        <v>2003</v>
      </c>
      <c r="B4" s="87">
        <v>303900</v>
      </c>
      <c r="C4" s="88">
        <v>3305.4137049999999</v>
      </c>
      <c r="D4" s="88">
        <v>307205.41370500001</v>
      </c>
      <c r="H4" s="87"/>
      <c r="I4" s="92"/>
    </row>
    <row r="5" spans="1:9" x14ac:dyDescent="0.3">
      <c r="A5" s="90">
        <f t="shared" ref="A5:A16" si="0">A4+1</f>
        <v>2004</v>
      </c>
      <c r="B5" s="87">
        <v>285100</v>
      </c>
      <c r="C5" s="88">
        <v>7519.5719850000005</v>
      </c>
      <c r="D5" s="88">
        <v>292619.57198499999</v>
      </c>
      <c r="H5" s="87"/>
      <c r="I5" s="92"/>
    </row>
    <row r="6" spans="1:9" x14ac:dyDescent="0.3">
      <c r="A6" s="94">
        <f t="shared" si="0"/>
        <v>2005</v>
      </c>
      <c r="B6" s="87">
        <v>290700</v>
      </c>
      <c r="C6" s="88">
        <v>2611.7496850000002</v>
      </c>
      <c r="D6" s="88">
        <v>293311.74968499999</v>
      </c>
      <c r="I6" s="93"/>
    </row>
    <row r="7" spans="1:9" x14ac:dyDescent="0.3">
      <c r="A7" s="94">
        <f t="shared" si="0"/>
        <v>2006</v>
      </c>
      <c r="B7" s="87">
        <v>379900</v>
      </c>
      <c r="C7" s="88">
        <v>4476.1629299999995</v>
      </c>
      <c r="D7" s="88">
        <v>384376.16292999999</v>
      </c>
    </row>
    <row r="8" spans="1:9" x14ac:dyDescent="0.3">
      <c r="A8" s="94">
        <f t="shared" si="0"/>
        <v>2007</v>
      </c>
      <c r="B8" s="87">
        <v>513700</v>
      </c>
      <c r="C8" s="88">
        <v>5409.6954999999998</v>
      </c>
      <c r="D8" s="88">
        <v>519109.69549999997</v>
      </c>
    </row>
    <row r="9" spans="1:9" x14ac:dyDescent="0.3">
      <c r="A9" s="94">
        <f t="shared" si="0"/>
        <v>2008</v>
      </c>
      <c r="B9" s="87">
        <v>499400</v>
      </c>
      <c r="C9" s="88">
        <v>4128.3996699999998</v>
      </c>
      <c r="D9" s="88">
        <v>503528.39967000001</v>
      </c>
    </row>
    <row r="10" spans="1:9" x14ac:dyDescent="0.3">
      <c r="A10" s="95">
        <f t="shared" si="0"/>
        <v>2009</v>
      </c>
      <c r="B10" s="87">
        <v>561600</v>
      </c>
      <c r="C10" s="88">
        <v>3699.3574800000001</v>
      </c>
      <c r="D10" s="88">
        <v>565299.35748000001</v>
      </c>
    </row>
    <row r="11" spans="1:9" x14ac:dyDescent="0.3">
      <c r="A11" s="95">
        <f t="shared" si="0"/>
        <v>2010</v>
      </c>
      <c r="B11" s="87">
        <v>549500</v>
      </c>
      <c r="C11" s="88">
        <v>-4055.548135</v>
      </c>
      <c r="D11" s="88">
        <v>545444.45186499995</v>
      </c>
    </row>
    <row r="12" spans="1:9" x14ac:dyDescent="0.3">
      <c r="A12" s="95">
        <f t="shared" si="0"/>
        <v>2011</v>
      </c>
      <c r="B12" s="87">
        <v>533500</v>
      </c>
      <c r="C12" s="88">
        <v>3295.5617050000001</v>
      </c>
      <c r="D12" s="88">
        <v>536795.561705</v>
      </c>
    </row>
    <row r="13" spans="1:9" x14ac:dyDescent="0.3">
      <c r="A13" s="95">
        <f t="shared" si="0"/>
        <v>2012</v>
      </c>
      <c r="B13" s="87">
        <v>546900</v>
      </c>
      <c r="C13" s="88">
        <v>1398.868365</v>
      </c>
      <c r="D13" s="88">
        <v>548298.868365</v>
      </c>
    </row>
    <row r="14" spans="1:9" x14ac:dyDescent="0.3">
      <c r="A14" s="95">
        <f t="shared" si="0"/>
        <v>2013</v>
      </c>
      <c r="B14" s="87">
        <v>730400</v>
      </c>
      <c r="C14" s="88">
        <v>3800.7420000000002</v>
      </c>
      <c r="D14" s="88">
        <v>734200.74199999997</v>
      </c>
    </row>
    <row r="15" spans="1:9" x14ac:dyDescent="0.3">
      <c r="A15" s="95">
        <f t="shared" si="0"/>
        <v>2014</v>
      </c>
      <c r="B15" s="87">
        <v>615300</v>
      </c>
      <c r="C15" s="88">
        <v>4161.72</v>
      </c>
      <c r="D15" s="88">
        <v>619461.72</v>
      </c>
    </row>
    <row r="16" spans="1:9" x14ac:dyDescent="0.3">
      <c r="A16" s="23">
        <f t="shared" si="0"/>
        <v>2015</v>
      </c>
      <c r="B16" s="96">
        <v>761300</v>
      </c>
      <c r="D16" s="88">
        <v>761300</v>
      </c>
    </row>
    <row r="17" spans="1:9" x14ac:dyDescent="0.3">
      <c r="A17" s="23"/>
      <c r="B17" s="96"/>
      <c r="C17" s="96"/>
      <c r="D17" s="96"/>
      <c r="E17" s="96"/>
      <c r="F17" s="96"/>
      <c r="G17" s="96"/>
      <c r="H17" s="23"/>
      <c r="I17" s="23"/>
    </row>
    <row r="18" spans="1:9" x14ac:dyDescent="0.3">
      <c r="A18" s="23"/>
      <c r="B18" s="96"/>
      <c r="C18" s="96"/>
      <c r="D18" s="96"/>
      <c r="E18" s="96"/>
      <c r="F18" s="96"/>
      <c r="G18" s="96"/>
      <c r="H18" s="23"/>
      <c r="I18" s="23"/>
    </row>
    <row r="19" spans="1:9" x14ac:dyDescent="0.3">
      <c r="A19" s="23"/>
      <c r="B19" s="96"/>
      <c r="C19" s="96"/>
      <c r="D19" s="96"/>
      <c r="E19" s="96"/>
      <c r="F19" s="96"/>
      <c r="G19" s="96"/>
      <c r="H19" s="23"/>
      <c r="I19" s="23"/>
    </row>
    <row r="20" spans="1:9" x14ac:dyDescent="0.3">
      <c r="A20" s="23"/>
      <c r="B20" s="96"/>
      <c r="C20" s="96"/>
      <c r="D20" s="96"/>
      <c r="E20" s="96"/>
      <c r="F20" s="96"/>
      <c r="G20" s="96"/>
      <c r="H20" s="23"/>
      <c r="I20" s="23"/>
    </row>
    <row r="21" spans="1:9" x14ac:dyDescent="0.3">
      <c r="A21" s="23"/>
      <c r="B21" s="96"/>
      <c r="C21" s="96"/>
      <c r="D21" s="96"/>
      <c r="E21" s="96"/>
      <c r="F21" s="96"/>
      <c r="G21" s="96"/>
      <c r="H21" s="23"/>
      <c r="I21" s="23"/>
    </row>
    <row r="22" spans="1:9" x14ac:dyDescent="0.3">
      <c r="A22" s="23"/>
      <c r="B22" s="96"/>
      <c r="C22" s="96"/>
      <c r="D22" s="96"/>
      <c r="E22" s="96"/>
      <c r="F22" s="96"/>
      <c r="G22" s="96"/>
      <c r="H22" s="23"/>
      <c r="I22" s="23"/>
    </row>
    <row r="23" spans="1:9" x14ac:dyDescent="0.3">
      <c r="A23" s="23"/>
      <c r="B23" s="96"/>
      <c r="C23" s="96"/>
      <c r="D23" s="96"/>
      <c r="E23" s="96"/>
      <c r="F23" s="96"/>
      <c r="G23" s="96"/>
      <c r="H23" s="23"/>
      <c r="I23" s="23"/>
    </row>
    <row r="24" spans="1:9" s="23" customFormat="1" x14ac:dyDescent="0.3">
      <c r="B24" s="96"/>
      <c r="C24" s="96"/>
      <c r="D24" s="96"/>
      <c r="E24" s="96"/>
      <c r="F24" s="96"/>
      <c r="G24" s="96"/>
    </row>
    <row r="25" spans="1:9" s="23" customFormat="1" x14ac:dyDescent="0.3">
      <c r="B25" s="96"/>
      <c r="C25" s="96"/>
      <c r="D25" s="96"/>
      <c r="E25" s="96"/>
      <c r="F25" s="96"/>
      <c r="G25" s="96"/>
    </row>
    <row r="26" spans="1:9" s="23" customFormat="1" x14ac:dyDescent="0.3">
      <c r="B26" s="96"/>
      <c r="C26" s="96"/>
      <c r="D26" s="96"/>
      <c r="E26" s="96"/>
      <c r="F26" s="96"/>
      <c r="G26" s="96"/>
    </row>
    <row r="27" spans="1:9" s="23" customFormat="1" x14ac:dyDescent="0.3">
      <c r="B27" s="96"/>
      <c r="C27" s="96"/>
      <c r="D27" s="96"/>
      <c r="E27" s="96"/>
      <c r="F27" s="96"/>
      <c r="G27" s="96"/>
    </row>
    <row r="28" spans="1:9" s="23" customFormat="1" x14ac:dyDescent="0.3">
      <c r="B28" s="96"/>
      <c r="C28" s="96"/>
      <c r="D28" s="96"/>
      <c r="E28" s="96"/>
      <c r="F28" s="96"/>
      <c r="G28" s="96"/>
    </row>
    <row r="29" spans="1:9" s="23" customFormat="1" x14ac:dyDescent="0.3">
      <c r="B29" s="96"/>
      <c r="C29" s="96"/>
      <c r="D29" s="96"/>
      <c r="E29" s="96"/>
      <c r="F29" s="96"/>
      <c r="G29" s="96"/>
    </row>
    <row r="30" spans="1:9" s="23" customFormat="1" x14ac:dyDescent="0.3">
      <c r="B30" s="96"/>
      <c r="C30" s="96"/>
      <c r="D30" s="96"/>
      <c r="E30" s="96"/>
      <c r="F30" s="96"/>
      <c r="G30" s="96"/>
    </row>
    <row r="31" spans="1:9" s="23" customFormat="1" x14ac:dyDescent="0.3">
      <c r="B31" s="96"/>
      <c r="C31" s="96"/>
      <c r="D31" s="96"/>
      <c r="E31" s="96"/>
      <c r="F31" s="96"/>
      <c r="G31" s="96"/>
    </row>
    <row r="32" spans="1:9" s="23" customFormat="1" x14ac:dyDescent="0.3">
      <c r="B32" s="96"/>
      <c r="C32" s="96"/>
      <c r="D32" s="96"/>
      <c r="E32" s="96"/>
      <c r="F32" s="96"/>
      <c r="G32" s="96"/>
    </row>
    <row r="33" spans="2:7" s="23" customFormat="1" x14ac:dyDescent="0.3">
      <c r="B33" s="96"/>
      <c r="C33" s="96"/>
      <c r="D33" s="96"/>
      <c r="E33" s="96"/>
      <c r="F33" s="96"/>
      <c r="G33" s="96"/>
    </row>
    <row r="34" spans="2:7" s="23" customFormat="1" x14ac:dyDescent="0.3">
      <c r="B34" s="96"/>
      <c r="C34" s="96"/>
      <c r="D34" s="96"/>
      <c r="E34" s="96"/>
      <c r="F34" s="96"/>
      <c r="G34" s="96"/>
    </row>
    <row r="35" spans="2:7" s="23" customFormat="1" x14ac:dyDescent="0.3">
      <c r="B35" s="96"/>
      <c r="C35" s="96"/>
      <c r="D35" s="96"/>
      <c r="E35" s="96"/>
      <c r="F35" s="96"/>
      <c r="G35" s="96"/>
    </row>
    <row r="36" spans="2:7" s="23" customFormat="1" x14ac:dyDescent="0.3">
      <c r="B36" s="96"/>
      <c r="C36" s="96"/>
      <c r="D36" s="96"/>
      <c r="E36" s="96"/>
      <c r="F36" s="96"/>
      <c r="G36" s="96"/>
    </row>
    <row r="37" spans="2:7" s="23" customFormat="1" x14ac:dyDescent="0.3">
      <c r="B37" s="96"/>
      <c r="C37" s="96"/>
      <c r="D37" s="96"/>
      <c r="E37" s="96"/>
      <c r="F37" s="96"/>
      <c r="G37" s="96"/>
    </row>
    <row r="38" spans="2:7" s="23" customFormat="1" x14ac:dyDescent="0.3">
      <c r="B38" s="96"/>
      <c r="C38" s="96"/>
      <c r="D38" s="96"/>
      <c r="E38" s="96"/>
      <c r="F38" s="96"/>
      <c r="G38" s="96"/>
    </row>
    <row r="39" spans="2:7" s="23" customFormat="1" x14ac:dyDescent="0.3">
      <c r="B39" s="96"/>
      <c r="C39" s="96"/>
      <c r="D39" s="96"/>
      <c r="E39" s="96"/>
      <c r="F39" s="96"/>
      <c r="G39" s="96"/>
    </row>
    <row r="40" spans="2:7" s="23" customFormat="1" x14ac:dyDescent="0.3">
      <c r="B40" s="96"/>
      <c r="C40" s="96"/>
      <c r="D40" s="96"/>
      <c r="E40" s="96"/>
      <c r="F40" s="96"/>
      <c r="G40" s="96"/>
    </row>
    <row r="41" spans="2:7" s="23" customFormat="1" x14ac:dyDescent="0.3">
      <c r="B41" s="96"/>
      <c r="C41" s="96"/>
      <c r="D41" s="96"/>
      <c r="E41" s="96"/>
      <c r="F41" s="96"/>
      <c r="G41" s="96"/>
    </row>
    <row r="42" spans="2:7" s="23" customFormat="1" x14ac:dyDescent="0.3">
      <c r="B42" s="96"/>
      <c r="C42" s="96"/>
      <c r="D42" s="96"/>
      <c r="E42" s="96"/>
      <c r="F42" s="96"/>
      <c r="G42" s="96"/>
    </row>
    <row r="43" spans="2:7" s="23" customFormat="1" x14ac:dyDescent="0.3">
      <c r="B43" s="96"/>
      <c r="C43" s="96"/>
      <c r="D43" s="96"/>
      <c r="E43" s="96"/>
      <c r="F43" s="96"/>
      <c r="G43" s="96"/>
    </row>
    <row r="44" spans="2:7" s="23" customFormat="1" x14ac:dyDescent="0.3">
      <c r="B44" s="96"/>
      <c r="C44" s="96"/>
      <c r="D44" s="96"/>
      <c r="E44" s="96"/>
      <c r="F44" s="96"/>
      <c r="G44" s="96"/>
    </row>
    <row r="45" spans="2:7" s="23" customFormat="1" x14ac:dyDescent="0.3">
      <c r="B45" s="96"/>
      <c r="C45" s="96"/>
      <c r="D45" s="96"/>
      <c r="E45" s="96"/>
      <c r="F45" s="96"/>
      <c r="G45" s="96"/>
    </row>
    <row r="46" spans="2:7" s="23" customFormat="1" x14ac:dyDescent="0.3">
      <c r="B46" s="96"/>
      <c r="C46" s="96"/>
      <c r="D46" s="96"/>
      <c r="E46" s="96"/>
      <c r="F46" s="96"/>
      <c r="G46" s="96"/>
    </row>
    <row r="47" spans="2:7" s="23" customFormat="1" x14ac:dyDescent="0.3">
      <c r="B47" s="96"/>
      <c r="C47" s="96"/>
      <c r="D47" s="96"/>
      <c r="E47" s="96"/>
      <c r="F47" s="96"/>
      <c r="G47" s="96"/>
    </row>
    <row r="48" spans="2:7" s="23" customFormat="1" x14ac:dyDescent="0.3">
      <c r="B48" s="96"/>
      <c r="C48" s="96"/>
      <c r="D48" s="96"/>
      <c r="E48" s="96"/>
      <c r="F48" s="96"/>
      <c r="G48" s="96"/>
    </row>
    <row r="49" spans="2:7" s="23" customFormat="1" x14ac:dyDescent="0.3">
      <c r="B49" s="96"/>
      <c r="C49" s="96"/>
      <c r="D49" s="96"/>
      <c r="E49" s="96"/>
      <c r="F49" s="96"/>
      <c r="G49" s="96"/>
    </row>
    <row r="50" spans="2:7" s="23" customFormat="1" x14ac:dyDescent="0.3">
      <c r="B50" s="96"/>
      <c r="C50" s="96"/>
      <c r="D50" s="96"/>
      <c r="E50" s="96"/>
      <c r="F50" s="96"/>
      <c r="G50" s="96"/>
    </row>
    <row r="51" spans="2:7" s="23" customFormat="1" x14ac:dyDescent="0.3">
      <c r="B51" s="96"/>
      <c r="C51" s="96"/>
      <c r="D51" s="96"/>
      <c r="E51" s="96"/>
      <c r="F51" s="96"/>
      <c r="G51" s="96"/>
    </row>
    <row r="52" spans="2:7" s="23" customFormat="1" x14ac:dyDescent="0.3">
      <c r="B52" s="96"/>
      <c r="C52" s="96"/>
      <c r="D52" s="96"/>
      <c r="E52" s="96"/>
      <c r="F52" s="96"/>
      <c r="G52" s="96"/>
    </row>
    <row r="53" spans="2:7" s="23" customFormat="1" x14ac:dyDescent="0.3">
      <c r="B53" s="96"/>
      <c r="C53" s="96"/>
      <c r="D53" s="96"/>
      <c r="E53" s="96"/>
      <c r="F53" s="96"/>
      <c r="G53" s="96"/>
    </row>
    <row r="54" spans="2:7" s="23" customFormat="1" x14ac:dyDescent="0.3">
      <c r="B54" s="96"/>
      <c r="C54" s="96"/>
      <c r="D54" s="96"/>
      <c r="E54" s="96"/>
      <c r="F54" s="96"/>
      <c r="G54" s="96"/>
    </row>
    <row r="55" spans="2:7" s="23" customFormat="1" x14ac:dyDescent="0.3">
      <c r="B55" s="96"/>
      <c r="C55" s="96"/>
      <c r="D55" s="96"/>
      <c r="E55" s="96"/>
      <c r="F55" s="96"/>
      <c r="G55" s="96"/>
    </row>
    <row r="56" spans="2:7" s="23" customFormat="1" x14ac:dyDescent="0.3">
      <c r="B56" s="96"/>
      <c r="C56" s="96"/>
      <c r="D56" s="96"/>
      <c r="E56" s="96"/>
      <c r="F56" s="96"/>
      <c r="G56" s="96"/>
    </row>
    <row r="57" spans="2:7" s="23" customFormat="1" x14ac:dyDescent="0.3">
      <c r="B57" s="96"/>
      <c r="C57" s="96"/>
      <c r="D57" s="96"/>
      <c r="E57" s="96"/>
      <c r="F57" s="96"/>
      <c r="G57" s="96"/>
    </row>
    <row r="58" spans="2:7" s="23" customFormat="1" x14ac:dyDescent="0.3">
      <c r="B58" s="96"/>
      <c r="C58" s="96"/>
      <c r="D58" s="96"/>
      <c r="E58" s="96"/>
      <c r="F58" s="96"/>
      <c r="G58" s="96"/>
    </row>
    <row r="59" spans="2:7" s="23" customFormat="1" x14ac:dyDescent="0.3">
      <c r="B59" s="96"/>
      <c r="C59" s="96"/>
      <c r="D59" s="96"/>
      <c r="E59" s="96"/>
      <c r="F59" s="96"/>
      <c r="G59" s="96"/>
    </row>
    <row r="60" spans="2:7" s="23" customFormat="1" x14ac:dyDescent="0.3">
      <c r="B60" s="96"/>
      <c r="C60" s="96"/>
      <c r="D60" s="96"/>
      <c r="E60" s="96"/>
      <c r="F60" s="96"/>
      <c r="G60" s="96"/>
    </row>
    <row r="61" spans="2:7" s="23" customFormat="1" x14ac:dyDescent="0.3">
      <c r="B61" s="96"/>
      <c r="C61" s="96"/>
      <c r="D61" s="96"/>
      <c r="E61" s="96"/>
      <c r="F61" s="96"/>
      <c r="G61" s="96"/>
    </row>
    <row r="62" spans="2:7" s="23" customFormat="1" x14ac:dyDescent="0.3">
      <c r="B62" s="96"/>
      <c r="C62" s="96"/>
      <c r="D62" s="96"/>
      <c r="E62" s="96"/>
      <c r="F62" s="96"/>
      <c r="G62" s="96"/>
    </row>
    <row r="63" spans="2:7" s="23" customFormat="1" x14ac:dyDescent="0.3">
      <c r="B63" s="96"/>
      <c r="C63" s="96"/>
      <c r="D63" s="96"/>
      <c r="E63" s="96"/>
      <c r="F63" s="96"/>
      <c r="G63" s="96"/>
    </row>
    <row r="64" spans="2:7" s="23" customFormat="1" x14ac:dyDescent="0.3">
      <c r="B64" s="96"/>
      <c r="C64" s="96"/>
      <c r="D64" s="96"/>
      <c r="E64" s="96"/>
      <c r="F64" s="96"/>
      <c r="G64" s="96"/>
    </row>
    <row r="65" spans="2:7" s="23" customFormat="1" x14ac:dyDescent="0.3">
      <c r="B65" s="96"/>
      <c r="C65" s="96"/>
      <c r="D65" s="96"/>
      <c r="E65" s="96"/>
      <c r="F65" s="96"/>
      <c r="G65" s="96"/>
    </row>
    <row r="66" spans="2:7" s="23" customFormat="1" x14ac:dyDescent="0.3">
      <c r="B66" s="96"/>
      <c r="C66" s="96"/>
      <c r="D66" s="96"/>
      <c r="E66" s="96"/>
      <c r="F66" s="96"/>
      <c r="G66" s="96"/>
    </row>
    <row r="67" spans="2:7" s="23" customFormat="1" x14ac:dyDescent="0.3">
      <c r="B67" s="96"/>
      <c r="C67" s="96"/>
      <c r="D67" s="96"/>
      <c r="E67" s="96"/>
      <c r="F67" s="96"/>
      <c r="G67" s="96"/>
    </row>
    <row r="68" spans="2:7" s="23" customFormat="1" x14ac:dyDescent="0.3">
      <c r="B68" s="96"/>
      <c r="C68" s="96"/>
      <c r="D68" s="96"/>
      <c r="E68" s="96"/>
      <c r="F68" s="96"/>
      <c r="G68" s="96"/>
    </row>
    <row r="69" spans="2:7" s="23" customFormat="1" x14ac:dyDescent="0.3">
      <c r="B69" s="96"/>
      <c r="C69" s="96"/>
      <c r="D69" s="96"/>
      <c r="E69" s="96"/>
      <c r="F69" s="96"/>
      <c r="G69" s="96"/>
    </row>
    <row r="70" spans="2:7" s="23" customFormat="1" x14ac:dyDescent="0.3">
      <c r="B70" s="96"/>
      <c r="C70" s="96"/>
      <c r="D70" s="96"/>
      <c r="E70" s="96"/>
      <c r="F70" s="96"/>
      <c r="G70" s="96"/>
    </row>
    <row r="71" spans="2:7" s="23" customFormat="1" x14ac:dyDescent="0.3">
      <c r="B71" s="96"/>
      <c r="C71" s="96"/>
      <c r="D71" s="96"/>
      <c r="E71" s="96"/>
      <c r="F71" s="96"/>
      <c r="G71" s="96"/>
    </row>
    <row r="72" spans="2:7" s="23" customFormat="1" x14ac:dyDescent="0.3">
      <c r="B72" s="96"/>
      <c r="C72" s="96"/>
      <c r="D72" s="96"/>
      <c r="E72" s="96"/>
      <c r="F72" s="96"/>
      <c r="G72" s="96"/>
    </row>
    <row r="73" spans="2:7" s="23" customFormat="1" x14ac:dyDescent="0.3">
      <c r="B73" s="96"/>
      <c r="C73" s="96"/>
      <c r="D73" s="96"/>
      <c r="E73" s="96"/>
      <c r="F73" s="96"/>
      <c r="G73" s="96"/>
    </row>
    <row r="74" spans="2:7" s="23" customFormat="1" x14ac:dyDescent="0.3">
      <c r="B74" s="96"/>
      <c r="C74" s="96"/>
      <c r="D74" s="96"/>
      <c r="E74" s="96"/>
      <c r="F74" s="96"/>
      <c r="G74" s="96"/>
    </row>
    <row r="75" spans="2:7" s="23" customFormat="1" x14ac:dyDescent="0.3">
      <c r="B75" s="96"/>
      <c r="C75" s="96"/>
      <c r="D75" s="96"/>
      <c r="E75" s="96"/>
      <c r="F75" s="96"/>
      <c r="G75" s="96"/>
    </row>
    <row r="76" spans="2:7" s="23" customFormat="1" x14ac:dyDescent="0.3">
      <c r="B76" s="96"/>
      <c r="C76" s="96"/>
      <c r="D76" s="96"/>
      <c r="E76" s="96"/>
      <c r="F76" s="96"/>
      <c r="G76" s="96"/>
    </row>
    <row r="77" spans="2:7" s="23" customFormat="1" x14ac:dyDescent="0.3">
      <c r="B77" s="96"/>
      <c r="C77" s="96"/>
      <c r="D77" s="96"/>
      <c r="E77" s="96"/>
      <c r="F77" s="96"/>
      <c r="G77" s="96"/>
    </row>
    <row r="78" spans="2:7" s="23" customFormat="1" x14ac:dyDescent="0.3">
      <c r="B78" s="96"/>
      <c r="C78" s="96"/>
      <c r="D78" s="96"/>
      <c r="E78" s="96"/>
      <c r="F78" s="96"/>
      <c r="G78" s="96"/>
    </row>
    <row r="79" spans="2:7" s="23" customFormat="1" x14ac:dyDescent="0.3">
      <c r="B79" s="96"/>
      <c r="C79" s="96"/>
      <c r="D79" s="96"/>
      <c r="E79" s="96"/>
      <c r="F79" s="96"/>
      <c r="G79" s="96"/>
    </row>
    <row r="80" spans="2:7" s="23" customFormat="1" x14ac:dyDescent="0.3">
      <c r="B80" s="96"/>
      <c r="C80" s="96"/>
      <c r="D80" s="96"/>
      <c r="E80" s="96"/>
      <c r="F80" s="96"/>
      <c r="G80" s="96"/>
    </row>
    <row r="81" spans="2:7" s="23" customFormat="1" x14ac:dyDescent="0.3">
      <c r="B81" s="96"/>
      <c r="C81" s="96"/>
      <c r="D81" s="96"/>
      <c r="E81" s="96"/>
      <c r="F81" s="96"/>
      <c r="G81" s="96"/>
    </row>
    <row r="82" spans="2:7" s="23" customFormat="1" x14ac:dyDescent="0.3">
      <c r="B82" s="96"/>
      <c r="C82" s="96"/>
      <c r="D82" s="96"/>
      <c r="E82" s="96"/>
      <c r="F82" s="96"/>
      <c r="G82" s="96"/>
    </row>
    <row r="83" spans="2:7" s="23" customFormat="1" x14ac:dyDescent="0.3">
      <c r="B83" s="96"/>
      <c r="C83" s="96"/>
      <c r="D83" s="96"/>
      <c r="E83" s="96"/>
      <c r="F83" s="96"/>
      <c r="G83" s="96"/>
    </row>
    <row r="84" spans="2:7" s="23" customFormat="1" x14ac:dyDescent="0.3">
      <c r="B84" s="96"/>
      <c r="C84" s="96"/>
      <c r="D84" s="96"/>
      <c r="E84" s="96"/>
      <c r="F84" s="96"/>
      <c r="G84" s="96"/>
    </row>
    <row r="85" spans="2:7" s="23" customFormat="1" x14ac:dyDescent="0.3">
      <c r="B85" s="96"/>
      <c r="C85" s="96"/>
      <c r="D85" s="96"/>
      <c r="E85" s="96"/>
      <c r="F85" s="96"/>
      <c r="G85" s="96"/>
    </row>
    <row r="86" spans="2:7" s="23" customFormat="1" x14ac:dyDescent="0.3">
      <c r="B86" s="96"/>
      <c r="C86" s="96"/>
      <c r="D86" s="96"/>
      <c r="E86" s="96"/>
      <c r="F86" s="96"/>
      <c r="G86" s="96"/>
    </row>
    <row r="87" spans="2:7" s="23" customFormat="1" x14ac:dyDescent="0.3">
      <c r="B87" s="96"/>
      <c r="C87" s="96"/>
      <c r="D87" s="96"/>
      <c r="E87" s="96"/>
      <c r="F87" s="96"/>
      <c r="G87" s="96"/>
    </row>
    <row r="88" spans="2:7" s="23" customFormat="1" x14ac:dyDescent="0.3">
      <c r="B88" s="96"/>
      <c r="C88" s="96"/>
      <c r="D88" s="96"/>
      <c r="E88" s="96"/>
      <c r="F88" s="96"/>
      <c r="G88" s="96"/>
    </row>
    <row r="89" spans="2:7" s="23" customFormat="1" x14ac:dyDescent="0.3">
      <c r="B89" s="96"/>
      <c r="C89" s="96"/>
      <c r="D89" s="96"/>
      <c r="E89" s="96"/>
      <c r="F89" s="96"/>
      <c r="G89" s="96"/>
    </row>
    <row r="90" spans="2:7" s="23" customFormat="1" x14ac:dyDescent="0.3">
      <c r="B90" s="96"/>
      <c r="C90" s="96"/>
      <c r="D90" s="96"/>
      <c r="E90" s="96"/>
      <c r="F90" s="96"/>
      <c r="G90" s="96"/>
    </row>
    <row r="91" spans="2:7" s="23" customFormat="1" x14ac:dyDescent="0.3">
      <c r="B91" s="96"/>
      <c r="C91" s="96"/>
      <c r="D91" s="96"/>
      <c r="E91" s="96"/>
      <c r="F91" s="96"/>
      <c r="G91" s="96"/>
    </row>
    <row r="92" spans="2:7" s="23" customFormat="1" x14ac:dyDescent="0.3">
      <c r="B92" s="96"/>
      <c r="C92" s="96"/>
      <c r="D92" s="96"/>
      <c r="E92" s="96"/>
      <c r="F92" s="96"/>
      <c r="G92" s="96"/>
    </row>
    <row r="93" spans="2:7" s="23" customFormat="1" x14ac:dyDescent="0.3">
      <c r="B93" s="96"/>
      <c r="C93" s="96"/>
      <c r="D93" s="96"/>
      <c r="E93" s="96"/>
      <c r="F93" s="96"/>
      <c r="G93" s="96"/>
    </row>
    <row r="94" spans="2:7" s="23" customFormat="1" x14ac:dyDescent="0.3">
      <c r="B94" s="96"/>
      <c r="C94" s="96"/>
      <c r="D94" s="96"/>
      <c r="E94" s="96"/>
      <c r="F94" s="96"/>
      <c r="G94" s="96"/>
    </row>
    <row r="95" spans="2:7" s="23" customFormat="1" x14ac:dyDescent="0.3">
      <c r="B95" s="96"/>
      <c r="C95" s="96"/>
      <c r="D95" s="96"/>
      <c r="E95" s="96"/>
      <c r="F95" s="96"/>
      <c r="G95" s="96"/>
    </row>
    <row r="96" spans="2:7" s="23" customFormat="1" x14ac:dyDescent="0.3">
      <c r="B96" s="96"/>
      <c r="C96" s="96"/>
      <c r="D96" s="96"/>
      <c r="E96" s="96"/>
      <c r="F96" s="96"/>
      <c r="G96" s="96"/>
    </row>
    <row r="97" spans="2:7" s="23" customFormat="1" x14ac:dyDescent="0.3">
      <c r="B97" s="96"/>
      <c r="C97" s="96"/>
      <c r="D97" s="96"/>
      <c r="E97" s="96"/>
      <c r="F97" s="96"/>
      <c r="G97" s="96"/>
    </row>
    <row r="98" spans="2:7" s="23" customFormat="1" x14ac:dyDescent="0.3">
      <c r="B98" s="96"/>
      <c r="C98" s="96"/>
      <c r="D98" s="96"/>
      <c r="E98" s="96"/>
      <c r="F98" s="96"/>
      <c r="G98" s="9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Dx only USoA</vt:lpstr>
      <vt:lpstr>Reliability Stats from HON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1899-12-30T05:00:00Z</dcterms:created>
  <dcterms:modified xsi:type="dcterms:W3CDTF">2018-03-15T20:30:40Z</dcterms:modified>
</cp:coreProperties>
</file>