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4120" windowHeight="12075" activeTab="2"/>
  </bookViews>
  <sheets>
    <sheet name="App G1" sheetId="4" r:id="rId1"/>
    <sheet name="App G2" sheetId="6" r:id="rId2"/>
    <sheet name="App G3" sheetId="1" r:id="rId3"/>
  </sheets>
  <externalReferences>
    <externalReference r:id="rId4"/>
  </externalReferences>
  <calcPr calcId="145621"/>
</workbook>
</file>

<file path=xl/calcChain.xml><?xml version="1.0" encoding="utf-8"?>
<calcChain xmlns="http://schemas.openxmlformats.org/spreadsheetml/2006/main">
  <c r="F30" i="1" l="1"/>
  <c r="F36" i="6" l="1"/>
  <c r="F34" i="6"/>
  <c r="E30" i="6"/>
  <c r="G30" i="6" s="1"/>
  <c r="D30" i="6"/>
  <c r="E22" i="6"/>
  <c r="G22" i="6" s="1"/>
  <c r="H22" i="6" s="1"/>
  <c r="I22" i="6" s="1"/>
  <c r="D22" i="6"/>
  <c r="E14" i="6"/>
  <c r="D14" i="6"/>
  <c r="E12" i="6"/>
  <c r="D12" i="6"/>
  <c r="B19" i="6"/>
  <c r="B23" i="6"/>
  <c r="E31" i="6"/>
  <c r="G31" i="6" s="1"/>
  <c r="H30" i="6" l="1"/>
  <c r="I30" i="6" s="1"/>
  <c r="G14" i="6"/>
  <c r="H14" i="6" s="1"/>
  <c r="I14" i="6" s="1"/>
  <c r="B25" i="6"/>
  <c r="E25" i="6" s="1"/>
  <c r="G25" i="6" s="1"/>
  <c r="B20" i="6"/>
  <c r="E20" i="6" s="1"/>
  <c r="G20" i="6" s="1"/>
  <c r="G12" i="6"/>
  <c r="H12" i="6" s="1"/>
  <c r="I12" i="6" s="1"/>
  <c r="B21" i="6"/>
  <c r="E21" i="6" s="1"/>
  <c r="G21" i="6" s="1"/>
  <c r="B26" i="6"/>
  <c r="E26" i="6" s="1"/>
  <c r="G26" i="6" s="1"/>
  <c r="E23" i="6"/>
  <c r="G23" i="6" s="1"/>
  <c r="D23" i="6"/>
  <c r="E19" i="6"/>
  <c r="G19" i="6" s="1"/>
  <c r="D19" i="6"/>
  <c r="D25" i="6"/>
  <c r="B18" i="6"/>
  <c r="B8" i="6"/>
  <c r="B15" i="6"/>
  <c r="B31" i="6"/>
  <c r="D31" i="6" s="1"/>
  <c r="H31" i="6" s="1"/>
  <c r="I31" i="6" s="1"/>
  <c r="B13" i="6"/>
  <c r="H25" i="6" l="1"/>
  <c r="I25" i="6" s="1"/>
  <c r="D26" i="6"/>
  <c r="H26" i="6" s="1"/>
  <c r="I26" i="6" s="1"/>
  <c r="D20" i="6"/>
  <c r="H20" i="6" s="1"/>
  <c r="I20" i="6" s="1"/>
  <c r="D21" i="6"/>
  <c r="H21" i="6" s="1"/>
  <c r="I21" i="6" s="1"/>
  <c r="H19" i="6"/>
  <c r="I19" i="6" s="1"/>
  <c r="E18" i="6"/>
  <c r="G18" i="6" s="1"/>
  <c r="D18" i="6"/>
  <c r="D13" i="6"/>
  <c r="E13" i="6"/>
  <c r="G13" i="6" s="1"/>
  <c r="D15" i="6"/>
  <c r="E15" i="6"/>
  <c r="G15" i="6" s="1"/>
  <c r="E32" i="6"/>
  <c r="G32" i="6" s="1"/>
  <c r="B32" i="6"/>
  <c r="D32" i="6" s="1"/>
  <c r="B28" i="6"/>
  <c r="B29" i="6"/>
  <c r="B17" i="6"/>
  <c r="H23" i="6"/>
  <c r="I23" i="6" s="1"/>
  <c r="H32" i="6" l="1"/>
  <c r="I32" i="6" s="1"/>
  <c r="H18" i="6"/>
  <c r="I18" i="6" s="1"/>
  <c r="H15" i="6"/>
  <c r="I15" i="6" s="1"/>
  <c r="H13" i="6"/>
  <c r="I13" i="6" s="1"/>
  <c r="G16" i="6"/>
  <c r="E17" i="6"/>
  <c r="G17" i="6" s="1"/>
  <c r="D17" i="6"/>
  <c r="D16" i="6"/>
  <c r="D24" i="6" s="1"/>
  <c r="D27" i="6" s="1"/>
  <c r="E29" i="6"/>
  <c r="G29" i="6" s="1"/>
  <c r="D29" i="6"/>
  <c r="E28" i="6"/>
  <c r="G28" i="6" s="1"/>
  <c r="D28" i="6"/>
  <c r="D33" i="6" l="1"/>
  <c r="D34" i="6"/>
  <c r="D35" i="6" s="1"/>
  <c r="H29" i="6"/>
  <c r="I29" i="6" s="1"/>
  <c r="H17" i="6"/>
  <c r="I17" i="6" s="1"/>
  <c r="H16" i="6"/>
  <c r="I16" i="6" s="1"/>
  <c r="G24" i="6"/>
  <c r="H28" i="6"/>
  <c r="I28" i="6" s="1"/>
  <c r="H24" i="6" l="1"/>
  <c r="I24" i="6" s="1"/>
  <c r="G27" i="6"/>
  <c r="D36" i="6"/>
  <c r="D37" i="6" s="1"/>
  <c r="G33" i="6" l="1"/>
  <c r="H27" i="6"/>
  <c r="I27" i="6" s="1"/>
  <c r="H33" i="6" l="1"/>
  <c r="I33" i="6" s="1"/>
  <c r="G34" i="6"/>
  <c r="H34" i="6" s="1"/>
  <c r="I34" i="6" s="1"/>
  <c r="G35" i="6" l="1"/>
  <c r="H35" i="6" l="1"/>
  <c r="I35" i="6" s="1"/>
  <c r="G36" i="6"/>
  <c r="H36" i="6" s="1"/>
  <c r="I36" i="6" s="1"/>
  <c r="G37" i="6" l="1"/>
  <c r="H37" i="6" s="1"/>
  <c r="I37" i="6" s="1"/>
  <c r="F35" i="4" l="1"/>
  <c r="F33" i="4"/>
  <c r="E29" i="4"/>
  <c r="G29" i="4" s="1"/>
  <c r="H29" i="4" s="1"/>
  <c r="I29" i="4" s="1"/>
  <c r="D29" i="4"/>
  <c r="G21" i="4"/>
  <c r="E21" i="4"/>
  <c r="D21" i="4"/>
  <c r="E13" i="4"/>
  <c r="D13" i="4"/>
  <c r="E11" i="4"/>
  <c r="G11" i="4" s="1"/>
  <c r="D11" i="4"/>
  <c r="E30" i="4"/>
  <c r="F35" i="1"/>
  <c r="F33" i="1"/>
  <c r="B30" i="1"/>
  <c r="D30" i="1" s="1"/>
  <c r="E29" i="1"/>
  <c r="G29" i="1" s="1"/>
  <c r="D29" i="1"/>
  <c r="G22" i="1"/>
  <c r="H22" i="1" s="1"/>
  <c r="I22" i="1" s="1"/>
  <c r="G21" i="1"/>
  <c r="H21" i="1" s="1"/>
  <c r="I21" i="1" s="1"/>
  <c r="B19" i="1"/>
  <c r="D19" i="1" s="1"/>
  <c r="E13" i="1"/>
  <c r="G13" i="1" s="1"/>
  <c r="D13" i="1"/>
  <c r="E11" i="1"/>
  <c r="G11" i="1" s="1"/>
  <c r="D11" i="1"/>
  <c r="B7" i="1"/>
  <c r="B31" i="1" s="1"/>
  <c r="B25" i="1"/>
  <c r="G30" i="4" l="1"/>
  <c r="B19" i="4"/>
  <c r="E19" i="4" s="1"/>
  <c r="G19" i="4" s="1"/>
  <c r="H21" i="4"/>
  <c r="I21" i="4" s="1"/>
  <c r="B12" i="4"/>
  <c r="E12" i="4" s="1"/>
  <c r="G12" i="4" s="1"/>
  <c r="G13" i="4"/>
  <c r="H13" i="4" s="1"/>
  <c r="I13" i="4" s="1"/>
  <c r="B20" i="4"/>
  <c r="E20" i="4" s="1"/>
  <c r="G20" i="4" s="1"/>
  <c r="H11" i="4"/>
  <c r="I11" i="4" s="1"/>
  <c r="B17" i="4"/>
  <c r="B18" i="4"/>
  <c r="B7" i="4"/>
  <c r="B14" i="4"/>
  <c r="B22" i="4"/>
  <c r="B30" i="4"/>
  <c r="D30" i="4" s="1"/>
  <c r="D19" i="4"/>
  <c r="H11" i="1"/>
  <c r="I11" i="1" s="1"/>
  <c r="H13" i="1"/>
  <c r="E25" i="1"/>
  <c r="G25" i="1" s="1"/>
  <c r="D25" i="1"/>
  <c r="D31" i="1"/>
  <c r="E31" i="1"/>
  <c r="G31" i="1" s="1"/>
  <c r="H29" i="1"/>
  <c r="I29" i="1" s="1"/>
  <c r="B16" i="1"/>
  <c r="B20" i="1"/>
  <c r="B27" i="1"/>
  <c r="B12" i="1"/>
  <c r="B17" i="1"/>
  <c r="E19" i="1"/>
  <c r="G19" i="1" s="1"/>
  <c r="H19" i="1" s="1"/>
  <c r="I19" i="1" s="1"/>
  <c r="B28" i="1"/>
  <c r="E30" i="1"/>
  <c r="G30" i="1" s="1"/>
  <c r="B24" i="1"/>
  <c r="B14" i="1"/>
  <c r="B18" i="1"/>
  <c r="B22" i="1"/>
  <c r="H19" i="4" l="1"/>
  <c r="I19" i="4" s="1"/>
  <c r="H30" i="4"/>
  <c r="I30" i="4" s="1"/>
  <c r="D20" i="4"/>
  <c r="H20" i="4" s="1"/>
  <c r="I20" i="4" s="1"/>
  <c r="D12" i="4"/>
  <c r="H12" i="4" s="1"/>
  <c r="I12" i="4" s="1"/>
  <c r="E18" i="4"/>
  <c r="G18" i="4" s="1"/>
  <c r="D18" i="4"/>
  <c r="E22" i="4"/>
  <c r="G22" i="4" s="1"/>
  <c r="D22" i="4"/>
  <c r="B27" i="4"/>
  <c r="B25" i="4"/>
  <c r="B24" i="4"/>
  <c r="E31" i="4"/>
  <c r="G31" i="4" s="1"/>
  <c r="H31" i="4" s="1"/>
  <c r="I31" i="4" s="1"/>
  <c r="B28" i="4"/>
  <c r="B16" i="4"/>
  <c r="B31" i="4"/>
  <c r="D31" i="4" s="1"/>
  <c r="E17" i="4"/>
  <c r="G17" i="4" s="1"/>
  <c r="D17" i="4"/>
  <c r="D14" i="4"/>
  <c r="E14" i="4"/>
  <c r="G14" i="4" s="1"/>
  <c r="H30" i="1"/>
  <c r="I30" i="1" s="1"/>
  <c r="E12" i="1"/>
  <c r="G12" i="1" s="1"/>
  <c r="D12" i="1"/>
  <c r="D18" i="1"/>
  <c r="E18" i="1"/>
  <c r="G18" i="1" s="1"/>
  <c r="D28" i="1"/>
  <c r="E28" i="1"/>
  <c r="G28" i="1" s="1"/>
  <c r="E27" i="1"/>
  <c r="G27" i="1" s="1"/>
  <c r="D27" i="1"/>
  <c r="E14" i="1"/>
  <c r="G14" i="1" s="1"/>
  <c r="D14" i="1"/>
  <c r="D20" i="1"/>
  <c r="E20" i="1"/>
  <c r="G20" i="1" s="1"/>
  <c r="H25" i="1"/>
  <c r="I25" i="1" s="1"/>
  <c r="E24" i="1"/>
  <c r="G24" i="1" s="1"/>
  <c r="D24" i="1"/>
  <c r="E17" i="1"/>
  <c r="G17" i="1" s="1"/>
  <c r="D17" i="1"/>
  <c r="E16" i="1"/>
  <c r="G16" i="1" s="1"/>
  <c r="D16" i="1"/>
  <c r="H31" i="1"/>
  <c r="I31" i="1" s="1"/>
  <c r="I13" i="1"/>
  <c r="D15" i="4" l="1"/>
  <c r="D16" i="4"/>
  <c r="D23" i="4" s="1"/>
  <c r="E16" i="4"/>
  <c r="G16" i="4" s="1"/>
  <c r="H16" i="4" s="1"/>
  <c r="I16" i="4" s="1"/>
  <c r="E25" i="4"/>
  <c r="G25" i="4" s="1"/>
  <c r="D25" i="4"/>
  <c r="E28" i="4"/>
  <c r="G28" i="4" s="1"/>
  <c r="D28" i="4"/>
  <c r="E27" i="4"/>
  <c r="G27" i="4" s="1"/>
  <c r="D27" i="4"/>
  <c r="H18" i="4"/>
  <c r="I18" i="4" s="1"/>
  <c r="H14" i="4"/>
  <c r="I14" i="4" s="1"/>
  <c r="G15" i="4"/>
  <c r="E24" i="4"/>
  <c r="G24" i="4" s="1"/>
  <c r="D24" i="4"/>
  <c r="H22" i="4"/>
  <c r="I22" i="4" s="1"/>
  <c r="H17" i="4"/>
  <c r="I17" i="4" s="1"/>
  <c r="H18" i="1"/>
  <c r="I18" i="1" s="1"/>
  <c r="H20" i="1"/>
  <c r="I20" i="1" s="1"/>
  <c r="H28" i="1"/>
  <c r="I28" i="1" s="1"/>
  <c r="D15" i="1"/>
  <c r="D23" i="1" s="1"/>
  <c r="D26" i="1" s="1"/>
  <c r="D32" i="1" s="1"/>
  <c r="H17" i="1"/>
  <c r="I17" i="1" s="1"/>
  <c r="H14" i="1"/>
  <c r="I14" i="1" s="1"/>
  <c r="H12" i="1"/>
  <c r="I12" i="1" s="1"/>
  <c r="G15" i="1"/>
  <c r="H16" i="1"/>
  <c r="I16" i="1" s="1"/>
  <c r="H24" i="1"/>
  <c r="I24" i="1" s="1"/>
  <c r="H27" i="1"/>
  <c r="I27" i="1" s="1"/>
  <c r="D26" i="4" l="1"/>
  <c r="D32" i="4" s="1"/>
  <c r="D33" i="4" s="1"/>
  <c r="D34" i="4" s="1"/>
  <c r="H28" i="4"/>
  <c r="I28" i="4" s="1"/>
  <c r="H24" i="4"/>
  <c r="I24" i="4" s="1"/>
  <c r="H15" i="4"/>
  <c r="I15" i="4" s="1"/>
  <c r="G23" i="4"/>
  <c r="H27" i="4"/>
  <c r="I27" i="4" s="1"/>
  <c r="H25" i="4"/>
  <c r="I25" i="4" s="1"/>
  <c r="G23" i="1"/>
  <c r="H15" i="1"/>
  <c r="I15" i="1" s="1"/>
  <c r="D33" i="1"/>
  <c r="D34" i="1" s="1"/>
  <c r="D35" i="4" l="1"/>
  <c r="D36" i="4"/>
  <c r="H23" i="4"/>
  <c r="I23" i="4" s="1"/>
  <c r="G26" i="4"/>
  <c r="D35" i="1"/>
  <c r="D36" i="1" s="1"/>
  <c r="H23" i="1"/>
  <c r="I23" i="1" s="1"/>
  <c r="G26" i="1"/>
  <c r="G32" i="4" l="1"/>
  <c r="H26" i="4"/>
  <c r="I26" i="4" s="1"/>
  <c r="H26" i="1"/>
  <c r="I26" i="1" s="1"/>
  <c r="G32" i="1"/>
  <c r="G33" i="4" l="1"/>
  <c r="H33" i="4" s="1"/>
  <c r="I33" i="4" s="1"/>
  <c r="H32" i="4"/>
  <c r="I32" i="4" s="1"/>
  <c r="H32" i="1"/>
  <c r="I32" i="1" s="1"/>
  <c r="G33" i="1"/>
  <c r="H33" i="1" s="1"/>
  <c r="I33" i="1" s="1"/>
  <c r="G34" i="4" l="1"/>
  <c r="H34" i="4" s="1"/>
  <c r="I34" i="4" s="1"/>
  <c r="G34" i="1"/>
  <c r="G35" i="1" s="1"/>
  <c r="H34" i="1" l="1"/>
  <c r="I34" i="1" s="1"/>
  <c r="G35" i="4"/>
  <c r="H35" i="4" s="1"/>
  <c r="I35" i="4" s="1"/>
  <c r="G36" i="4"/>
  <c r="H36" i="4" s="1"/>
  <c r="I36" i="4" s="1"/>
  <c r="H35" i="1"/>
  <c r="I35" i="1" s="1"/>
  <c r="G36" i="1"/>
  <c r="H36" i="1" l="1"/>
  <c r="I36" i="1" s="1"/>
</calcChain>
</file>

<file path=xl/sharedStrings.xml><?xml version="1.0" encoding="utf-8"?>
<sst xmlns="http://schemas.openxmlformats.org/spreadsheetml/2006/main" count="134" uniqueCount="56">
  <si>
    <t>2018 Bill Impacts (Average Consumption Level)</t>
  </si>
  <si>
    <t>Rate Class</t>
  </si>
  <si>
    <t>Woodstock General Service (&gt; 1,000 kW)</t>
  </si>
  <si>
    <t>Monthly Consumption (kWh)</t>
  </si>
  <si>
    <t>Peak (kW)</t>
  </si>
  <si>
    <t>Loss factor</t>
  </si>
  <si>
    <t>Monthly Consumption (kWh) - Uplifted</t>
  </si>
  <si>
    <t>Charge determinant</t>
  </si>
  <si>
    <t>kW</t>
  </si>
  <si>
    <t>Volume</t>
  </si>
  <si>
    <t>Current Rate ($)</t>
  </si>
  <si>
    <t>Current Charge ($)</t>
  </si>
  <si>
    <t>Proposed Rate ($)</t>
  </si>
  <si>
    <t>Proposed Charge ($)</t>
  </si>
  <si>
    <t>Change ($)</t>
  </si>
  <si>
    <t>Change (%)</t>
  </si>
  <si>
    <t>Monthly Service Charge</t>
  </si>
  <si>
    <t>Distribution Volumetric Rate</t>
  </si>
  <si>
    <t>Fixed Rate Rider per Acquisition Agreement</t>
  </si>
  <si>
    <t>Variable Rate Rider per Acquisition Agreement</t>
  </si>
  <si>
    <t>Sub-Total A (excluding pass through)</t>
  </si>
  <si>
    <t xml:space="preserve">Line Losses on Cost of Power </t>
  </si>
  <si>
    <t>Total Deferral/Variance Account Rate Riders</t>
  </si>
  <si>
    <t>CBR Class B Rate Riders</t>
  </si>
  <si>
    <t>GA Rate Riders</t>
  </si>
  <si>
    <t>Low Voltage Volumetric Rate</t>
  </si>
  <si>
    <t>Smart Meter Entity Charge (if applicable) and/or any fixed ($) Deferral/Variances Account Rate Riders</t>
  </si>
  <si>
    <t>Additional Volumetric Rate Riders (Sheet 18)</t>
  </si>
  <si>
    <t>Sub-Total B - Distribution (includes Sub-Total A)</t>
  </si>
  <si>
    <t>Retail Transmission Rate – Network Service Rate</t>
  </si>
  <si>
    <t>Retail Transmission Rate – Line and Transformation Connection Service Rate</t>
  </si>
  <si>
    <t>Sub-Total C - Delivery (including Sub-Total B)</t>
  </si>
  <si>
    <t xml:space="preserve">Wholesale Market Service Rate (WMSC) </t>
  </si>
  <si>
    <t>Rural Rate Protection Charge</t>
  </si>
  <si>
    <t>Standard Supply Service – Administration Charge (if applicable)</t>
  </si>
  <si>
    <t>Debt Retirement Charge (DRC)</t>
  </si>
  <si>
    <t>Average IESO Wholesale Market Price</t>
  </si>
  <si>
    <t>Total Bill on Average IESO Wholesale Market Price</t>
  </si>
  <si>
    <r>
      <t xml:space="preserve">     </t>
    </r>
    <r>
      <rPr>
        <b/>
        <sz val="10"/>
        <rFont val="Arial"/>
        <family val="2"/>
      </rPr>
      <t>HST</t>
    </r>
  </si>
  <si>
    <r>
      <t xml:space="preserve">    </t>
    </r>
    <r>
      <rPr>
        <b/>
        <sz val="10"/>
        <rFont val="Arial"/>
        <family val="2"/>
      </rPr>
      <t xml:space="preserve"> Ontario Clean Energy Benefit (OCEB)</t>
    </r>
  </si>
  <si>
    <t>Total Bill on Two-Tier RPP (including OCEB)</t>
  </si>
  <si>
    <t>2018 Bill Impacts (Typical Consumption Level)</t>
  </si>
  <si>
    <t>Haldimand Embedded Distributor</t>
  </si>
  <si>
    <t>Fixed Rate Riders</t>
  </si>
  <si>
    <t>Volumetric Rate Riders</t>
  </si>
  <si>
    <t>Line Losses on Cost of Power</t>
  </si>
  <si>
    <t>Low Voltage Monthly Service Charge</t>
  </si>
  <si>
    <t xml:space="preserve">Smart Meter Entity Charge (if applicable) and/or any fixed ($) Deferral/Variance Account Rate Riders
</t>
  </si>
  <si>
    <t>Wholesale Market Monthly Service Charge (WMSC)</t>
  </si>
  <si>
    <t>Rural and Remote Rate Protection (RRRP)</t>
  </si>
  <si>
    <t>Standard Supply Monthly Service Charge</t>
  </si>
  <si>
    <t xml:space="preserve">     Ontario Clean Energy Benefit (OCEB)</t>
  </si>
  <si>
    <t>Total Bill on TOU (including OCEB)</t>
  </si>
  <si>
    <t>Norfolk Embedded Distributor</t>
  </si>
  <si>
    <t>kWh</t>
  </si>
  <si>
    <t>Commodity Threshold</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</si>
</sst>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_);[Red]\(&quot;$&quot;#,##0\)"/>
    <numFmt numFmtId="7" formatCode="&quot;$&quot;#,##0.00_);\(&quot;$&quot;#,##0.00\)"/>
    <numFmt numFmtId="43" formatCode="_(* #,##0.00_);_(* \(#,##0.00\);_(* &quot;-&quot;??_);_(@_)"/>
    <numFmt numFmtId="164" formatCode="#,##0.0000"/>
    <numFmt numFmtId="165" formatCode="0.0000"/>
    <numFmt numFmtId="166" formatCode="_(* #,##0_);_(* \(#,##0\);_(* &quot;-&quot;??_);_(@_)"/>
    <numFmt numFmtId="167" formatCode="_(&quot;$&quot;* #,##0_);_(&quot;$&quot;* \(#,##0\);_(&quot;$&quot;* &quot;-&quot;??_);_(@_)"/>
    <numFmt numFmtId="168" formatCode="#,##0.0_);\(#,##0.0\)"/>
    <numFmt numFmtId="169" formatCode="_(* #,##0.0_);_(* \(#,##0.0\);_(* &quot;-&quot;??_);_(@_)"/>
    <numFmt numFmtId="170" formatCode="#,##0.00000_);\(#,##0.00000\)"/>
    <numFmt numFmtId="171" formatCode="0.0\x"/>
    <numFmt numFmtId="172" formatCode="#,##0.000_);\(#,##0.000\)"/>
    <numFmt numFmtId="173" formatCode="#,##0;&quot;\&quot;&quot;\&quot;&quot;\&quot;&quot;\&quot;\(#,##0&quot;\&quot;&quot;\&quot;&quot;\&quot;&quot;\&quot;\)"/>
    <numFmt numFmtId="174" formatCode="&quot;\&quot;&quot;\&quot;&quot;\&quot;&quot;\&quot;\$#,##0.00;&quot;\&quot;&quot;\&quot;&quot;\&quot;&quot;\&quot;\(&quot;\&quot;&quot;\&quot;&quot;\&quot;&quot;\&quot;\$#,##0.00&quot;\&quot;&quot;\&quot;&quot;\&quot;&quot;\&quot;\)"/>
    <numFmt numFmtId="175" formatCode="&quot;\&quot;&quot;\&quot;&quot;\&quot;&quot;\&quot;\$#,##0;&quot;\&quot;&quot;\&quot;&quot;\&quot;&quot;\&quot;\(&quot;\&quot;&quot;\&quot;&quot;\&quot;&quot;\&quot;\$#,##0&quot;\&quot;&quot;\&quot;&quot;\&quot;&quot;\&quot;\)"/>
    <numFmt numFmtId="176" formatCode="_-&quot;$&quot;* #,##0.00_-;\-&quot;$&quot;* #,##0.00_-;_-&quot;$&quot;* &quot;-&quot;??_-;_-@_-"/>
    <numFmt numFmtId="177" formatCode="#,##0.000"/>
    <numFmt numFmtId="178" formatCode="0.00\x"/>
    <numFmt numFmtId="179" formatCode="0.00000000"/>
    <numFmt numFmtId="180" formatCode="&quot;$&quot;#,##0.00"/>
  </numFmts>
  <fonts count="12" x14ac:knownFonts="1">
    <font>
      <sz val="10"/>
      <name val="Arial"/>
      <family val="2"/>
    </font>
    <font>
      <sz val="10"/>
      <name val="Arial"/>
      <family val="2"/>
    </font>
    <font>
      <b/>
      <sz val="12"/>
      <name val="Times New Roman"/>
      <family val="1"/>
    </font>
    <font>
      <b/>
      <sz val="10"/>
      <name val="Arial"/>
      <family val="2"/>
    </font>
    <font>
      <sz val="9"/>
      <name val="Arial"/>
      <family val="2"/>
    </font>
    <font>
      <sz val="10"/>
      <name val="Times New Roman"/>
      <family val="1"/>
    </font>
    <font>
      <sz val="8"/>
      <name val="Arial"/>
      <family val="2"/>
    </font>
    <font>
      <b/>
      <sz val="12"/>
      <name val="Arial"/>
      <family val="2"/>
    </font>
    <font>
      <sz val="12"/>
      <color theme="1"/>
      <name val="Arial"/>
      <family val="2"/>
    </font>
    <font>
      <sz val="8"/>
      <name val="Times New Roman"/>
      <family val="1"/>
    </font>
    <font>
      <sz val="10"/>
      <name val="MS Sans Serif"/>
      <family val="2"/>
    </font>
    <font>
      <b/>
      <sz val="10"/>
      <name val="MS Sans Serif"/>
      <family val="2"/>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6"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s>
  <cellStyleXfs count="46">
    <xf numFmtId="0" fontId="0" fillId="0" borderId="0"/>
    <xf numFmtId="9" fontId="1" fillId="0" borderId="0" applyFont="0" applyFill="0" applyBorder="0" applyAlignment="0" applyProtection="0"/>
    <xf numFmtId="0" fontId="1" fillId="0" borderId="0"/>
    <xf numFmtId="166" fontId="1" fillId="0" borderId="0"/>
    <xf numFmtId="166" fontId="1" fillId="0" borderId="0"/>
    <xf numFmtId="166" fontId="1" fillId="0" borderId="0"/>
    <xf numFmtId="167" fontId="4" fillId="0" borderId="0"/>
    <xf numFmtId="168" fontId="1" fillId="0" borderId="0" applyFont="0" applyFill="0" applyBorder="0" applyAlignment="0" applyProtection="0"/>
    <xf numFmtId="169" fontId="1" fillId="0" borderId="0" applyFont="0" applyFill="0" applyBorder="0" applyAlignment="0" applyProtection="0"/>
    <xf numFmtId="3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3" fontId="5" fillId="0" borderId="0"/>
    <xf numFmtId="174" fontId="5" fillId="0" borderId="0"/>
    <xf numFmtId="175" fontId="5" fillId="0" borderId="0"/>
    <xf numFmtId="38" fontId="6" fillId="6" borderId="0" applyNumberFormat="0" applyBorder="0" applyAlignment="0" applyProtection="0"/>
    <xf numFmtId="0" fontId="7" fillId="0" borderId="2" applyNumberFormat="0" applyAlignment="0" applyProtection="0">
      <alignment horizontal="left" vertical="center"/>
    </xf>
    <xf numFmtId="0" fontId="7" fillId="0" borderId="20">
      <alignment horizontal="left" vertical="center"/>
    </xf>
    <xf numFmtId="10" fontId="6" fillId="7" borderId="4" applyNumberFormat="0" applyBorder="0" applyAlignment="0" applyProtection="0"/>
    <xf numFmtId="176" fontId="4" fillId="0" borderId="0"/>
    <xf numFmtId="177" fontId="1" fillId="0" borderId="0"/>
    <xf numFmtId="0" fontId="8" fillId="0" borderId="0"/>
    <xf numFmtId="0" fontId="1" fillId="0" borderId="0"/>
    <xf numFmtId="0" fontId="1" fillId="0" borderId="0"/>
    <xf numFmtId="7" fontId="5" fillId="0" borderId="0"/>
    <xf numFmtId="37" fontId="9" fillId="8" borderId="0">
      <alignment horizontal="right"/>
    </xf>
    <xf numFmtId="10" fontId="1" fillId="0" borderId="0" applyFont="0" applyFill="0" applyBorder="0" applyAlignment="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1" fillId="0" borderId="21">
      <alignment horizontal="center"/>
    </xf>
    <xf numFmtId="3" fontId="10" fillId="0" borderId="0" applyFont="0" applyFill="0" applyBorder="0" applyAlignment="0" applyProtection="0"/>
    <xf numFmtId="0" fontId="10" fillId="9" borderId="0" applyNumberFormat="0" applyFont="0" applyBorder="0" applyAlignment="0" applyProtection="0"/>
    <xf numFmtId="1" fontId="1" fillId="0" borderId="0"/>
    <xf numFmtId="0" fontId="1" fillId="0" borderId="0" applyFont="0" applyFill="0" applyBorder="0" applyAlignment="0" applyProtection="0"/>
    <xf numFmtId="0" fontId="1" fillId="0" borderId="0">
      <alignment vertical="top"/>
    </xf>
    <xf numFmtId="0" fontId="1" fillId="0" borderId="0">
      <alignment vertical="top"/>
    </xf>
    <xf numFmtId="178" fontId="1" fillId="0" borderId="0"/>
    <xf numFmtId="178" fontId="1" fillId="0" borderId="0"/>
    <xf numFmtId="178" fontId="1" fillId="0" borderId="0"/>
    <xf numFmtId="43"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3" fillId="0" borderId="7" xfId="0" applyFont="1" applyBorder="1" applyAlignment="1">
      <alignment horizontal="center" wrapText="1"/>
    </xf>
    <xf numFmtId="0" fontId="3" fillId="0" borderId="0" xfId="0" applyFont="1" applyAlignment="1">
      <alignment horizontal="center" wrapText="1"/>
    </xf>
    <xf numFmtId="0" fontId="3" fillId="0" borderId="7" xfId="0" applyFont="1" applyBorder="1"/>
    <xf numFmtId="0" fontId="3" fillId="0" borderId="0" xfId="0" applyFont="1"/>
    <xf numFmtId="0" fontId="0" fillId="0" borderId="7" xfId="0" applyBorder="1"/>
    <xf numFmtId="4" fontId="3" fillId="5" borderId="12" xfId="0" applyNumberFormat="1" applyFont="1" applyFill="1" applyBorder="1" applyAlignment="1">
      <alignment horizontal="center"/>
    </xf>
    <xf numFmtId="4" fontId="3" fillId="5" borderId="12" xfId="0" applyNumberFormat="1" applyFont="1" applyFill="1" applyBorder="1"/>
    <xf numFmtId="0" fontId="1" fillId="5" borderId="18" xfId="0" applyFont="1" applyFill="1" applyBorder="1"/>
    <xf numFmtId="4" fontId="0" fillId="5" borderId="13" xfId="0" applyNumberFormat="1" applyFill="1" applyBorder="1" applyAlignment="1">
      <alignment horizontal="center"/>
    </xf>
    <xf numFmtId="4" fontId="0" fillId="5" borderId="13" xfId="0" applyNumberFormat="1" applyFill="1" applyBorder="1"/>
    <xf numFmtId="10" fontId="1" fillId="5" borderId="13" xfId="1" applyNumberFormat="1" applyFont="1" applyFill="1" applyBorder="1"/>
    <xf numFmtId="0" fontId="3" fillId="5" borderId="19" xfId="0" applyFont="1" applyFill="1" applyBorder="1"/>
    <xf numFmtId="10" fontId="3" fillId="5" borderId="12" xfId="1" applyNumberFormat="1" applyFont="1" applyFill="1" applyBorder="1"/>
    <xf numFmtId="10" fontId="0" fillId="0" borderId="0" xfId="1" applyNumberFormat="1" applyFont="1"/>
    <xf numFmtId="165" fontId="0" fillId="0" borderId="0" xfId="0" applyNumberFormat="1"/>
    <xf numFmtId="0" fontId="1" fillId="10" borderId="8" xfId="0" applyFont="1" applyFill="1" applyBorder="1"/>
    <xf numFmtId="4" fontId="0" fillId="10" borderId="4" xfId="0" applyNumberFormat="1" applyFill="1" applyBorder="1" applyAlignment="1">
      <alignment horizontal="center"/>
    </xf>
    <xf numFmtId="4" fontId="0" fillId="10" borderId="4" xfId="0" applyNumberFormat="1" applyFill="1" applyBorder="1"/>
    <xf numFmtId="10" fontId="1" fillId="10" borderId="4" xfId="1" applyNumberFormat="1" applyFont="1" applyFill="1" applyBorder="1"/>
    <xf numFmtId="0" fontId="3" fillId="10" borderId="19" xfId="0" applyFont="1" applyFill="1" applyBorder="1"/>
    <xf numFmtId="4" fontId="3" fillId="10" borderId="12" xfId="0" applyNumberFormat="1" applyFont="1" applyFill="1" applyBorder="1" applyAlignment="1">
      <alignment horizontal="center"/>
    </xf>
    <xf numFmtId="4" fontId="3" fillId="10" borderId="12" xfId="0" applyNumberFormat="1" applyFont="1" applyFill="1" applyBorder="1"/>
    <xf numFmtId="10" fontId="3" fillId="10" borderId="12" xfId="1" applyNumberFormat="1" applyFont="1" applyFill="1" applyBorder="1"/>
    <xf numFmtId="6" fontId="0" fillId="0" borderId="0" xfId="0" applyNumberFormat="1"/>
    <xf numFmtId="166" fontId="0" fillId="0" borderId="0" xfId="44" applyNumberFormat="1" applyFont="1"/>
    <xf numFmtId="179" fontId="0" fillId="0" borderId="0" xfId="0" applyNumberFormat="1"/>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0" xfId="0" applyAlignment="1">
      <alignment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0" fillId="2" borderId="4" xfId="0" applyFill="1" applyBorder="1" applyAlignment="1">
      <alignment vertical="center"/>
    </xf>
    <xf numFmtId="3" fontId="0" fillId="2" borderId="4" xfId="0" applyNumberFormat="1" applyFill="1" applyBorder="1" applyAlignment="1">
      <alignment vertical="center"/>
    </xf>
    <xf numFmtId="164" fontId="0" fillId="2" borderId="4" xfId="0" applyNumberFormat="1" applyFill="1" applyBorder="1" applyAlignment="1">
      <alignment vertical="center"/>
    </xf>
    <xf numFmtId="3" fontId="0" fillId="2" borderId="4" xfId="0" applyNumberFormat="1" applyFill="1" applyBorder="1" applyAlignment="1">
      <alignment horizontal="right" vertical="center"/>
    </xf>
    <xf numFmtId="0" fontId="0" fillId="0" borderId="8" xfId="0" applyFill="1" applyBorder="1" applyAlignment="1">
      <alignment vertical="center"/>
    </xf>
    <xf numFmtId="3" fontId="0" fillId="0" borderId="4" xfId="0" applyNumberFormat="1" applyBorder="1" applyAlignment="1">
      <alignment horizontal="center" vertical="center"/>
    </xf>
    <xf numFmtId="2" fontId="0" fillId="3" borderId="4" xfId="0" applyNumberFormat="1" applyFill="1" applyBorder="1" applyAlignment="1">
      <alignment vertical="center"/>
    </xf>
    <xf numFmtId="4" fontId="0" fillId="0" borderId="4" xfId="0" applyNumberFormat="1" applyBorder="1" applyAlignment="1">
      <alignment vertical="center"/>
    </xf>
    <xf numFmtId="10" fontId="0" fillId="0" borderId="10" xfId="1" applyNumberFormat="1" applyFont="1" applyBorder="1" applyAlignment="1">
      <alignment vertical="center"/>
    </xf>
    <xf numFmtId="165" fontId="0" fillId="3" borderId="4" xfId="0" applyNumberFormat="1" applyFill="1" applyBorder="1" applyAlignment="1">
      <alignment vertical="center"/>
    </xf>
    <xf numFmtId="0" fontId="0" fillId="0" borderId="7" xfId="0" applyFill="1" applyBorder="1" applyAlignment="1">
      <alignment vertical="center"/>
    </xf>
    <xf numFmtId="165" fontId="0" fillId="0" borderId="4" xfId="0" applyNumberFormat="1" applyBorder="1" applyAlignment="1">
      <alignment vertical="center"/>
    </xf>
    <xf numFmtId="0" fontId="3" fillId="4" borderId="9" xfId="2" applyFont="1" applyFill="1" applyBorder="1" applyAlignment="1" applyProtection="1">
      <alignment vertical="center"/>
      <protection locked="0"/>
    </xf>
    <xf numFmtId="3" fontId="0" fillId="4" borderId="4" xfId="0" applyNumberFormat="1" applyFill="1" applyBorder="1" applyAlignment="1">
      <alignment horizontal="center" vertical="center"/>
    </xf>
    <xf numFmtId="0" fontId="0" fillId="4" borderId="4" xfId="0" applyFill="1" applyBorder="1" applyAlignment="1">
      <alignment vertical="center"/>
    </xf>
    <xf numFmtId="4" fontId="3" fillId="4" borderId="4" xfId="0" applyNumberFormat="1" applyFont="1" applyFill="1" applyBorder="1" applyAlignment="1">
      <alignment vertical="center"/>
    </xf>
    <xf numFmtId="10" fontId="3" fillId="4" borderId="10" xfId="1" applyNumberFormat="1" applyFont="1" applyFill="1" applyBorder="1" applyAlignment="1">
      <alignment vertical="center"/>
    </xf>
    <xf numFmtId="0" fontId="1" fillId="0" borderId="4" xfId="2" applyFont="1" applyFill="1" applyBorder="1" applyAlignment="1" applyProtection="1">
      <alignment vertical="center" wrapText="1"/>
    </xf>
    <xf numFmtId="0" fontId="1" fillId="0" borderId="4" xfId="2" applyFont="1" applyBorder="1" applyAlignment="1" applyProtection="1">
      <alignment vertical="center"/>
    </xf>
    <xf numFmtId="0" fontId="1" fillId="0" borderId="4" xfId="2" applyFont="1" applyBorder="1" applyAlignment="1" applyProtection="1">
      <alignment vertical="center" wrapText="1"/>
    </xf>
    <xf numFmtId="0" fontId="3" fillId="4" borderId="9" xfId="2" applyFont="1" applyFill="1" applyBorder="1" applyAlignment="1" applyProtection="1">
      <alignment vertical="center" wrapText="1"/>
      <protection locked="0"/>
    </xf>
    <xf numFmtId="3" fontId="3" fillId="4" borderId="4" xfId="0" applyNumberFormat="1" applyFont="1" applyFill="1" applyBorder="1" applyAlignment="1">
      <alignment horizontal="center" vertical="center"/>
    </xf>
    <xf numFmtId="0" fontId="0" fillId="3" borderId="4" xfId="0" applyFill="1" applyBorder="1" applyAlignment="1">
      <alignment vertical="center"/>
    </xf>
    <xf numFmtId="0" fontId="1" fillId="0" borderId="4" xfId="2" applyBorder="1" applyAlignment="1" applyProtection="1">
      <alignment vertical="center" wrapText="1"/>
      <protection locked="0"/>
    </xf>
    <xf numFmtId="164" fontId="0" fillId="0" borderId="4" xfId="0" applyNumberFormat="1" applyBorder="1" applyAlignment="1">
      <alignment vertical="center"/>
    </xf>
    <xf numFmtId="0" fontId="1" fillId="0" borderId="4" xfId="2" applyBorder="1" applyAlignment="1" applyProtection="1">
      <alignment vertical="center"/>
      <protection locked="0"/>
    </xf>
    <xf numFmtId="3" fontId="0" fillId="0" borderId="4" xfId="0" applyNumberFormat="1" applyFont="1" applyBorder="1" applyAlignment="1">
      <alignment horizontal="center" vertical="center"/>
    </xf>
    <xf numFmtId="177" fontId="0" fillId="0" borderId="4" xfId="0" applyNumberFormat="1" applyFont="1" applyBorder="1" applyAlignment="1">
      <alignment vertical="center"/>
    </xf>
    <xf numFmtId="4" fontId="0" fillId="0" borderId="4" xfId="0" applyNumberFormat="1" applyFont="1" applyBorder="1" applyAlignment="1">
      <alignment vertical="center"/>
    </xf>
    <xf numFmtId="10" fontId="1" fillId="0" borderId="10" xfId="1" applyNumberFormat="1" applyFont="1" applyBorder="1" applyAlignment="1">
      <alignment vertical="center"/>
    </xf>
    <xf numFmtId="0" fontId="0" fillId="0" borderId="23" xfId="0" applyFont="1" applyBorder="1" applyAlignment="1">
      <alignment vertical="center"/>
    </xf>
    <xf numFmtId="3" fontId="1" fillId="0" borderId="24" xfId="0" applyNumberFormat="1" applyFont="1" applyBorder="1" applyAlignment="1">
      <alignment horizontal="center" vertical="center"/>
    </xf>
    <xf numFmtId="164" fontId="1" fillId="0" borderId="24" xfId="0" applyNumberFormat="1" applyFont="1" applyBorder="1" applyAlignment="1">
      <alignment vertical="center"/>
    </xf>
    <xf numFmtId="3" fontId="0" fillId="0" borderId="24" xfId="0" applyNumberFormat="1" applyFont="1" applyBorder="1" applyAlignment="1">
      <alignment horizontal="center" vertical="center"/>
    </xf>
    <xf numFmtId="164" fontId="0" fillId="0" borderId="24" xfId="0" applyNumberFormat="1" applyFont="1" applyBorder="1" applyAlignment="1">
      <alignment vertical="center"/>
    </xf>
    <xf numFmtId="4" fontId="0" fillId="0" borderId="11" xfId="0" applyNumberFormat="1" applyFont="1" applyBorder="1" applyAlignment="1">
      <alignment vertical="center"/>
    </xf>
    <xf numFmtId="10" fontId="1" fillId="0" borderId="25" xfId="1" applyNumberFormat="1" applyFont="1" applyBorder="1" applyAlignment="1">
      <alignment vertical="center"/>
    </xf>
    <xf numFmtId="0" fontId="3" fillId="5" borderId="26" xfId="2" applyFont="1" applyFill="1" applyBorder="1" applyAlignment="1" applyProtection="1">
      <alignment vertical="center"/>
      <protection locked="0"/>
    </xf>
    <xf numFmtId="4" fontId="3" fillId="5" borderId="14" xfId="0" applyNumberFormat="1" applyFont="1" applyFill="1" applyBorder="1" applyAlignment="1">
      <alignment horizontal="center" vertical="center"/>
    </xf>
    <xf numFmtId="4" fontId="3" fillId="5" borderId="14" xfId="0" applyNumberFormat="1" applyFont="1" applyFill="1" applyBorder="1" applyAlignment="1">
      <alignment vertical="center"/>
    </xf>
    <xf numFmtId="10" fontId="3" fillId="5" borderId="15" xfId="1" applyNumberFormat="1" applyFont="1" applyFill="1" applyBorder="1" applyAlignment="1">
      <alignment vertical="center"/>
    </xf>
    <xf numFmtId="0" fontId="1" fillId="5" borderId="8" xfId="0" applyFont="1" applyFill="1" applyBorder="1" applyAlignment="1">
      <alignment vertical="center"/>
    </xf>
    <xf numFmtId="4" fontId="0" fillId="5" borderId="4" xfId="0" applyNumberFormat="1" applyFill="1" applyBorder="1" applyAlignment="1">
      <alignment horizontal="center" vertical="center"/>
    </xf>
    <xf numFmtId="4" fontId="0" fillId="5" borderId="4" xfId="0" applyNumberFormat="1" applyFill="1" applyBorder="1" applyAlignment="1">
      <alignment vertical="center"/>
    </xf>
    <xf numFmtId="10" fontId="1" fillId="5" borderId="10" xfId="1" applyNumberFormat="1" applyFont="1" applyFill="1" applyBorder="1" applyAlignment="1">
      <alignment vertical="center"/>
    </xf>
    <xf numFmtId="0" fontId="3" fillId="5" borderId="16" xfId="2" applyFont="1" applyFill="1" applyBorder="1" applyAlignment="1" applyProtection="1">
      <alignment vertical="center"/>
      <protection locked="0"/>
    </xf>
    <xf numFmtId="4" fontId="3" fillId="5" borderId="12" xfId="0" applyNumberFormat="1" applyFont="1" applyFill="1" applyBorder="1" applyAlignment="1">
      <alignment horizontal="center" vertical="center"/>
    </xf>
    <xf numFmtId="4" fontId="3" fillId="5" borderId="12" xfId="0" applyNumberFormat="1" applyFont="1" applyFill="1" applyBorder="1" applyAlignment="1">
      <alignment vertical="center"/>
    </xf>
    <xf numFmtId="10" fontId="3" fillId="5" borderId="17" xfId="1" applyNumberFormat="1" applyFont="1" applyFill="1" applyBorder="1" applyAlignment="1">
      <alignment vertical="center"/>
    </xf>
    <xf numFmtId="0" fontId="3" fillId="2" borderId="4" xfId="0" applyFont="1" applyFill="1" applyBorder="1" applyAlignment="1">
      <alignment horizontal="left" vertical="center" wrapText="1"/>
    </xf>
    <xf numFmtId="0" fontId="0" fillId="0" borderId="0" xfId="0" applyBorder="1" applyAlignment="1">
      <alignment vertical="center"/>
    </xf>
    <xf numFmtId="0" fontId="0" fillId="2" borderId="4" xfId="0" applyFill="1" applyBorder="1" applyAlignment="1">
      <alignment horizontal="right" vertical="center"/>
    </xf>
    <xf numFmtId="0" fontId="0" fillId="0" borderId="8" xfId="0" applyBorder="1" applyAlignment="1">
      <alignment vertical="center"/>
    </xf>
    <xf numFmtId="10" fontId="0" fillId="0" borderId="4" xfId="1" applyNumberFormat="1" applyFont="1" applyBorder="1" applyAlignment="1">
      <alignment vertical="center"/>
    </xf>
    <xf numFmtId="0" fontId="0" fillId="0" borderId="8" xfId="0" applyFont="1" applyFill="1" applyBorder="1" applyAlignment="1">
      <alignment vertical="center"/>
    </xf>
    <xf numFmtId="4" fontId="0" fillId="3" borderId="4" xfId="0" applyNumberFormat="1" applyFont="1" applyFill="1" applyBorder="1" applyAlignment="1">
      <alignment vertical="center"/>
    </xf>
    <xf numFmtId="10" fontId="1" fillId="3" borderId="10" xfId="1" applyNumberFormat="1" applyFont="1" applyFill="1" applyBorder="1" applyAlignment="1">
      <alignment vertical="center"/>
    </xf>
    <xf numFmtId="0" fontId="0" fillId="3" borderId="8" xfId="0" applyFill="1" applyBorder="1" applyAlignment="1">
      <alignment vertical="center" wrapText="1"/>
    </xf>
    <xf numFmtId="4" fontId="3" fillId="0" borderId="4" xfId="0" applyNumberFormat="1" applyFont="1" applyBorder="1" applyAlignment="1">
      <alignment vertical="center"/>
    </xf>
    <xf numFmtId="0" fontId="0" fillId="0" borderId="4" xfId="0" applyFont="1" applyBorder="1" applyAlignment="1">
      <alignment vertical="center"/>
    </xf>
    <xf numFmtId="3" fontId="1" fillId="0" borderId="4" xfId="0" applyNumberFormat="1" applyFont="1" applyBorder="1" applyAlignment="1">
      <alignment horizontal="center" vertical="center"/>
    </xf>
    <xf numFmtId="164" fontId="1" fillId="0" borderId="4" xfId="0" applyNumberFormat="1" applyFont="1" applyBorder="1" applyAlignment="1">
      <alignment vertical="center"/>
    </xf>
    <xf numFmtId="4" fontId="3" fillId="0" borderId="11" xfId="0" applyNumberFormat="1" applyFont="1" applyBorder="1" applyAlignment="1">
      <alignment vertical="center"/>
    </xf>
    <xf numFmtId="10" fontId="3" fillId="0" borderId="11" xfId="1" applyNumberFormat="1" applyFont="1" applyBorder="1" applyAlignment="1">
      <alignment vertical="center"/>
    </xf>
    <xf numFmtId="0" fontId="0" fillId="0" borderId="12" xfId="0" applyFont="1" applyBorder="1" applyAlignment="1">
      <alignment vertical="center"/>
    </xf>
    <xf numFmtId="3" fontId="1" fillId="0" borderId="12" xfId="0" applyNumberFormat="1" applyFont="1" applyBorder="1" applyAlignment="1">
      <alignment horizontal="center" vertical="center"/>
    </xf>
    <xf numFmtId="164" fontId="1" fillId="0" borderId="12" xfId="0" applyNumberFormat="1" applyFont="1" applyBorder="1" applyAlignment="1">
      <alignment vertical="center"/>
    </xf>
    <xf numFmtId="4" fontId="0" fillId="0" borderId="12" xfId="0" applyNumberFormat="1" applyFont="1" applyBorder="1" applyAlignment="1">
      <alignment vertical="center"/>
    </xf>
    <xf numFmtId="3" fontId="0" fillId="0" borderId="12" xfId="0" applyNumberFormat="1" applyBorder="1" applyAlignment="1">
      <alignment horizontal="center" vertical="center"/>
    </xf>
    <xf numFmtId="10" fontId="1" fillId="0" borderId="11" xfId="1" applyNumberFormat="1" applyFont="1" applyBorder="1" applyAlignment="1">
      <alignment vertical="center"/>
    </xf>
    <xf numFmtId="0" fontId="3" fillId="5" borderId="7" xfId="2" applyFont="1" applyFill="1" applyBorder="1" applyAlignment="1" applyProtection="1">
      <alignment vertical="center"/>
      <protection locked="0"/>
    </xf>
    <xf numFmtId="4" fontId="3" fillId="5" borderId="13" xfId="0" applyNumberFormat="1" applyFont="1" applyFill="1" applyBorder="1" applyAlignment="1">
      <alignment horizontal="center" vertical="center"/>
    </xf>
    <xf numFmtId="4" fontId="3" fillId="5" borderId="13" xfId="0" applyNumberFormat="1" applyFont="1" applyFill="1" applyBorder="1" applyAlignment="1">
      <alignment vertical="center"/>
    </xf>
    <xf numFmtId="10" fontId="3" fillId="4" borderId="4" xfId="1" applyNumberFormat="1" applyFont="1" applyFill="1" applyBorder="1" applyAlignment="1">
      <alignment vertical="center"/>
    </xf>
    <xf numFmtId="0" fontId="3" fillId="2" borderId="4" xfId="0" applyFont="1" applyFill="1" applyBorder="1" applyAlignment="1">
      <alignment horizontal="center"/>
    </xf>
    <xf numFmtId="0" fontId="3" fillId="2" borderId="4" xfId="0" applyFont="1" applyFill="1" applyBorder="1" applyAlignment="1">
      <alignment horizontal="left"/>
    </xf>
    <xf numFmtId="0" fontId="0" fillId="2" borderId="4" xfId="0" applyFill="1" applyBorder="1"/>
    <xf numFmtId="3" fontId="0" fillId="2" borderId="4" xfId="0" applyNumberFormat="1" applyFill="1" applyBorder="1"/>
    <xf numFmtId="164" fontId="0" fillId="2" borderId="4" xfId="0" applyNumberFormat="1" applyFill="1" applyBorder="1"/>
    <xf numFmtId="3" fontId="0" fillId="2" borderId="4" xfId="0" applyNumberFormat="1" applyFill="1" applyBorder="1" applyAlignment="1">
      <alignment horizontal="right"/>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22" xfId="0" applyFont="1" applyBorder="1" applyAlignment="1">
      <alignment horizontal="center" wrapText="1"/>
    </xf>
    <xf numFmtId="0" fontId="0" fillId="0" borderId="8" xfId="0" applyFill="1" applyBorder="1"/>
    <xf numFmtId="3" fontId="0" fillId="0" borderId="4" xfId="0" applyNumberFormat="1" applyBorder="1" applyAlignment="1">
      <alignment horizontal="center"/>
    </xf>
    <xf numFmtId="2" fontId="0" fillId="3" borderId="4" xfId="0" applyNumberFormat="1" applyFill="1" applyBorder="1"/>
    <xf numFmtId="180" fontId="0" fillId="0" borderId="4" xfId="0" applyNumberFormat="1" applyBorder="1"/>
    <xf numFmtId="4" fontId="0" fillId="0" borderId="4" xfId="0" applyNumberFormat="1" applyBorder="1"/>
    <xf numFmtId="10" fontId="0" fillId="0" borderId="10" xfId="1" applyNumberFormat="1" applyFont="1" applyBorder="1"/>
    <xf numFmtId="165" fontId="0" fillId="3" borderId="4" xfId="0" applyNumberFormat="1" applyFill="1" applyBorder="1"/>
    <xf numFmtId="0" fontId="0" fillId="0" borderId="7" xfId="0" applyFill="1" applyBorder="1"/>
    <xf numFmtId="165" fontId="0" fillId="0" borderId="4" xfId="0" applyNumberFormat="1" applyBorder="1"/>
    <xf numFmtId="0" fontId="3" fillId="4" borderId="9" xfId="2" applyFont="1" applyFill="1" applyBorder="1" applyAlignment="1" applyProtection="1">
      <alignment vertical="top"/>
      <protection locked="0"/>
    </xf>
    <xf numFmtId="3" fontId="0" fillId="4" borderId="4" xfId="0" applyNumberFormat="1" applyFill="1" applyBorder="1" applyAlignment="1">
      <alignment horizontal="center"/>
    </xf>
    <xf numFmtId="0" fontId="0" fillId="4" borderId="4" xfId="0" applyFill="1" applyBorder="1"/>
    <xf numFmtId="180" fontId="3" fillId="4" borderId="4" xfId="0" applyNumberFormat="1" applyFont="1" applyFill="1" applyBorder="1"/>
    <xf numFmtId="4" fontId="3" fillId="4" borderId="4" xfId="0" applyNumberFormat="1" applyFont="1" applyFill="1" applyBorder="1"/>
    <xf numFmtId="10" fontId="3" fillId="4" borderId="10" xfId="1" applyNumberFormat="1" applyFont="1" applyFill="1" applyBorder="1"/>
    <xf numFmtId="0" fontId="1" fillId="0" borderId="4" xfId="2" applyFont="1" applyFill="1" applyBorder="1" applyAlignment="1" applyProtection="1">
      <alignment vertical="top" wrapText="1"/>
    </xf>
    <xf numFmtId="0" fontId="1" fillId="0" borderId="4" xfId="2" applyFont="1" applyBorder="1" applyAlignment="1" applyProtection="1">
      <alignment vertical="top"/>
    </xf>
    <xf numFmtId="0" fontId="1" fillId="0" borderId="4" xfId="2" applyFont="1" applyBorder="1" applyAlignment="1" applyProtection="1">
      <alignment vertical="top" wrapText="1"/>
    </xf>
    <xf numFmtId="0" fontId="3" fillId="4" borderId="9" xfId="2" applyFont="1" applyFill="1" applyBorder="1" applyAlignment="1" applyProtection="1">
      <alignment vertical="top" wrapText="1"/>
      <protection locked="0"/>
    </xf>
    <xf numFmtId="3" fontId="3" fillId="4" borderId="4" xfId="0" applyNumberFormat="1" applyFont="1" applyFill="1" applyBorder="1" applyAlignment="1">
      <alignment horizontal="center"/>
    </xf>
    <xf numFmtId="0" fontId="0" fillId="3" borderId="4" xfId="0" applyFill="1" applyBorder="1"/>
    <xf numFmtId="0" fontId="1" fillId="0" borderId="4" xfId="2" applyBorder="1" applyAlignment="1" applyProtection="1">
      <alignment vertical="top" wrapText="1"/>
      <protection locked="0"/>
    </xf>
    <xf numFmtId="164" fontId="0" fillId="0" borderId="4" xfId="0" applyNumberFormat="1" applyBorder="1"/>
    <xf numFmtId="0" fontId="1" fillId="0" borderId="4" xfId="2" applyBorder="1" applyAlignment="1" applyProtection="1">
      <alignment vertical="top"/>
      <protection locked="0"/>
    </xf>
    <xf numFmtId="3" fontId="0" fillId="0" borderId="4" xfId="0" applyNumberFormat="1" applyFont="1" applyBorder="1" applyAlignment="1">
      <alignment horizontal="center"/>
    </xf>
    <xf numFmtId="177" fontId="0" fillId="0" borderId="4" xfId="0" applyNumberFormat="1" applyFont="1" applyBorder="1"/>
    <xf numFmtId="4" fontId="0" fillId="0" borderId="4" xfId="0" applyNumberFormat="1" applyFont="1" applyBorder="1"/>
    <xf numFmtId="10" fontId="1" fillId="0" borderId="10" xfId="1" applyNumberFormat="1" applyFont="1" applyBorder="1"/>
    <xf numFmtId="0" fontId="0" fillId="0" borderId="23" xfId="0" applyFont="1" applyBorder="1"/>
    <xf numFmtId="3" fontId="1" fillId="0" borderId="24" xfId="0" applyNumberFormat="1" applyFont="1" applyBorder="1" applyAlignment="1">
      <alignment horizontal="center"/>
    </xf>
    <xf numFmtId="164" fontId="1" fillId="0" borderId="24" xfId="0" applyNumberFormat="1" applyFont="1" applyBorder="1"/>
    <xf numFmtId="3" fontId="0" fillId="0" borderId="24" xfId="0" applyNumberFormat="1" applyFont="1" applyBorder="1" applyAlignment="1">
      <alignment horizontal="center"/>
    </xf>
    <xf numFmtId="164" fontId="0" fillId="0" borderId="24" xfId="0" applyNumberFormat="1" applyFont="1" applyBorder="1"/>
    <xf numFmtId="180" fontId="0" fillId="0" borderId="11" xfId="0" applyNumberFormat="1" applyFont="1" applyBorder="1"/>
    <xf numFmtId="4" fontId="0" fillId="0" borderId="11" xfId="0" applyNumberFormat="1" applyFont="1" applyBorder="1"/>
    <xf numFmtId="10" fontId="1" fillId="0" borderId="25" xfId="1" applyNumberFormat="1" applyFont="1" applyBorder="1"/>
    <xf numFmtId="0" fontId="3" fillId="5" borderId="26" xfId="2" applyFont="1" applyFill="1" applyBorder="1" applyAlignment="1" applyProtection="1">
      <alignment vertical="top"/>
      <protection locked="0"/>
    </xf>
    <xf numFmtId="4" fontId="3" fillId="5" borderId="14" xfId="0" applyNumberFormat="1" applyFont="1" applyFill="1" applyBorder="1" applyAlignment="1">
      <alignment horizontal="center"/>
    </xf>
    <xf numFmtId="4" fontId="3" fillId="5" borderId="14" xfId="0" applyNumberFormat="1" applyFont="1" applyFill="1" applyBorder="1"/>
    <xf numFmtId="180" fontId="3" fillId="5" borderId="14" xfId="0" applyNumberFormat="1" applyFont="1" applyFill="1" applyBorder="1"/>
    <xf numFmtId="10" fontId="3" fillId="5" borderId="15" xfId="1" applyNumberFormat="1" applyFont="1" applyFill="1" applyBorder="1"/>
    <xf numFmtId="0" fontId="1" fillId="5" borderId="8" xfId="0" applyFont="1" applyFill="1" applyBorder="1"/>
    <xf numFmtId="4" fontId="0" fillId="5" borderId="4" xfId="0" applyNumberFormat="1" applyFill="1" applyBorder="1" applyAlignment="1">
      <alignment horizontal="center"/>
    </xf>
    <xf numFmtId="4" fontId="0" fillId="5" borderId="4" xfId="0" applyNumberFormat="1" applyFill="1" applyBorder="1"/>
    <xf numFmtId="180" fontId="0" fillId="5" borderId="4" xfId="0" applyNumberFormat="1" applyFill="1" applyBorder="1"/>
    <xf numFmtId="10" fontId="1" fillId="5" borderId="10" xfId="1" applyNumberFormat="1" applyFont="1" applyFill="1" applyBorder="1"/>
    <xf numFmtId="0" fontId="3" fillId="5" borderId="16" xfId="2" applyFont="1" applyFill="1" applyBorder="1" applyAlignment="1" applyProtection="1">
      <alignment vertical="top"/>
      <protection locked="0"/>
    </xf>
    <xf numFmtId="180" fontId="3" fillId="5" borderId="12" xfId="0" applyNumberFormat="1" applyFont="1" applyFill="1" applyBorder="1"/>
    <xf numFmtId="10" fontId="3" fillId="5" borderId="17" xfId="1" applyNumberFormat="1" applyFont="1" applyFill="1" applyBorder="1"/>
    <xf numFmtId="166" fontId="0" fillId="0" borderId="0" xfId="45" applyNumberFormat="1"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cellXfs>
  <cellStyles count="46">
    <cellStyle name="$" xfId="3"/>
    <cellStyle name="$_CCA-Request_H11bps" xfId="4"/>
    <cellStyle name="$_CCA-Request_H11bps July 9" xfId="5"/>
    <cellStyle name="$comma" xfId="6"/>
    <cellStyle name="_Comma" xfId="7"/>
    <cellStyle name="_Currency" xfId="8"/>
    <cellStyle name="_CurrencySpace" xfId="9"/>
    <cellStyle name="_Multiple" xfId="10"/>
    <cellStyle name="_MultipleSpace" xfId="11"/>
    <cellStyle name="_Percent" xfId="12"/>
    <cellStyle name="_PercentSpace" xfId="13"/>
    <cellStyle name="_PercentSpace_AR Analysis 061207" xfId="14"/>
    <cellStyle name="_PercentSpace_RMDx BP050513a 051212a" xfId="15"/>
    <cellStyle name="Comma" xfId="45" builtinId="3"/>
    <cellStyle name="Comma 2" xfId="44"/>
    <cellStyle name="comma zerodec" xfId="16"/>
    <cellStyle name="Currency1" xfId="17"/>
    <cellStyle name="Dollar (zero dec)" xfId="18"/>
    <cellStyle name="Grey" xfId="19"/>
    <cellStyle name="Header1" xfId="20"/>
    <cellStyle name="Header2" xfId="21"/>
    <cellStyle name="Input [yellow]" xfId="22"/>
    <cellStyle name="multiple" xfId="23"/>
    <cellStyle name="Normal" xfId="0" builtinId="0"/>
    <cellStyle name="Normal - Style1" xfId="24"/>
    <cellStyle name="Normal 2" xfId="2"/>
    <cellStyle name="Normal 23" xfId="25"/>
    <cellStyle name="Normal 3" xfId="26"/>
    <cellStyle name="Number" xfId="27"/>
    <cellStyle name="OH01" xfId="28"/>
    <cellStyle name="OHnplode" xfId="29"/>
    <cellStyle name="Percent [2]" xfId="30"/>
    <cellStyle name="Percent 2" xfId="1"/>
    <cellStyle name="PSChar" xfId="31"/>
    <cellStyle name="PSDate" xfId="32"/>
    <cellStyle name="PSDec" xfId="33"/>
    <cellStyle name="PSHeading" xfId="34"/>
    <cellStyle name="PSInt" xfId="35"/>
    <cellStyle name="PSSpacer" xfId="36"/>
    <cellStyle name="ShOut" xfId="37"/>
    <cellStyle name="Style 1" xfId="38"/>
    <cellStyle name="Style 2" xfId="39"/>
    <cellStyle name="Style 3" xfId="40"/>
    <cellStyle name="x" xfId="41"/>
    <cellStyle name="x_CCA-Request_H11bps" xfId="42"/>
    <cellStyle name="x_CCA-Request_H11bps July 9"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t%20Pric/EB-2017-0050/Bill%20Impacts/Bill%20Impacts_2018_Acquired%20LDCs_N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Impact Summary"/>
      <sheetName val="Bill Impact Summary_Res"/>
      <sheetName val="RTSR Impacts"/>
      <sheetName val="RTSR Impacts_sorted"/>
      <sheetName val="Data for Bill Impacts"/>
      <sheetName val="Norfolk_BI_Res_Low "/>
      <sheetName val="Norfolk_BI_Res_Avg"/>
      <sheetName val="Norfolk_BI_Res_High"/>
      <sheetName val="Norfolk_BI_GSe_Avg"/>
      <sheetName val="Norfolk_B1_GSd_Avg"/>
      <sheetName val="Norfolk_BI_USL_Avg "/>
      <sheetName val="Norfolk_BI_SenLgt_Avg"/>
      <sheetName val="Norfolk_BI_StLgt_Avg "/>
      <sheetName val="Norfolk_BI_Embedded Distributor"/>
      <sheetName val="Hald_BI_Res_Low"/>
      <sheetName val="Hald_BI_Res_Avg"/>
      <sheetName val="Hald_BI_Res_High "/>
      <sheetName val="Hald_BI_GSe_Avg "/>
      <sheetName val="Hald_B1_GSd_Avg"/>
      <sheetName val="Hald_BI_USL_Avg "/>
      <sheetName val="Hald_BI_SenLgt_Avg"/>
      <sheetName val="Hald_BI_StLgt_Avg"/>
      <sheetName val="Hald_BI_Embedded Distributor"/>
      <sheetName val="HCHI_BI_Embedded Distrib_Niki"/>
      <sheetName val="Wdstk_BI_Res_Low"/>
      <sheetName val="Wdstk_BI_Res_Avg"/>
      <sheetName val="Wdstk_BI_Res_High"/>
      <sheetName val="Wdstk_BI_GSe_Avg"/>
      <sheetName val="Wdstk_B1_GSd_Avg"/>
      <sheetName val="Wdstk_BI_GSd&gt;1MW"/>
      <sheetName val="Wdstk_BI_USL_Avg"/>
      <sheetName val="Wdstk_BI_StLgt_Avg"/>
    </sheetNames>
    <sheetDataSet>
      <sheetData sheetId="0"/>
      <sheetData sheetId="1"/>
      <sheetData sheetId="2"/>
      <sheetData sheetId="3"/>
      <sheetData sheetId="4">
        <row r="2">
          <cell r="A2" t="str">
            <v xml:space="preserve">Rate Class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7" workbookViewId="0">
      <selection activeCell="M21" sqref="M21"/>
    </sheetView>
  </sheetViews>
  <sheetFormatPr defaultRowHeight="12.75" x14ac:dyDescent="0.2"/>
  <cols>
    <col min="1" max="1" width="53.28515625" customWidth="1"/>
    <col min="2" max="2" width="27.85546875" customWidth="1"/>
    <col min="3" max="3" width="10.5703125" customWidth="1"/>
    <col min="4" max="4" width="12.5703125" customWidth="1"/>
    <col min="5" max="5" width="10.42578125" customWidth="1"/>
    <col min="6" max="6" width="10.140625" customWidth="1"/>
    <col min="7" max="7" width="12.28515625" customWidth="1"/>
    <col min="8" max="8" width="10.85546875" bestFit="1" customWidth="1"/>
    <col min="9" max="9" width="11.140625" bestFit="1" customWidth="1"/>
    <col min="255" max="255" width="53.28515625" customWidth="1"/>
    <col min="256" max="256" width="15.5703125" bestFit="1" customWidth="1"/>
    <col min="257" max="257" width="10.5703125" customWidth="1"/>
    <col min="258" max="258" width="10.5703125" bestFit="1" customWidth="1"/>
    <col min="260" max="260" width="10.140625" customWidth="1"/>
    <col min="261" max="261" width="12.28515625" customWidth="1"/>
    <col min="262" max="262" width="10.85546875" bestFit="1" customWidth="1"/>
    <col min="263" max="263" width="11.140625" bestFit="1" customWidth="1"/>
    <col min="264" max="264" width="10.42578125" customWidth="1"/>
    <col min="511" max="511" width="53.28515625" customWidth="1"/>
    <col min="512" max="512" width="15.5703125" bestFit="1" customWidth="1"/>
    <col min="513" max="513" width="10.5703125" customWidth="1"/>
    <col min="514" max="514" width="10.5703125" bestFit="1" customWidth="1"/>
    <col min="516" max="516" width="10.140625" customWidth="1"/>
    <col min="517" max="517" width="12.28515625" customWidth="1"/>
    <col min="518" max="518" width="10.85546875" bestFit="1" customWidth="1"/>
    <col min="519" max="519" width="11.140625" bestFit="1" customWidth="1"/>
    <col min="520" max="520" width="10.42578125" customWidth="1"/>
    <col min="767" max="767" width="53.28515625" customWidth="1"/>
    <col min="768" max="768" width="15.5703125" bestFit="1" customWidth="1"/>
    <col min="769" max="769" width="10.5703125" customWidth="1"/>
    <col min="770" max="770" width="10.5703125" bestFit="1" customWidth="1"/>
    <col min="772" max="772" width="10.140625" customWidth="1"/>
    <col min="773" max="773" width="12.28515625" customWidth="1"/>
    <col min="774" max="774" width="10.85546875" bestFit="1" customWidth="1"/>
    <col min="775" max="775" width="11.140625" bestFit="1" customWidth="1"/>
    <col min="776" max="776" width="10.42578125" customWidth="1"/>
    <col min="1023" max="1023" width="53.28515625" customWidth="1"/>
    <col min="1024" max="1024" width="15.5703125" bestFit="1" customWidth="1"/>
    <col min="1025" max="1025" width="10.5703125" customWidth="1"/>
    <col min="1026" max="1026" width="10.5703125" bestFit="1" customWidth="1"/>
    <col min="1028" max="1028" width="10.140625" customWidth="1"/>
    <col min="1029" max="1029" width="12.28515625" customWidth="1"/>
    <col min="1030" max="1030" width="10.85546875" bestFit="1" customWidth="1"/>
    <col min="1031" max="1031" width="11.140625" bestFit="1" customWidth="1"/>
    <col min="1032" max="1032" width="10.42578125" customWidth="1"/>
    <col min="1279" max="1279" width="53.28515625" customWidth="1"/>
    <col min="1280" max="1280" width="15.5703125" bestFit="1" customWidth="1"/>
    <col min="1281" max="1281" width="10.5703125" customWidth="1"/>
    <col min="1282" max="1282" width="10.5703125" bestFit="1" customWidth="1"/>
    <col min="1284" max="1284" width="10.140625" customWidth="1"/>
    <col min="1285" max="1285" width="12.28515625" customWidth="1"/>
    <col min="1286" max="1286" width="10.85546875" bestFit="1" customWidth="1"/>
    <col min="1287" max="1287" width="11.140625" bestFit="1" customWidth="1"/>
    <col min="1288" max="1288" width="10.42578125" customWidth="1"/>
    <col min="1535" max="1535" width="53.28515625" customWidth="1"/>
    <col min="1536" max="1536" width="15.5703125" bestFit="1" customWidth="1"/>
    <col min="1537" max="1537" width="10.5703125" customWidth="1"/>
    <col min="1538" max="1538" width="10.5703125" bestFit="1" customWidth="1"/>
    <col min="1540" max="1540" width="10.140625" customWidth="1"/>
    <col min="1541" max="1541" width="12.28515625" customWidth="1"/>
    <col min="1542" max="1542" width="10.85546875" bestFit="1" customWidth="1"/>
    <col min="1543" max="1543" width="11.140625" bestFit="1" customWidth="1"/>
    <col min="1544" max="1544" width="10.42578125" customWidth="1"/>
    <col min="1791" max="1791" width="53.28515625" customWidth="1"/>
    <col min="1792" max="1792" width="15.5703125" bestFit="1" customWidth="1"/>
    <col min="1793" max="1793" width="10.5703125" customWidth="1"/>
    <col min="1794" max="1794" width="10.5703125" bestFit="1" customWidth="1"/>
    <col min="1796" max="1796" width="10.140625" customWidth="1"/>
    <col min="1797" max="1797" width="12.28515625" customWidth="1"/>
    <col min="1798" max="1798" width="10.85546875" bestFit="1" customWidth="1"/>
    <col min="1799" max="1799" width="11.140625" bestFit="1" customWidth="1"/>
    <col min="1800" max="1800" width="10.42578125" customWidth="1"/>
    <col min="2047" max="2047" width="53.28515625" customWidth="1"/>
    <col min="2048" max="2048" width="15.5703125" bestFit="1" customWidth="1"/>
    <col min="2049" max="2049" width="10.5703125" customWidth="1"/>
    <col min="2050" max="2050" width="10.5703125" bestFit="1" customWidth="1"/>
    <col min="2052" max="2052" width="10.140625" customWidth="1"/>
    <col min="2053" max="2053" width="12.28515625" customWidth="1"/>
    <col min="2054" max="2054" width="10.85546875" bestFit="1" customWidth="1"/>
    <col min="2055" max="2055" width="11.140625" bestFit="1" customWidth="1"/>
    <col min="2056" max="2056" width="10.42578125" customWidth="1"/>
    <col min="2303" max="2303" width="53.28515625" customWidth="1"/>
    <col min="2304" max="2304" width="15.5703125" bestFit="1" customWidth="1"/>
    <col min="2305" max="2305" width="10.5703125" customWidth="1"/>
    <col min="2306" max="2306" width="10.5703125" bestFit="1" customWidth="1"/>
    <col min="2308" max="2308" width="10.140625" customWidth="1"/>
    <col min="2309" max="2309" width="12.28515625" customWidth="1"/>
    <col min="2310" max="2310" width="10.85546875" bestFit="1" customWidth="1"/>
    <col min="2311" max="2311" width="11.140625" bestFit="1" customWidth="1"/>
    <col min="2312" max="2312" width="10.42578125" customWidth="1"/>
    <col min="2559" max="2559" width="53.28515625" customWidth="1"/>
    <col min="2560" max="2560" width="15.5703125" bestFit="1" customWidth="1"/>
    <col min="2561" max="2561" width="10.5703125" customWidth="1"/>
    <col min="2562" max="2562" width="10.5703125" bestFit="1" customWidth="1"/>
    <col min="2564" max="2564" width="10.140625" customWidth="1"/>
    <col min="2565" max="2565" width="12.28515625" customWidth="1"/>
    <col min="2566" max="2566" width="10.85546875" bestFit="1" customWidth="1"/>
    <col min="2567" max="2567" width="11.140625" bestFit="1" customWidth="1"/>
    <col min="2568" max="2568" width="10.42578125" customWidth="1"/>
    <col min="2815" max="2815" width="53.28515625" customWidth="1"/>
    <col min="2816" max="2816" width="15.5703125" bestFit="1" customWidth="1"/>
    <col min="2817" max="2817" width="10.5703125" customWidth="1"/>
    <col min="2818" max="2818" width="10.5703125" bestFit="1" customWidth="1"/>
    <col min="2820" max="2820" width="10.140625" customWidth="1"/>
    <col min="2821" max="2821" width="12.28515625" customWidth="1"/>
    <col min="2822" max="2822" width="10.85546875" bestFit="1" customWidth="1"/>
    <col min="2823" max="2823" width="11.140625" bestFit="1" customWidth="1"/>
    <col min="2824" max="2824" width="10.42578125" customWidth="1"/>
    <col min="3071" max="3071" width="53.28515625" customWidth="1"/>
    <col min="3072" max="3072" width="15.5703125" bestFit="1" customWidth="1"/>
    <col min="3073" max="3073" width="10.5703125" customWidth="1"/>
    <col min="3074" max="3074" width="10.5703125" bestFit="1" customWidth="1"/>
    <col min="3076" max="3076" width="10.140625" customWidth="1"/>
    <col min="3077" max="3077" width="12.28515625" customWidth="1"/>
    <col min="3078" max="3078" width="10.85546875" bestFit="1" customWidth="1"/>
    <col min="3079" max="3079" width="11.140625" bestFit="1" customWidth="1"/>
    <col min="3080" max="3080" width="10.42578125" customWidth="1"/>
    <col min="3327" max="3327" width="53.28515625" customWidth="1"/>
    <col min="3328" max="3328" width="15.5703125" bestFit="1" customWidth="1"/>
    <col min="3329" max="3329" width="10.5703125" customWidth="1"/>
    <col min="3330" max="3330" width="10.5703125" bestFit="1" customWidth="1"/>
    <col min="3332" max="3332" width="10.140625" customWidth="1"/>
    <col min="3333" max="3333" width="12.28515625" customWidth="1"/>
    <col min="3334" max="3334" width="10.85546875" bestFit="1" customWidth="1"/>
    <col min="3335" max="3335" width="11.140625" bestFit="1" customWidth="1"/>
    <col min="3336" max="3336" width="10.42578125" customWidth="1"/>
    <col min="3583" max="3583" width="53.28515625" customWidth="1"/>
    <col min="3584" max="3584" width="15.5703125" bestFit="1" customWidth="1"/>
    <col min="3585" max="3585" width="10.5703125" customWidth="1"/>
    <col min="3586" max="3586" width="10.5703125" bestFit="1" customWidth="1"/>
    <col min="3588" max="3588" width="10.140625" customWidth="1"/>
    <col min="3589" max="3589" width="12.28515625" customWidth="1"/>
    <col min="3590" max="3590" width="10.85546875" bestFit="1" customWidth="1"/>
    <col min="3591" max="3591" width="11.140625" bestFit="1" customWidth="1"/>
    <col min="3592" max="3592" width="10.42578125" customWidth="1"/>
    <col min="3839" max="3839" width="53.28515625" customWidth="1"/>
    <col min="3840" max="3840" width="15.5703125" bestFit="1" customWidth="1"/>
    <col min="3841" max="3841" width="10.5703125" customWidth="1"/>
    <col min="3842" max="3842" width="10.5703125" bestFit="1" customWidth="1"/>
    <col min="3844" max="3844" width="10.140625" customWidth="1"/>
    <col min="3845" max="3845" width="12.28515625" customWidth="1"/>
    <col min="3846" max="3846" width="10.85546875" bestFit="1" customWidth="1"/>
    <col min="3847" max="3847" width="11.140625" bestFit="1" customWidth="1"/>
    <col min="3848" max="3848" width="10.42578125" customWidth="1"/>
    <col min="4095" max="4095" width="53.28515625" customWidth="1"/>
    <col min="4096" max="4096" width="15.5703125" bestFit="1" customWidth="1"/>
    <col min="4097" max="4097" width="10.5703125" customWidth="1"/>
    <col min="4098" max="4098" width="10.5703125" bestFit="1" customWidth="1"/>
    <col min="4100" max="4100" width="10.140625" customWidth="1"/>
    <col min="4101" max="4101" width="12.28515625" customWidth="1"/>
    <col min="4102" max="4102" width="10.85546875" bestFit="1" customWidth="1"/>
    <col min="4103" max="4103" width="11.140625" bestFit="1" customWidth="1"/>
    <col min="4104" max="4104" width="10.42578125" customWidth="1"/>
    <col min="4351" max="4351" width="53.28515625" customWidth="1"/>
    <col min="4352" max="4352" width="15.5703125" bestFit="1" customWidth="1"/>
    <col min="4353" max="4353" width="10.5703125" customWidth="1"/>
    <col min="4354" max="4354" width="10.5703125" bestFit="1" customWidth="1"/>
    <col min="4356" max="4356" width="10.140625" customWidth="1"/>
    <col min="4357" max="4357" width="12.28515625" customWidth="1"/>
    <col min="4358" max="4358" width="10.85546875" bestFit="1" customWidth="1"/>
    <col min="4359" max="4359" width="11.140625" bestFit="1" customWidth="1"/>
    <col min="4360" max="4360" width="10.42578125" customWidth="1"/>
    <col min="4607" max="4607" width="53.28515625" customWidth="1"/>
    <col min="4608" max="4608" width="15.5703125" bestFit="1" customWidth="1"/>
    <col min="4609" max="4609" width="10.5703125" customWidth="1"/>
    <col min="4610" max="4610" width="10.5703125" bestFit="1" customWidth="1"/>
    <col min="4612" max="4612" width="10.140625" customWidth="1"/>
    <col min="4613" max="4613" width="12.28515625" customWidth="1"/>
    <col min="4614" max="4614" width="10.85546875" bestFit="1" customWidth="1"/>
    <col min="4615" max="4615" width="11.140625" bestFit="1" customWidth="1"/>
    <col min="4616" max="4616" width="10.42578125" customWidth="1"/>
    <col min="4863" max="4863" width="53.28515625" customWidth="1"/>
    <col min="4864" max="4864" width="15.5703125" bestFit="1" customWidth="1"/>
    <col min="4865" max="4865" width="10.5703125" customWidth="1"/>
    <col min="4866" max="4866" width="10.5703125" bestFit="1" customWidth="1"/>
    <col min="4868" max="4868" width="10.140625" customWidth="1"/>
    <col min="4869" max="4869" width="12.28515625" customWidth="1"/>
    <col min="4870" max="4870" width="10.85546875" bestFit="1" customWidth="1"/>
    <col min="4871" max="4871" width="11.140625" bestFit="1" customWidth="1"/>
    <col min="4872" max="4872" width="10.42578125" customWidth="1"/>
    <col min="5119" max="5119" width="53.28515625" customWidth="1"/>
    <col min="5120" max="5120" width="15.5703125" bestFit="1" customWidth="1"/>
    <col min="5121" max="5121" width="10.5703125" customWidth="1"/>
    <col min="5122" max="5122" width="10.5703125" bestFit="1" customWidth="1"/>
    <col min="5124" max="5124" width="10.140625" customWidth="1"/>
    <col min="5125" max="5125" width="12.28515625" customWidth="1"/>
    <col min="5126" max="5126" width="10.85546875" bestFit="1" customWidth="1"/>
    <col min="5127" max="5127" width="11.140625" bestFit="1" customWidth="1"/>
    <col min="5128" max="5128" width="10.42578125" customWidth="1"/>
    <col min="5375" max="5375" width="53.28515625" customWidth="1"/>
    <col min="5376" max="5376" width="15.5703125" bestFit="1" customWidth="1"/>
    <col min="5377" max="5377" width="10.5703125" customWidth="1"/>
    <col min="5378" max="5378" width="10.5703125" bestFit="1" customWidth="1"/>
    <col min="5380" max="5380" width="10.140625" customWidth="1"/>
    <col min="5381" max="5381" width="12.28515625" customWidth="1"/>
    <col min="5382" max="5382" width="10.85546875" bestFit="1" customWidth="1"/>
    <col min="5383" max="5383" width="11.140625" bestFit="1" customWidth="1"/>
    <col min="5384" max="5384" width="10.42578125" customWidth="1"/>
    <col min="5631" max="5631" width="53.28515625" customWidth="1"/>
    <col min="5632" max="5632" width="15.5703125" bestFit="1" customWidth="1"/>
    <col min="5633" max="5633" width="10.5703125" customWidth="1"/>
    <col min="5634" max="5634" width="10.5703125" bestFit="1" customWidth="1"/>
    <col min="5636" max="5636" width="10.140625" customWidth="1"/>
    <col min="5637" max="5637" width="12.28515625" customWidth="1"/>
    <col min="5638" max="5638" width="10.85546875" bestFit="1" customWidth="1"/>
    <col min="5639" max="5639" width="11.140625" bestFit="1" customWidth="1"/>
    <col min="5640" max="5640" width="10.42578125" customWidth="1"/>
    <col min="5887" max="5887" width="53.28515625" customWidth="1"/>
    <col min="5888" max="5888" width="15.5703125" bestFit="1" customWidth="1"/>
    <col min="5889" max="5889" width="10.5703125" customWidth="1"/>
    <col min="5890" max="5890" width="10.5703125" bestFit="1" customWidth="1"/>
    <col min="5892" max="5892" width="10.140625" customWidth="1"/>
    <col min="5893" max="5893" width="12.28515625" customWidth="1"/>
    <col min="5894" max="5894" width="10.85546875" bestFit="1" customWidth="1"/>
    <col min="5895" max="5895" width="11.140625" bestFit="1" customWidth="1"/>
    <col min="5896" max="5896" width="10.42578125" customWidth="1"/>
    <col min="6143" max="6143" width="53.28515625" customWidth="1"/>
    <col min="6144" max="6144" width="15.5703125" bestFit="1" customWidth="1"/>
    <col min="6145" max="6145" width="10.5703125" customWidth="1"/>
    <col min="6146" max="6146" width="10.5703125" bestFit="1" customWidth="1"/>
    <col min="6148" max="6148" width="10.140625" customWidth="1"/>
    <col min="6149" max="6149" width="12.28515625" customWidth="1"/>
    <col min="6150" max="6150" width="10.85546875" bestFit="1" customWidth="1"/>
    <col min="6151" max="6151" width="11.140625" bestFit="1" customWidth="1"/>
    <col min="6152" max="6152" width="10.42578125" customWidth="1"/>
    <col min="6399" max="6399" width="53.28515625" customWidth="1"/>
    <col min="6400" max="6400" width="15.5703125" bestFit="1" customWidth="1"/>
    <col min="6401" max="6401" width="10.5703125" customWidth="1"/>
    <col min="6402" max="6402" width="10.5703125" bestFit="1" customWidth="1"/>
    <col min="6404" max="6404" width="10.140625" customWidth="1"/>
    <col min="6405" max="6405" width="12.28515625" customWidth="1"/>
    <col min="6406" max="6406" width="10.85546875" bestFit="1" customWidth="1"/>
    <col min="6407" max="6407" width="11.140625" bestFit="1" customWidth="1"/>
    <col min="6408" max="6408" width="10.42578125" customWidth="1"/>
    <col min="6655" max="6655" width="53.28515625" customWidth="1"/>
    <col min="6656" max="6656" width="15.5703125" bestFit="1" customWidth="1"/>
    <col min="6657" max="6657" width="10.5703125" customWidth="1"/>
    <col min="6658" max="6658" width="10.5703125" bestFit="1" customWidth="1"/>
    <col min="6660" max="6660" width="10.140625" customWidth="1"/>
    <col min="6661" max="6661" width="12.28515625" customWidth="1"/>
    <col min="6662" max="6662" width="10.85546875" bestFit="1" customWidth="1"/>
    <col min="6663" max="6663" width="11.140625" bestFit="1" customWidth="1"/>
    <col min="6664" max="6664" width="10.42578125" customWidth="1"/>
    <col min="6911" max="6911" width="53.28515625" customWidth="1"/>
    <col min="6912" max="6912" width="15.5703125" bestFit="1" customWidth="1"/>
    <col min="6913" max="6913" width="10.5703125" customWidth="1"/>
    <col min="6914" max="6914" width="10.5703125" bestFit="1" customWidth="1"/>
    <col min="6916" max="6916" width="10.140625" customWidth="1"/>
    <col min="6917" max="6917" width="12.28515625" customWidth="1"/>
    <col min="6918" max="6918" width="10.85546875" bestFit="1" customWidth="1"/>
    <col min="6919" max="6919" width="11.140625" bestFit="1" customWidth="1"/>
    <col min="6920" max="6920" width="10.42578125" customWidth="1"/>
    <col min="7167" max="7167" width="53.28515625" customWidth="1"/>
    <col min="7168" max="7168" width="15.5703125" bestFit="1" customWidth="1"/>
    <col min="7169" max="7169" width="10.5703125" customWidth="1"/>
    <col min="7170" max="7170" width="10.5703125" bestFit="1" customWidth="1"/>
    <col min="7172" max="7172" width="10.140625" customWidth="1"/>
    <col min="7173" max="7173" width="12.28515625" customWidth="1"/>
    <col min="7174" max="7174" width="10.85546875" bestFit="1" customWidth="1"/>
    <col min="7175" max="7175" width="11.140625" bestFit="1" customWidth="1"/>
    <col min="7176" max="7176" width="10.42578125" customWidth="1"/>
    <col min="7423" max="7423" width="53.28515625" customWidth="1"/>
    <col min="7424" max="7424" width="15.5703125" bestFit="1" customWidth="1"/>
    <col min="7425" max="7425" width="10.5703125" customWidth="1"/>
    <col min="7426" max="7426" width="10.5703125" bestFit="1" customWidth="1"/>
    <col min="7428" max="7428" width="10.140625" customWidth="1"/>
    <col min="7429" max="7429" width="12.28515625" customWidth="1"/>
    <col min="7430" max="7430" width="10.85546875" bestFit="1" customWidth="1"/>
    <col min="7431" max="7431" width="11.140625" bestFit="1" customWidth="1"/>
    <col min="7432" max="7432" width="10.42578125" customWidth="1"/>
    <col min="7679" max="7679" width="53.28515625" customWidth="1"/>
    <col min="7680" max="7680" width="15.5703125" bestFit="1" customWidth="1"/>
    <col min="7681" max="7681" width="10.5703125" customWidth="1"/>
    <col min="7682" max="7682" width="10.5703125" bestFit="1" customWidth="1"/>
    <col min="7684" max="7684" width="10.140625" customWidth="1"/>
    <col min="7685" max="7685" width="12.28515625" customWidth="1"/>
    <col min="7686" max="7686" width="10.85546875" bestFit="1" customWidth="1"/>
    <col min="7687" max="7687" width="11.140625" bestFit="1" customWidth="1"/>
    <col min="7688" max="7688" width="10.42578125" customWidth="1"/>
    <col min="7935" max="7935" width="53.28515625" customWidth="1"/>
    <col min="7936" max="7936" width="15.5703125" bestFit="1" customWidth="1"/>
    <col min="7937" max="7937" width="10.5703125" customWidth="1"/>
    <col min="7938" max="7938" width="10.5703125" bestFit="1" customWidth="1"/>
    <col min="7940" max="7940" width="10.140625" customWidth="1"/>
    <col min="7941" max="7941" width="12.28515625" customWidth="1"/>
    <col min="7942" max="7942" width="10.85546875" bestFit="1" customWidth="1"/>
    <col min="7943" max="7943" width="11.140625" bestFit="1" customWidth="1"/>
    <col min="7944" max="7944" width="10.42578125" customWidth="1"/>
    <col min="8191" max="8191" width="53.28515625" customWidth="1"/>
    <col min="8192" max="8192" width="15.5703125" bestFit="1" customWidth="1"/>
    <col min="8193" max="8193" width="10.5703125" customWidth="1"/>
    <col min="8194" max="8194" width="10.5703125" bestFit="1" customWidth="1"/>
    <col min="8196" max="8196" width="10.140625" customWidth="1"/>
    <col min="8197" max="8197" width="12.28515625" customWidth="1"/>
    <col min="8198" max="8198" width="10.85546875" bestFit="1" customWidth="1"/>
    <col min="8199" max="8199" width="11.140625" bestFit="1" customWidth="1"/>
    <col min="8200" max="8200" width="10.42578125" customWidth="1"/>
    <col min="8447" max="8447" width="53.28515625" customWidth="1"/>
    <col min="8448" max="8448" width="15.5703125" bestFit="1" customWidth="1"/>
    <col min="8449" max="8449" width="10.5703125" customWidth="1"/>
    <col min="8450" max="8450" width="10.5703125" bestFit="1" customWidth="1"/>
    <col min="8452" max="8452" width="10.140625" customWidth="1"/>
    <col min="8453" max="8453" width="12.28515625" customWidth="1"/>
    <col min="8454" max="8454" width="10.85546875" bestFit="1" customWidth="1"/>
    <col min="8455" max="8455" width="11.140625" bestFit="1" customWidth="1"/>
    <col min="8456" max="8456" width="10.42578125" customWidth="1"/>
    <col min="8703" max="8703" width="53.28515625" customWidth="1"/>
    <col min="8704" max="8704" width="15.5703125" bestFit="1" customWidth="1"/>
    <col min="8705" max="8705" width="10.5703125" customWidth="1"/>
    <col min="8706" max="8706" width="10.5703125" bestFit="1" customWidth="1"/>
    <col min="8708" max="8708" width="10.140625" customWidth="1"/>
    <col min="8709" max="8709" width="12.28515625" customWidth="1"/>
    <col min="8710" max="8710" width="10.85546875" bestFit="1" customWidth="1"/>
    <col min="8711" max="8711" width="11.140625" bestFit="1" customWidth="1"/>
    <col min="8712" max="8712" width="10.42578125" customWidth="1"/>
    <col min="8959" max="8959" width="53.28515625" customWidth="1"/>
    <col min="8960" max="8960" width="15.5703125" bestFit="1" customWidth="1"/>
    <col min="8961" max="8961" width="10.5703125" customWidth="1"/>
    <col min="8962" max="8962" width="10.5703125" bestFit="1" customWidth="1"/>
    <col min="8964" max="8964" width="10.140625" customWidth="1"/>
    <col min="8965" max="8965" width="12.28515625" customWidth="1"/>
    <col min="8966" max="8966" width="10.85546875" bestFit="1" customWidth="1"/>
    <col min="8967" max="8967" width="11.140625" bestFit="1" customWidth="1"/>
    <col min="8968" max="8968" width="10.42578125" customWidth="1"/>
    <col min="9215" max="9215" width="53.28515625" customWidth="1"/>
    <col min="9216" max="9216" width="15.5703125" bestFit="1" customWidth="1"/>
    <col min="9217" max="9217" width="10.5703125" customWidth="1"/>
    <col min="9218" max="9218" width="10.5703125" bestFit="1" customWidth="1"/>
    <col min="9220" max="9220" width="10.140625" customWidth="1"/>
    <col min="9221" max="9221" width="12.28515625" customWidth="1"/>
    <col min="9222" max="9222" width="10.85546875" bestFit="1" customWidth="1"/>
    <col min="9223" max="9223" width="11.140625" bestFit="1" customWidth="1"/>
    <col min="9224" max="9224" width="10.42578125" customWidth="1"/>
    <col min="9471" max="9471" width="53.28515625" customWidth="1"/>
    <col min="9472" max="9472" width="15.5703125" bestFit="1" customWidth="1"/>
    <col min="9473" max="9473" width="10.5703125" customWidth="1"/>
    <col min="9474" max="9474" width="10.5703125" bestFit="1" customWidth="1"/>
    <col min="9476" max="9476" width="10.140625" customWidth="1"/>
    <col min="9477" max="9477" width="12.28515625" customWidth="1"/>
    <col min="9478" max="9478" width="10.85546875" bestFit="1" customWidth="1"/>
    <col min="9479" max="9479" width="11.140625" bestFit="1" customWidth="1"/>
    <col min="9480" max="9480" width="10.42578125" customWidth="1"/>
    <col min="9727" max="9727" width="53.28515625" customWidth="1"/>
    <col min="9728" max="9728" width="15.5703125" bestFit="1" customWidth="1"/>
    <col min="9729" max="9729" width="10.5703125" customWidth="1"/>
    <col min="9730" max="9730" width="10.5703125" bestFit="1" customWidth="1"/>
    <col min="9732" max="9732" width="10.140625" customWidth="1"/>
    <col min="9733" max="9733" width="12.28515625" customWidth="1"/>
    <col min="9734" max="9734" width="10.85546875" bestFit="1" customWidth="1"/>
    <col min="9735" max="9735" width="11.140625" bestFit="1" customWidth="1"/>
    <col min="9736" max="9736" width="10.42578125" customWidth="1"/>
    <col min="9983" max="9983" width="53.28515625" customWidth="1"/>
    <col min="9984" max="9984" width="15.5703125" bestFit="1" customWidth="1"/>
    <col min="9985" max="9985" width="10.5703125" customWidth="1"/>
    <col min="9986" max="9986" width="10.5703125" bestFit="1" customWidth="1"/>
    <col min="9988" max="9988" width="10.140625" customWidth="1"/>
    <col min="9989" max="9989" width="12.28515625" customWidth="1"/>
    <col min="9990" max="9990" width="10.85546875" bestFit="1" customWidth="1"/>
    <col min="9991" max="9991" width="11.140625" bestFit="1" customWidth="1"/>
    <col min="9992" max="9992" width="10.42578125" customWidth="1"/>
    <col min="10239" max="10239" width="53.28515625" customWidth="1"/>
    <col min="10240" max="10240" width="15.5703125" bestFit="1" customWidth="1"/>
    <col min="10241" max="10241" width="10.5703125" customWidth="1"/>
    <col min="10242" max="10242" width="10.5703125" bestFit="1" customWidth="1"/>
    <col min="10244" max="10244" width="10.140625" customWidth="1"/>
    <col min="10245" max="10245" width="12.28515625" customWidth="1"/>
    <col min="10246" max="10246" width="10.85546875" bestFit="1" customWidth="1"/>
    <col min="10247" max="10247" width="11.140625" bestFit="1" customWidth="1"/>
    <col min="10248" max="10248" width="10.42578125" customWidth="1"/>
    <col min="10495" max="10495" width="53.28515625" customWidth="1"/>
    <col min="10496" max="10496" width="15.5703125" bestFit="1" customWidth="1"/>
    <col min="10497" max="10497" width="10.5703125" customWidth="1"/>
    <col min="10498" max="10498" width="10.5703125" bestFit="1" customWidth="1"/>
    <col min="10500" max="10500" width="10.140625" customWidth="1"/>
    <col min="10501" max="10501" width="12.28515625" customWidth="1"/>
    <col min="10502" max="10502" width="10.85546875" bestFit="1" customWidth="1"/>
    <col min="10503" max="10503" width="11.140625" bestFit="1" customWidth="1"/>
    <col min="10504" max="10504" width="10.42578125" customWidth="1"/>
    <col min="10751" max="10751" width="53.28515625" customWidth="1"/>
    <col min="10752" max="10752" width="15.5703125" bestFit="1" customWidth="1"/>
    <col min="10753" max="10753" width="10.5703125" customWidth="1"/>
    <col min="10754" max="10754" width="10.5703125" bestFit="1" customWidth="1"/>
    <col min="10756" max="10756" width="10.140625" customWidth="1"/>
    <col min="10757" max="10757" width="12.28515625" customWidth="1"/>
    <col min="10758" max="10758" width="10.85546875" bestFit="1" customWidth="1"/>
    <col min="10759" max="10759" width="11.140625" bestFit="1" customWidth="1"/>
    <col min="10760" max="10760" width="10.42578125" customWidth="1"/>
    <col min="11007" max="11007" width="53.28515625" customWidth="1"/>
    <col min="11008" max="11008" width="15.5703125" bestFit="1" customWidth="1"/>
    <col min="11009" max="11009" width="10.5703125" customWidth="1"/>
    <col min="11010" max="11010" width="10.5703125" bestFit="1" customWidth="1"/>
    <col min="11012" max="11012" width="10.140625" customWidth="1"/>
    <col min="11013" max="11013" width="12.28515625" customWidth="1"/>
    <col min="11014" max="11014" width="10.85546875" bestFit="1" customWidth="1"/>
    <col min="11015" max="11015" width="11.140625" bestFit="1" customWidth="1"/>
    <col min="11016" max="11016" width="10.42578125" customWidth="1"/>
    <col min="11263" max="11263" width="53.28515625" customWidth="1"/>
    <col min="11264" max="11264" width="15.5703125" bestFit="1" customWidth="1"/>
    <col min="11265" max="11265" width="10.5703125" customWidth="1"/>
    <col min="11266" max="11266" width="10.5703125" bestFit="1" customWidth="1"/>
    <col min="11268" max="11268" width="10.140625" customWidth="1"/>
    <col min="11269" max="11269" width="12.28515625" customWidth="1"/>
    <col min="11270" max="11270" width="10.85546875" bestFit="1" customWidth="1"/>
    <col min="11271" max="11271" width="11.140625" bestFit="1" customWidth="1"/>
    <col min="11272" max="11272" width="10.42578125" customWidth="1"/>
    <col min="11519" max="11519" width="53.28515625" customWidth="1"/>
    <col min="11520" max="11520" width="15.5703125" bestFit="1" customWidth="1"/>
    <col min="11521" max="11521" width="10.5703125" customWidth="1"/>
    <col min="11522" max="11522" width="10.5703125" bestFit="1" customWidth="1"/>
    <col min="11524" max="11524" width="10.140625" customWidth="1"/>
    <col min="11525" max="11525" width="12.28515625" customWidth="1"/>
    <col min="11526" max="11526" width="10.85546875" bestFit="1" customWidth="1"/>
    <col min="11527" max="11527" width="11.140625" bestFit="1" customWidth="1"/>
    <col min="11528" max="11528" width="10.42578125" customWidth="1"/>
    <col min="11775" max="11775" width="53.28515625" customWidth="1"/>
    <col min="11776" max="11776" width="15.5703125" bestFit="1" customWidth="1"/>
    <col min="11777" max="11777" width="10.5703125" customWidth="1"/>
    <col min="11778" max="11778" width="10.5703125" bestFit="1" customWidth="1"/>
    <col min="11780" max="11780" width="10.140625" customWidth="1"/>
    <col min="11781" max="11781" width="12.28515625" customWidth="1"/>
    <col min="11782" max="11782" width="10.85546875" bestFit="1" customWidth="1"/>
    <col min="11783" max="11783" width="11.140625" bestFit="1" customWidth="1"/>
    <col min="11784" max="11784" width="10.42578125" customWidth="1"/>
    <col min="12031" max="12031" width="53.28515625" customWidth="1"/>
    <col min="12032" max="12032" width="15.5703125" bestFit="1" customWidth="1"/>
    <col min="12033" max="12033" width="10.5703125" customWidth="1"/>
    <col min="12034" max="12034" width="10.5703125" bestFit="1" customWidth="1"/>
    <col min="12036" max="12036" width="10.140625" customWidth="1"/>
    <col min="12037" max="12037" width="12.28515625" customWidth="1"/>
    <col min="12038" max="12038" width="10.85546875" bestFit="1" customWidth="1"/>
    <col min="12039" max="12039" width="11.140625" bestFit="1" customWidth="1"/>
    <col min="12040" max="12040" width="10.42578125" customWidth="1"/>
    <col min="12287" max="12287" width="53.28515625" customWidth="1"/>
    <col min="12288" max="12288" width="15.5703125" bestFit="1" customWidth="1"/>
    <col min="12289" max="12289" width="10.5703125" customWidth="1"/>
    <col min="12290" max="12290" width="10.5703125" bestFit="1" customWidth="1"/>
    <col min="12292" max="12292" width="10.140625" customWidth="1"/>
    <col min="12293" max="12293" width="12.28515625" customWidth="1"/>
    <col min="12294" max="12294" width="10.85546875" bestFit="1" customWidth="1"/>
    <col min="12295" max="12295" width="11.140625" bestFit="1" customWidth="1"/>
    <col min="12296" max="12296" width="10.42578125" customWidth="1"/>
    <col min="12543" max="12543" width="53.28515625" customWidth="1"/>
    <col min="12544" max="12544" width="15.5703125" bestFit="1" customWidth="1"/>
    <col min="12545" max="12545" width="10.5703125" customWidth="1"/>
    <col min="12546" max="12546" width="10.5703125" bestFit="1" customWidth="1"/>
    <col min="12548" max="12548" width="10.140625" customWidth="1"/>
    <col min="12549" max="12549" width="12.28515625" customWidth="1"/>
    <col min="12550" max="12550" width="10.85546875" bestFit="1" customWidth="1"/>
    <col min="12551" max="12551" width="11.140625" bestFit="1" customWidth="1"/>
    <col min="12552" max="12552" width="10.42578125" customWidth="1"/>
    <col min="12799" max="12799" width="53.28515625" customWidth="1"/>
    <col min="12800" max="12800" width="15.5703125" bestFit="1" customWidth="1"/>
    <col min="12801" max="12801" width="10.5703125" customWidth="1"/>
    <col min="12802" max="12802" width="10.5703125" bestFit="1" customWidth="1"/>
    <col min="12804" max="12804" width="10.140625" customWidth="1"/>
    <col min="12805" max="12805" width="12.28515625" customWidth="1"/>
    <col min="12806" max="12806" width="10.85546875" bestFit="1" customWidth="1"/>
    <col min="12807" max="12807" width="11.140625" bestFit="1" customWidth="1"/>
    <col min="12808" max="12808" width="10.42578125" customWidth="1"/>
    <col min="13055" max="13055" width="53.28515625" customWidth="1"/>
    <col min="13056" max="13056" width="15.5703125" bestFit="1" customWidth="1"/>
    <col min="13057" max="13057" width="10.5703125" customWidth="1"/>
    <col min="13058" max="13058" width="10.5703125" bestFit="1" customWidth="1"/>
    <col min="13060" max="13060" width="10.140625" customWidth="1"/>
    <col min="13061" max="13061" width="12.28515625" customWidth="1"/>
    <col min="13062" max="13062" width="10.85546875" bestFit="1" customWidth="1"/>
    <col min="13063" max="13063" width="11.140625" bestFit="1" customWidth="1"/>
    <col min="13064" max="13064" width="10.42578125" customWidth="1"/>
    <col min="13311" max="13311" width="53.28515625" customWidth="1"/>
    <col min="13312" max="13312" width="15.5703125" bestFit="1" customWidth="1"/>
    <col min="13313" max="13313" width="10.5703125" customWidth="1"/>
    <col min="13314" max="13314" width="10.5703125" bestFit="1" customWidth="1"/>
    <col min="13316" max="13316" width="10.140625" customWidth="1"/>
    <col min="13317" max="13317" width="12.28515625" customWidth="1"/>
    <col min="13318" max="13318" width="10.85546875" bestFit="1" customWidth="1"/>
    <col min="13319" max="13319" width="11.140625" bestFit="1" customWidth="1"/>
    <col min="13320" max="13320" width="10.42578125" customWidth="1"/>
    <col min="13567" max="13567" width="53.28515625" customWidth="1"/>
    <col min="13568" max="13568" width="15.5703125" bestFit="1" customWidth="1"/>
    <col min="13569" max="13569" width="10.5703125" customWidth="1"/>
    <col min="13570" max="13570" width="10.5703125" bestFit="1" customWidth="1"/>
    <col min="13572" max="13572" width="10.140625" customWidth="1"/>
    <col min="13573" max="13573" width="12.28515625" customWidth="1"/>
    <col min="13574" max="13574" width="10.85546875" bestFit="1" customWidth="1"/>
    <col min="13575" max="13575" width="11.140625" bestFit="1" customWidth="1"/>
    <col min="13576" max="13576" width="10.42578125" customWidth="1"/>
    <col min="13823" max="13823" width="53.28515625" customWidth="1"/>
    <col min="13824" max="13824" width="15.5703125" bestFit="1" customWidth="1"/>
    <col min="13825" max="13825" width="10.5703125" customWidth="1"/>
    <col min="13826" max="13826" width="10.5703125" bestFit="1" customWidth="1"/>
    <col min="13828" max="13828" width="10.140625" customWidth="1"/>
    <col min="13829" max="13829" width="12.28515625" customWidth="1"/>
    <col min="13830" max="13830" width="10.85546875" bestFit="1" customWidth="1"/>
    <col min="13831" max="13831" width="11.140625" bestFit="1" customWidth="1"/>
    <col min="13832" max="13832" width="10.42578125" customWidth="1"/>
    <col min="14079" max="14079" width="53.28515625" customWidth="1"/>
    <col min="14080" max="14080" width="15.5703125" bestFit="1" customWidth="1"/>
    <col min="14081" max="14081" width="10.5703125" customWidth="1"/>
    <col min="14082" max="14082" width="10.5703125" bestFit="1" customWidth="1"/>
    <col min="14084" max="14084" width="10.140625" customWidth="1"/>
    <col min="14085" max="14085" width="12.28515625" customWidth="1"/>
    <col min="14086" max="14086" width="10.85546875" bestFit="1" customWidth="1"/>
    <col min="14087" max="14087" width="11.140625" bestFit="1" customWidth="1"/>
    <col min="14088" max="14088" width="10.42578125" customWidth="1"/>
    <col min="14335" max="14335" width="53.28515625" customWidth="1"/>
    <col min="14336" max="14336" width="15.5703125" bestFit="1" customWidth="1"/>
    <col min="14337" max="14337" width="10.5703125" customWidth="1"/>
    <col min="14338" max="14338" width="10.5703125" bestFit="1" customWidth="1"/>
    <col min="14340" max="14340" width="10.140625" customWidth="1"/>
    <col min="14341" max="14341" width="12.28515625" customWidth="1"/>
    <col min="14342" max="14342" width="10.85546875" bestFit="1" customWidth="1"/>
    <col min="14343" max="14343" width="11.140625" bestFit="1" customWidth="1"/>
    <col min="14344" max="14344" width="10.42578125" customWidth="1"/>
    <col min="14591" max="14591" width="53.28515625" customWidth="1"/>
    <col min="14592" max="14592" width="15.5703125" bestFit="1" customWidth="1"/>
    <col min="14593" max="14593" width="10.5703125" customWidth="1"/>
    <col min="14594" max="14594" width="10.5703125" bestFit="1" customWidth="1"/>
    <col min="14596" max="14596" width="10.140625" customWidth="1"/>
    <col min="14597" max="14597" width="12.28515625" customWidth="1"/>
    <col min="14598" max="14598" width="10.85546875" bestFit="1" customWidth="1"/>
    <col min="14599" max="14599" width="11.140625" bestFit="1" customWidth="1"/>
    <col min="14600" max="14600" width="10.42578125" customWidth="1"/>
    <col min="14847" max="14847" width="53.28515625" customWidth="1"/>
    <col min="14848" max="14848" width="15.5703125" bestFit="1" customWidth="1"/>
    <col min="14849" max="14849" width="10.5703125" customWidth="1"/>
    <col min="14850" max="14850" width="10.5703125" bestFit="1" customWidth="1"/>
    <col min="14852" max="14852" width="10.140625" customWidth="1"/>
    <col min="14853" max="14853" width="12.28515625" customWidth="1"/>
    <col min="14854" max="14854" width="10.85546875" bestFit="1" customWidth="1"/>
    <col min="14855" max="14855" width="11.140625" bestFit="1" customWidth="1"/>
    <col min="14856" max="14856" width="10.42578125" customWidth="1"/>
    <col min="15103" max="15103" width="53.28515625" customWidth="1"/>
    <col min="15104" max="15104" width="15.5703125" bestFit="1" customWidth="1"/>
    <col min="15105" max="15105" width="10.5703125" customWidth="1"/>
    <col min="15106" max="15106" width="10.5703125" bestFit="1" customWidth="1"/>
    <col min="15108" max="15108" width="10.140625" customWidth="1"/>
    <col min="15109" max="15109" width="12.28515625" customWidth="1"/>
    <col min="15110" max="15110" width="10.85546875" bestFit="1" customWidth="1"/>
    <col min="15111" max="15111" width="11.140625" bestFit="1" customWidth="1"/>
    <col min="15112" max="15112" width="10.42578125" customWidth="1"/>
    <col min="15359" max="15359" width="53.28515625" customWidth="1"/>
    <col min="15360" max="15360" width="15.5703125" bestFit="1" customWidth="1"/>
    <col min="15361" max="15361" width="10.5703125" customWidth="1"/>
    <col min="15362" max="15362" width="10.5703125" bestFit="1" customWidth="1"/>
    <col min="15364" max="15364" width="10.140625" customWidth="1"/>
    <col min="15365" max="15365" width="12.28515625" customWidth="1"/>
    <col min="15366" max="15366" width="10.85546875" bestFit="1" customWidth="1"/>
    <col min="15367" max="15367" width="11.140625" bestFit="1" customWidth="1"/>
    <col min="15368" max="15368" width="10.42578125" customWidth="1"/>
    <col min="15615" max="15615" width="53.28515625" customWidth="1"/>
    <col min="15616" max="15616" width="15.5703125" bestFit="1" customWidth="1"/>
    <col min="15617" max="15617" width="10.5703125" customWidth="1"/>
    <col min="15618" max="15618" width="10.5703125" bestFit="1" customWidth="1"/>
    <col min="15620" max="15620" width="10.140625" customWidth="1"/>
    <col min="15621" max="15621" width="12.28515625" customWidth="1"/>
    <col min="15622" max="15622" width="10.85546875" bestFit="1" customWidth="1"/>
    <col min="15623" max="15623" width="11.140625" bestFit="1" customWidth="1"/>
    <col min="15624" max="15624" width="10.42578125" customWidth="1"/>
    <col min="15871" max="15871" width="53.28515625" customWidth="1"/>
    <col min="15872" max="15872" width="15.5703125" bestFit="1" customWidth="1"/>
    <col min="15873" max="15873" width="10.5703125" customWidth="1"/>
    <col min="15874" max="15874" width="10.5703125" bestFit="1" customWidth="1"/>
    <col min="15876" max="15876" width="10.140625" customWidth="1"/>
    <col min="15877" max="15877" width="12.28515625" customWidth="1"/>
    <col min="15878" max="15878" width="10.85546875" bestFit="1" customWidth="1"/>
    <col min="15879" max="15879" width="11.140625" bestFit="1" customWidth="1"/>
    <col min="15880" max="15880" width="10.42578125" customWidth="1"/>
    <col min="16127" max="16127" width="53.28515625" customWidth="1"/>
    <col min="16128" max="16128" width="15.5703125" bestFit="1" customWidth="1"/>
    <col min="16129" max="16129" width="10.5703125" customWidth="1"/>
    <col min="16130" max="16130" width="10.5703125" bestFit="1" customWidth="1"/>
    <col min="16132" max="16132" width="10.140625" customWidth="1"/>
    <col min="16133" max="16133" width="12.28515625" customWidth="1"/>
    <col min="16134" max="16134" width="10.85546875" bestFit="1" customWidth="1"/>
    <col min="16135" max="16135" width="11.140625" bestFit="1" customWidth="1"/>
    <col min="16136" max="16136" width="10.42578125" customWidth="1"/>
  </cols>
  <sheetData>
    <row r="1" spans="1:9" ht="16.5" thickBot="1" x14ac:dyDescent="0.25">
      <c r="A1" s="166" t="s">
        <v>41</v>
      </c>
      <c r="B1" s="167"/>
      <c r="C1" s="167"/>
      <c r="D1" s="167"/>
      <c r="E1" s="167"/>
      <c r="F1" s="167"/>
      <c r="G1" s="167"/>
      <c r="H1" s="167"/>
      <c r="I1" s="168"/>
    </row>
    <row r="2" spans="1:9" x14ac:dyDescent="0.2">
      <c r="A2" s="30"/>
      <c r="B2" s="30"/>
      <c r="C2" s="30"/>
      <c r="D2" s="30"/>
      <c r="E2" s="30"/>
      <c r="F2" s="30"/>
      <c r="G2" s="30"/>
      <c r="H2" s="30"/>
      <c r="I2" s="30"/>
    </row>
    <row r="3" spans="1:9" x14ac:dyDescent="0.2">
      <c r="A3" s="31" t="s">
        <v>1</v>
      </c>
      <c r="B3" s="32" t="s">
        <v>53</v>
      </c>
      <c r="C3" s="30"/>
      <c r="D3" s="30"/>
      <c r="E3" s="30"/>
      <c r="F3" s="30"/>
      <c r="G3" s="30"/>
      <c r="H3" s="30"/>
      <c r="I3" s="30"/>
    </row>
    <row r="4" spans="1:9" x14ac:dyDescent="0.2">
      <c r="A4" s="33" t="s">
        <v>3</v>
      </c>
      <c r="B4" s="34">
        <v>500000</v>
      </c>
      <c r="C4" s="30"/>
      <c r="D4" s="30"/>
      <c r="E4" s="30"/>
      <c r="F4" s="30"/>
      <c r="G4" s="30"/>
      <c r="H4" s="30"/>
      <c r="I4" s="30"/>
    </row>
    <row r="5" spans="1:9" x14ac:dyDescent="0.2">
      <c r="A5" s="33" t="s">
        <v>4</v>
      </c>
      <c r="B5" s="34">
        <v>0</v>
      </c>
      <c r="C5" s="30"/>
      <c r="D5" s="30"/>
      <c r="E5" s="30"/>
      <c r="F5" s="30"/>
      <c r="G5" s="30"/>
      <c r="H5" s="30"/>
      <c r="I5" s="30"/>
    </row>
    <row r="6" spans="1:9" x14ac:dyDescent="0.2">
      <c r="A6" s="33" t="s">
        <v>5</v>
      </c>
      <c r="B6" s="35">
        <v>1.0564</v>
      </c>
      <c r="C6" s="30"/>
      <c r="D6" s="30"/>
      <c r="E6" s="30"/>
      <c r="F6" s="30"/>
      <c r="G6" s="30"/>
      <c r="H6" s="30"/>
      <c r="I6" s="30"/>
    </row>
    <row r="7" spans="1:9" x14ac:dyDescent="0.2">
      <c r="A7" s="33" t="s">
        <v>6</v>
      </c>
      <c r="B7" s="34">
        <f>B4*B6</f>
        <v>528200</v>
      </c>
      <c r="C7" s="30"/>
      <c r="D7" s="30"/>
      <c r="E7" s="30"/>
      <c r="F7" s="30"/>
      <c r="G7" s="30"/>
      <c r="H7" s="30"/>
      <c r="I7" s="30"/>
    </row>
    <row r="8" spans="1:9" x14ac:dyDescent="0.2">
      <c r="A8" s="33" t="s">
        <v>7</v>
      </c>
      <c r="B8" s="36" t="s">
        <v>54</v>
      </c>
      <c r="C8" s="30"/>
      <c r="D8" s="30"/>
      <c r="E8" s="30"/>
      <c r="F8" s="30"/>
      <c r="G8" s="30"/>
      <c r="H8" s="30"/>
      <c r="I8" s="30"/>
    </row>
    <row r="9" spans="1:9" ht="13.5" thickBot="1" x14ac:dyDescent="0.25">
      <c r="A9" s="30"/>
      <c r="B9" s="30"/>
      <c r="C9" s="30"/>
      <c r="D9" s="30"/>
      <c r="E9" s="30"/>
      <c r="F9" s="30"/>
      <c r="G9" s="30"/>
      <c r="H9" s="30"/>
      <c r="I9" s="30"/>
    </row>
    <row r="10" spans="1:9" s="2" customFormat="1" ht="26.25" thickBot="1" x14ac:dyDescent="0.25">
      <c r="A10" s="27"/>
      <c r="B10" s="28" t="s">
        <v>9</v>
      </c>
      <c r="C10" s="28" t="s">
        <v>10</v>
      </c>
      <c r="D10" s="28" t="s">
        <v>11</v>
      </c>
      <c r="E10" s="28" t="s">
        <v>9</v>
      </c>
      <c r="F10" s="28" t="s">
        <v>12</v>
      </c>
      <c r="G10" s="28" t="s">
        <v>13</v>
      </c>
      <c r="H10" s="28" t="s">
        <v>14</v>
      </c>
      <c r="I10" s="29" t="s">
        <v>15</v>
      </c>
    </row>
    <row r="11" spans="1:9" x14ac:dyDescent="0.2">
      <c r="A11" s="37" t="s">
        <v>16</v>
      </c>
      <c r="B11" s="38">
        <v>1</v>
      </c>
      <c r="C11" s="39">
        <v>616.86</v>
      </c>
      <c r="D11" s="40">
        <f>B11*C11</f>
        <v>616.86</v>
      </c>
      <c r="E11" s="38">
        <f t="shared" ref="E11:E29" si="0">B11</f>
        <v>1</v>
      </c>
      <c r="F11" s="39">
        <v>616.86</v>
      </c>
      <c r="G11" s="40">
        <f>E11*F11</f>
        <v>616.86</v>
      </c>
      <c r="H11" s="40">
        <f t="shared" ref="H11:H36" si="1">G11-D11</f>
        <v>0</v>
      </c>
      <c r="I11" s="41">
        <f t="shared" ref="I11:I36" si="2">IF(ISERROR(H11/D11),0,(H11/D11))</f>
        <v>0</v>
      </c>
    </row>
    <row r="12" spans="1:9" x14ac:dyDescent="0.2">
      <c r="A12" s="37" t="s">
        <v>17</v>
      </c>
      <c r="B12" s="38">
        <f>IF($B$8="kWh",$B$4,$B$5)</f>
        <v>500000</v>
      </c>
      <c r="C12" s="42">
        <v>0</v>
      </c>
      <c r="D12" s="40">
        <f>B12*C12</f>
        <v>0</v>
      </c>
      <c r="E12" s="38">
        <f>B12</f>
        <v>500000</v>
      </c>
      <c r="F12" s="42">
        <v>0</v>
      </c>
      <c r="G12" s="40">
        <f>E12*F12</f>
        <v>0</v>
      </c>
      <c r="H12" s="40">
        <f>G12-D12</f>
        <v>0</v>
      </c>
      <c r="I12" s="41">
        <f t="shared" si="2"/>
        <v>0</v>
      </c>
    </row>
    <row r="13" spans="1:9" x14ac:dyDescent="0.2">
      <c r="A13" s="37" t="s">
        <v>43</v>
      </c>
      <c r="B13" s="38">
        <v>1</v>
      </c>
      <c r="C13" s="39">
        <v>-9.09</v>
      </c>
      <c r="D13" s="40">
        <f t="shared" ref="D13:D14" si="3">B13*C13</f>
        <v>-9.09</v>
      </c>
      <c r="E13" s="38">
        <f>B13</f>
        <v>1</v>
      </c>
      <c r="F13" s="39">
        <v>-9.09</v>
      </c>
      <c r="G13" s="40">
        <f t="shared" ref="G13:G14" si="4">E13*F13</f>
        <v>-9.09</v>
      </c>
      <c r="H13" s="40">
        <f>G13-D13</f>
        <v>0</v>
      </c>
      <c r="I13" s="41">
        <f t="shared" si="2"/>
        <v>0</v>
      </c>
    </row>
    <row r="14" spans="1:9" x14ac:dyDescent="0.2">
      <c r="A14" s="43" t="s">
        <v>44</v>
      </c>
      <c r="B14" s="38">
        <f>B4</f>
        <v>500000</v>
      </c>
      <c r="C14" s="44">
        <v>0</v>
      </c>
      <c r="D14" s="40">
        <f t="shared" si="3"/>
        <v>0</v>
      </c>
      <c r="E14" s="38">
        <f>B14</f>
        <v>500000</v>
      </c>
      <c r="F14" s="44">
        <v>0</v>
      </c>
      <c r="G14" s="40">
        <f t="shared" si="4"/>
        <v>0</v>
      </c>
      <c r="H14" s="40">
        <f>G14-D14</f>
        <v>0</v>
      </c>
      <c r="I14" s="41">
        <f t="shared" si="2"/>
        <v>0</v>
      </c>
    </row>
    <row r="15" spans="1:9" x14ac:dyDescent="0.2">
      <c r="A15" s="45" t="s">
        <v>20</v>
      </c>
      <c r="B15" s="46"/>
      <c r="C15" s="47"/>
      <c r="D15" s="48">
        <f>SUM(D11:D14)</f>
        <v>607.77</v>
      </c>
      <c r="E15" s="47"/>
      <c r="F15" s="48"/>
      <c r="G15" s="48">
        <f>SUM(G11:G14)</f>
        <v>607.77</v>
      </c>
      <c r="H15" s="48">
        <f>G15-D15</f>
        <v>0</v>
      </c>
      <c r="I15" s="49">
        <f t="shared" si="2"/>
        <v>0</v>
      </c>
    </row>
    <row r="16" spans="1:9" x14ac:dyDescent="0.2">
      <c r="A16" s="50" t="s">
        <v>45</v>
      </c>
      <c r="B16" s="38">
        <f>B7-B7</f>
        <v>0</v>
      </c>
      <c r="C16" s="42">
        <v>0</v>
      </c>
      <c r="D16" s="40">
        <f>B16*C16</f>
        <v>0</v>
      </c>
      <c r="E16" s="38">
        <f>B16</f>
        <v>0</v>
      </c>
      <c r="F16" s="42">
        <v>0</v>
      </c>
      <c r="G16" s="40">
        <f>E16*F16</f>
        <v>0</v>
      </c>
      <c r="H16" s="40">
        <f>G16-D16</f>
        <v>0</v>
      </c>
      <c r="I16" s="41">
        <f t="shared" si="2"/>
        <v>0</v>
      </c>
    </row>
    <row r="17" spans="1:9" x14ac:dyDescent="0.2">
      <c r="A17" s="50" t="s">
        <v>22</v>
      </c>
      <c r="B17" s="38">
        <f>IF($B$8="kWh",$B$4,$B$5)</f>
        <v>500000</v>
      </c>
      <c r="C17" s="42">
        <v>0</v>
      </c>
      <c r="D17" s="40">
        <f>B17*C17</f>
        <v>0</v>
      </c>
      <c r="E17" s="38">
        <f t="shared" si="0"/>
        <v>500000</v>
      </c>
      <c r="F17" s="42">
        <v>4.3E-3</v>
      </c>
      <c r="G17" s="40">
        <f>E17*F17</f>
        <v>2150</v>
      </c>
      <c r="H17" s="40">
        <f t="shared" si="1"/>
        <v>2150</v>
      </c>
      <c r="I17" s="41">
        <f t="shared" si="2"/>
        <v>0</v>
      </c>
    </row>
    <row r="18" spans="1:9" x14ac:dyDescent="0.2">
      <c r="A18" s="50" t="s">
        <v>23</v>
      </c>
      <c r="B18" s="38">
        <f>IF($B$8="kWh",$B$4,$B$5)</f>
        <v>500000</v>
      </c>
      <c r="C18" s="42">
        <v>0</v>
      </c>
      <c r="D18" s="40">
        <f>B18*C18</f>
        <v>0</v>
      </c>
      <c r="E18" s="38">
        <f t="shared" si="0"/>
        <v>500000</v>
      </c>
      <c r="F18" s="42">
        <v>0</v>
      </c>
      <c r="G18" s="40">
        <f>E18*F18</f>
        <v>0</v>
      </c>
      <c r="H18" s="40">
        <f t="shared" si="1"/>
        <v>0</v>
      </c>
      <c r="I18" s="41">
        <f t="shared" si="2"/>
        <v>0</v>
      </c>
    </row>
    <row r="19" spans="1:9" x14ac:dyDescent="0.2">
      <c r="A19" s="50" t="s">
        <v>24</v>
      </c>
      <c r="B19" s="38">
        <f>B4</f>
        <v>500000</v>
      </c>
      <c r="C19" s="42">
        <v>0</v>
      </c>
      <c r="D19" s="40">
        <f>B19*C19</f>
        <v>0</v>
      </c>
      <c r="E19" s="38">
        <f t="shared" si="0"/>
        <v>500000</v>
      </c>
      <c r="F19" s="42">
        <v>-7.4000000000000003E-3</v>
      </c>
      <c r="G19" s="40">
        <f>E19*F19</f>
        <v>-3700</v>
      </c>
      <c r="H19" s="40">
        <f t="shared" si="1"/>
        <v>-3700</v>
      </c>
      <c r="I19" s="41">
        <f t="shared" si="2"/>
        <v>0</v>
      </c>
    </row>
    <row r="20" spans="1:9" x14ac:dyDescent="0.2">
      <c r="A20" s="51" t="s">
        <v>46</v>
      </c>
      <c r="B20" s="38">
        <f>B4</f>
        <v>500000</v>
      </c>
      <c r="C20" s="42">
        <v>0</v>
      </c>
      <c r="D20" s="40">
        <f>B20*C20</f>
        <v>0</v>
      </c>
      <c r="E20" s="38">
        <f>B20</f>
        <v>500000</v>
      </c>
      <c r="F20" s="42">
        <v>0</v>
      </c>
      <c r="G20" s="40">
        <f t="shared" ref="G20:G22" si="5">E20*F20</f>
        <v>0</v>
      </c>
      <c r="H20" s="40">
        <f t="shared" si="1"/>
        <v>0</v>
      </c>
      <c r="I20" s="41">
        <f t="shared" si="2"/>
        <v>0</v>
      </c>
    </row>
    <row r="21" spans="1:9" ht="38.25" x14ac:dyDescent="0.2">
      <c r="A21" s="52" t="s">
        <v>47</v>
      </c>
      <c r="B21" s="38">
        <v>1</v>
      </c>
      <c r="C21" s="42">
        <v>0</v>
      </c>
      <c r="D21" s="40">
        <f t="shared" ref="D21:D22" si="6">B21*C21</f>
        <v>0</v>
      </c>
      <c r="E21" s="38">
        <f t="shared" ref="E21:E22" si="7">B21</f>
        <v>1</v>
      </c>
      <c r="F21" s="42">
        <v>0</v>
      </c>
      <c r="G21" s="40">
        <f t="shared" si="5"/>
        <v>0</v>
      </c>
      <c r="H21" s="40">
        <f t="shared" si="1"/>
        <v>0</v>
      </c>
      <c r="I21" s="41">
        <f t="shared" si="2"/>
        <v>0</v>
      </c>
    </row>
    <row r="22" spans="1:9" x14ac:dyDescent="0.2">
      <c r="A22" s="51" t="s">
        <v>27</v>
      </c>
      <c r="B22" s="38">
        <f>B4</f>
        <v>500000</v>
      </c>
      <c r="C22" s="42">
        <v>0</v>
      </c>
      <c r="D22" s="40">
        <f t="shared" si="6"/>
        <v>0</v>
      </c>
      <c r="E22" s="38">
        <f t="shared" si="7"/>
        <v>500000</v>
      </c>
      <c r="F22" s="42">
        <v>0</v>
      </c>
      <c r="G22" s="40">
        <f t="shared" si="5"/>
        <v>0</v>
      </c>
      <c r="H22" s="40">
        <f t="shared" si="1"/>
        <v>0</v>
      </c>
      <c r="I22" s="41">
        <f t="shared" si="2"/>
        <v>0</v>
      </c>
    </row>
    <row r="23" spans="1:9" s="4" customFormat="1" x14ac:dyDescent="0.2">
      <c r="A23" s="53" t="s">
        <v>28</v>
      </c>
      <c r="B23" s="54"/>
      <c r="C23" s="48"/>
      <c r="D23" s="48">
        <f>SUM(D15:D22)</f>
        <v>607.77</v>
      </c>
      <c r="E23" s="46"/>
      <c r="F23" s="48"/>
      <c r="G23" s="48">
        <f>SUM(G15:G22)</f>
        <v>-942.23</v>
      </c>
      <c r="H23" s="48">
        <f t="shared" si="1"/>
        <v>-1550</v>
      </c>
      <c r="I23" s="49">
        <f t="shared" si="2"/>
        <v>-2.5503068595027725</v>
      </c>
    </row>
    <row r="24" spans="1:9" x14ac:dyDescent="0.2">
      <c r="A24" s="37" t="s">
        <v>29</v>
      </c>
      <c r="B24" s="38">
        <f>B7</f>
        <v>528200</v>
      </c>
      <c r="C24" s="55">
        <v>0</v>
      </c>
      <c r="D24" s="40">
        <f>B24*C24</f>
        <v>0</v>
      </c>
      <c r="E24" s="38">
        <f t="shared" si="0"/>
        <v>528200</v>
      </c>
      <c r="F24" s="55">
        <v>0</v>
      </c>
      <c r="G24" s="40">
        <f>E24*F24</f>
        <v>0</v>
      </c>
      <c r="H24" s="40">
        <f t="shared" si="1"/>
        <v>0</v>
      </c>
      <c r="I24" s="41">
        <f t="shared" si="2"/>
        <v>0</v>
      </c>
    </row>
    <row r="25" spans="1:9" x14ac:dyDescent="0.2">
      <c r="A25" s="37" t="s">
        <v>30</v>
      </c>
      <c r="B25" s="38">
        <f>B7</f>
        <v>528200</v>
      </c>
      <c r="C25" s="55">
        <v>0</v>
      </c>
      <c r="D25" s="40">
        <f>B25*C25</f>
        <v>0</v>
      </c>
      <c r="E25" s="38">
        <f t="shared" si="0"/>
        <v>528200</v>
      </c>
      <c r="F25" s="55">
        <v>0</v>
      </c>
      <c r="G25" s="40">
        <f>E25*F25</f>
        <v>0</v>
      </c>
      <c r="H25" s="40">
        <f t="shared" si="1"/>
        <v>0</v>
      </c>
      <c r="I25" s="41">
        <f t="shared" si="2"/>
        <v>0</v>
      </c>
    </row>
    <row r="26" spans="1:9" s="4" customFormat="1" x14ac:dyDescent="0.2">
      <c r="A26" s="53" t="s">
        <v>31</v>
      </c>
      <c r="B26" s="54"/>
      <c r="C26" s="48"/>
      <c r="D26" s="48">
        <f>SUM(D23:D25)</f>
        <v>607.77</v>
      </c>
      <c r="E26" s="46"/>
      <c r="F26" s="48"/>
      <c r="G26" s="48">
        <f>SUM(G23:G25)</f>
        <v>-942.23</v>
      </c>
      <c r="H26" s="48">
        <f t="shared" si="1"/>
        <v>-1550</v>
      </c>
      <c r="I26" s="49">
        <f t="shared" si="2"/>
        <v>-2.5503068595027725</v>
      </c>
    </row>
    <row r="27" spans="1:9" x14ac:dyDescent="0.2">
      <c r="A27" s="56" t="s">
        <v>48</v>
      </c>
      <c r="B27" s="38">
        <f>B7</f>
        <v>528200</v>
      </c>
      <c r="C27" s="57">
        <v>3.5999999999999999E-3</v>
      </c>
      <c r="D27" s="40">
        <f>B27*C27</f>
        <v>1901.52</v>
      </c>
      <c r="E27" s="38">
        <f t="shared" si="0"/>
        <v>528200</v>
      </c>
      <c r="F27" s="57">
        <v>3.5999999999999999E-3</v>
      </c>
      <c r="G27" s="40">
        <f>E27*F27</f>
        <v>1901.52</v>
      </c>
      <c r="H27" s="40">
        <f t="shared" si="1"/>
        <v>0</v>
      </c>
      <c r="I27" s="41">
        <f t="shared" si="2"/>
        <v>0</v>
      </c>
    </row>
    <row r="28" spans="1:9" x14ac:dyDescent="0.2">
      <c r="A28" s="56" t="s">
        <v>49</v>
      </c>
      <c r="B28" s="38">
        <f>B7</f>
        <v>528200</v>
      </c>
      <c r="C28" s="57">
        <v>2.9999999999999997E-4</v>
      </c>
      <c r="D28" s="40">
        <f>B28*C28</f>
        <v>158.45999999999998</v>
      </c>
      <c r="E28" s="38">
        <f t="shared" si="0"/>
        <v>528200</v>
      </c>
      <c r="F28" s="57">
        <v>2.9999999999999997E-4</v>
      </c>
      <c r="G28" s="40">
        <f>E28*F28</f>
        <v>158.45999999999998</v>
      </c>
      <c r="H28" s="40">
        <f>G28-D28</f>
        <v>0</v>
      </c>
      <c r="I28" s="41">
        <f t="shared" si="2"/>
        <v>0</v>
      </c>
    </row>
    <row r="29" spans="1:9" x14ac:dyDescent="0.2">
      <c r="A29" s="58" t="s">
        <v>50</v>
      </c>
      <c r="B29" s="38">
        <v>1</v>
      </c>
      <c r="C29" s="40">
        <v>0.25</v>
      </c>
      <c r="D29" s="40">
        <f>B29*C29</f>
        <v>0.25</v>
      </c>
      <c r="E29" s="38">
        <f t="shared" si="0"/>
        <v>1</v>
      </c>
      <c r="F29" s="40">
        <v>0.25</v>
      </c>
      <c r="G29" s="40">
        <f>E29*F29</f>
        <v>0.25</v>
      </c>
      <c r="H29" s="40">
        <f t="shared" si="1"/>
        <v>0</v>
      </c>
      <c r="I29" s="41">
        <f t="shared" si="2"/>
        <v>0</v>
      </c>
    </row>
    <row r="30" spans="1:9" s="4" customFormat="1" x14ac:dyDescent="0.2">
      <c r="A30" s="58" t="s">
        <v>35</v>
      </c>
      <c r="B30" s="59">
        <f>B4</f>
        <v>500000</v>
      </c>
      <c r="C30" s="60">
        <v>0</v>
      </c>
      <c r="D30" s="40">
        <f>B30*C30</f>
        <v>0</v>
      </c>
      <c r="E30" s="38">
        <f>B4</f>
        <v>500000</v>
      </c>
      <c r="F30" s="60">
        <v>0</v>
      </c>
      <c r="G30" s="40">
        <f>E30*F30</f>
        <v>0</v>
      </c>
      <c r="H30" s="61">
        <f t="shared" si="1"/>
        <v>0</v>
      </c>
      <c r="I30" s="62">
        <f t="shared" si="2"/>
        <v>0</v>
      </c>
    </row>
    <row r="31" spans="1:9" s="4" customFormat="1" ht="13.5" thickBot="1" x14ac:dyDescent="0.25">
      <c r="A31" s="63" t="s">
        <v>36</v>
      </c>
      <c r="B31" s="64">
        <f>B7</f>
        <v>528200</v>
      </c>
      <c r="C31" s="65">
        <v>0.1101</v>
      </c>
      <c r="D31" s="40">
        <f>B31*C31</f>
        <v>58154.82</v>
      </c>
      <c r="E31" s="66">
        <f>B7</f>
        <v>528200</v>
      </c>
      <c r="F31" s="67">
        <v>0.1101</v>
      </c>
      <c r="G31" s="68">
        <f>E31*F31</f>
        <v>58154.82</v>
      </c>
      <c r="H31" s="68">
        <f t="shared" si="1"/>
        <v>0</v>
      </c>
      <c r="I31" s="69">
        <f t="shared" si="2"/>
        <v>0</v>
      </c>
    </row>
    <row r="32" spans="1:9" s="4" customFormat="1" x14ac:dyDescent="0.2">
      <c r="A32" s="70" t="s">
        <v>37</v>
      </c>
      <c r="B32" s="71"/>
      <c r="C32" s="72"/>
      <c r="D32" s="72">
        <f>SUM(D26,D27,D28,D29,D30,D31)</f>
        <v>60822.82</v>
      </c>
      <c r="E32" s="71"/>
      <c r="F32" s="72"/>
      <c r="G32" s="72">
        <f>SUM(G26,G27,G28,G29,G30,G31)</f>
        <v>59272.82</v>
      </c>
      <c r="H32" s="72">
        <f t="shared" si="1"/>
        <v>-1550</v>
      </c>
      <c r="I32" s="73">
        <f>IF(ISERROR(H32/D32),0,(H32/D32))</f>
        <v>-2.5483856223700248E-2</v>
      </c>
    </row>
    <row r="33" spans="1:9" s="4" customFormat="1" x14ac:dyDescent="0.2">
      <c r="A33" s="74" t="s">
        <v>38</v>
      </c>
      <c r="B33" s="75"/>
      <c r="C33" s="76">
        <v>0.13</v>
      </c>
      <c r="D33" s="76">
        <f>D32*C33</f>
        <v>7906.9666000000007</v>
      </c>
      <c r="E33" s="76"/>
      <c r="F33" s="76">
        <f>C33</f>
        <v>0.13</v>
      </c>
      <c r="G33" s="76">
        <f>G32*F33</f>
        <v>7705.4666000000007</v>
      </c>
      <c r="H33" s="76">
        <f t="shared" si="1"/>
        <v>-201.5</v>
      </c>
      <c r="I33" s="77">
        <f t="shared" si="2"/>
        <v>-2.5483856223700248E-2</v>
      </c>
    </row>
    <row r="34" spans="1:9" ht="13.5" thickBot="1" x14ac:dyDescent="0.25">
      <c r="A34" s="78" t="s">
        <v>37</v>
      </c>
      <c r="B34" s="79"/>
      <c r="C34" s="80"/>
      <c r="D34" s="80">
        <f>SUM(D32:D33)</f>
        <v>68729.786600000007</v>
      </c>
      <c r="E34" s="80"/>
      <c r="F34" s="80"/>
      <c r="G34" s="80">
        <f>SUM(G32:G33)</f>
        <v>66978.286600000007</v>
      </c>
      <c r="H34" s="80">
        <f t="shared" si="1"/>
        <v>-1751.5</v>
      </c>
      <c r="I34" s="81">
        <f t="shared" si="2"/>
        <v>-2.5483856223700248E-2</v>
      </c>
    </row>
    <row r="35" spans="1:9" hidden="1" x14ac:dyDescent="0.2">
      <c r="A35" s="8" t="s">
        <v>39</v>
      </c>
      <c r="B35" s="9"/>
      <c r="C35" s="10">
        <v>0</v>
      </c>
      <c r="D35" s="10">
        <f>D34*C35</f>
        <v>0</v>
      </c>
      <c r="E35" s="10"/>
      <c r="F35" s="10">
        <f>C35</f>
        <v>0</v>
      </c>
      <c r="G35" s="10">
        <f>G34*F35</f>
        <v>0</v>
      </c>
      <c r="H35" s="10">
        <f t="shared" si="1"/>
        <v>0</v>
      </c>
      <c r="I35" s="11">
        <f t="shared" si="2"/>
        <v>0</v>
      </c>
    </row>
    <row r="36" spans="1:9" s="4" customFormat="1" ht="13.5" hidden="1" thickBot="1" x14ac:dyDescent="0.25">
      <c r="A36" s="12" t="s">
        <v>40</v>
      </c>
      <c r="B36" s="6"/>
      <c r="C36" s="7"/>
      <c r="D36" s="7">
        <f>SUM(D34:D35)</f>
        <v>68729.786600000007</v>
      </c>
      <c r="E36" s="7"/>
      <c r="F36" s="7"/>
      <c r="G36" s="7">
        <f>SUM(G34:G35)</f>
        <v>66978.286600000007</v>
      </c>
      <c r="H36" s="7">
        <f t="shared" si="1"/>
        <v>-1751.5</v>
      </c>
      <c r="I36" s="13">
        <f t="shared" si="2"/>
        <v>-2.5483856223700248E-2</v>
      </c>
    </row>
    <row r="37" spans="1:9" x14ac:dyDescent="0.2">
      <c r="C37" s="15"/>
      <c r="F37" s="14"/>
    </row>
    <row r="38" spans="1:9" x14ac:dyDescent="0.2">
      <c r="F38" s="14"/>
    </row>
    <row r="39" spans="1:9" hidden="1" x14ac:dyDescent="0.2">
      <c r="A39" s="16" t="s">
        <v>51</v>
      </c>
      <c r="B39" s="17"/>
      <c r="C39" s="18">
        <v>0</v>
      </c>
      <c r="D39" s="18">
        <v>0</v>
      </c>
      <c r="E39" s="18"/>
      <c r="F39" s="18">
        <v>0</v>
      </c>
      <c r="G39" s="18">
        <v>0</v>
      </c>
      <c r="H39" s="18">
        <v>0</v>
      </c>
      <c r="I39" s="19">
        <v>0</v>
      </c>
    </row>
    <row r="40" spans="1:9" ht="13.5" hidden="1" thickBot="1" x14ac:dyDescent="0.25">
      <c r="A40" s="20" t="s">
        <v>52</v>
      </c>
      <c r="B40" s="21"/>
      <c r="C40" s="22"/>
      <c r="D40" s="22">
        <v>216.73222589999997</v>
      </c>
      <c r="E40" s="22"/>
      <c r="F40" s="22"/>
      <c r="G40" s="22">
        <v>220.84938089999997</v>
      </c>
      <c r="H40" s="22">
        <v>4.1171549999999968</v>
      </c>
      <c r="I40" s="23">
        <v>1.8996505862952047E-2</v>
      </c>
    </row>
    <row r="41" spans="1:9" x14ac:dyDescent="0.2">
      <c r="C41" s="15"/>
      <c r="F41" s="14"/>
    </row>
    <row r="42" spans="1:9" x14ac:dyDescent="0.2">
      <c r="F42" s="14"/>
    </row>
    <row r="43" spans="1:9" x14ac:dyDescent="0.2">
      <c r="F43" s="14"/>
    </row>
    <row r="44" spans="1:9" x14ac:dyDescent="0.2">
      <c r="A44" s="24"/>
      <c r="B44" s="25"/>
      <c r="F44" s="14"/>
    </row>
    <row r="45" spans="1:9" x14ac:dyDescent="0.2">
      <c r="B45" s="25"/>
      <c r="F45" s="14"/>
    </row>
    <row r="46" spans="1:9" x14ac:dyDescent="0.2">
      <c r="F46" s="14"/>
    </row>
    <row r="47" spans="1:9" x14ac:dyDescent="0.2">
      <c r="D47" s="26"/>
      <c r="F47" s="14"/>
    </row>
    <row r="48" spans="1:9" x14ac:dyDescent="0.2">
      <c r="F48" s="14"/>
    </row>
    <row r="49" spans="1:6" x14ac:dyDescent="0.2">
      <c r="A49" s="24"/>
      <c r="B49" s="25"/>
      <c r="F49" s="14"/>
    </row>
    <row r="50" spans="1:6" x14ac:dyDescent="0.2">
      <c r="B50" s="26"/>
      <c r="D50" s="26"/>
      <c r="F50" s="14"/>
    </row>
    <row r="51" spans="1:6" x14ac:dyDescent="0.2">
      <c r="F51" s="14"/>
    </row>
    <row r="52" spans="1:6" x14ac:dyDescent="0.2">
      <c r="F52" s="14"/>
    </row>
    <row r="53" spans="1:6" x14ac:dyDescent="0.2">
      <c r="F53" s="14"/>
    </row>
    <row r="54" spans="1:6" x14ac:dyDescent="0.2">
      <c r="F54" s="14"/>
    </row>
    <row r="55" spans="1:6" x14ac:dyDescent="0.2">
      <c r="F55" s="14"/>
    </row>
    <row r="56" spans="1:6" x14ac:dyDescent="0.2">
      <c r="F56" s="14"/>
    </row>
    <row r="57" spans="1:6" x14ac:dyDescent="0.2">
      <c r="F57" s="14"/>
    </row>
  </sheetData>
  <mergeCells count="1">
    <mergeCell ref="A1:I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'[1]Data for Bill Impacts'!#REF!</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6" workbookViewId="0">
      <selection activeCell="B9" sqref="B9"/>
    </sheetView>
  </sheetViews>
  <sheetFormatPr defaultRowHeight="12.75" x14ac:dyDescent="0.2"/>
  <cols>
    <col min="1" max="1" width="53.28515625" customWidth="1"/>
    <col min="2" max="2" width="31.7109375" bestFit="1" customWidth="1"/>
    <col min="3" max="3" width="10.5703125" customWidth="1"/>
    <col min="4" max="4" width="12.5703125" customWidth="1"/>
    <col min="5" max="5" width="10.42578125" customWidth="1"/>
    <col min="6" max="6" width="10.140625" customWidth="1"/>
    <col min="7" max="7" width="12.28515625" customWidth="1"/>
    <col min="8" max="8" width="10.85546875" bestFit="1" customWidth="1"/>
    <col min="9" max="9" width="11.140625" bestFit="1" customWidth="1"/>
    <col min="255" max="255" width="53.28515625" customWidth="1"/>
    <col min="256" max="256" width="15.5703125" bestFit="1" customWidth="1"/>
    <col min="257" max="257" width="10.5703125" customWidth="1"/>
    <col min="258" max="258" width="10.5703125" bestFit="1" customWidth="1"/>
    <col min="260" max="260" width="10.140625" customWidth="1"/>
    <col min="261" max="261" width="12.28515625" customWidth="1"/>
    <col min="262" max="262" width="10.85546875" bestFit="1" customWidth="1"/>
    <col min="263" max="263" width="11.140625" bestFit="1" customWidth="1"/>
    <col min="264" max="264" width="10.42578125" customWidth="1"/>
    <col min="511" max="511" width="53.28515625" customWidth="1"/>
    <col min="512" max="512" width="15.5703125" bestFit="1" customWidth="1"/>
    <col min="513" max="513" width="10.5703125" customWidth="1"/>
    <col min="514" max="514" width="10.5703125" bestFit="1" customWidth="1"/>
    <col min="516" max="516" width="10.140625" customWidth="1"/>
    <col min="517" max="517" width="12.28515625" customWidth="1"/>
    <col min="518" max="518" width="10.85546875" bestFit="1" customWidth="1"/>
    <col min="519" max="519" width="11.140625" bestFit="1" customWidth="1"/>
    <col min="520" max="520" width="10.42578125" customWidth="1"/>
    <col min="767" max="767" width="53.28515625" customWidth="1"/>
    <col min="768" max="768" width="15.5703125" bestFit="1" customWidth="1"/>
    <col min="769" max="769" width="10.5703125" customWidth="1"/>
    <col min="770" max="770" width="10.5703125" bestFit="1" customWidth="1"/>
    <col min="772" max="772" width="10.140625" customWidth="1"/>
    <col min="773" max="773" width="12.28515625" customWidth="1"/>
    <col min="774" max="774" width="10.85546875" bestFit="1" customWidth="1"/>
    <col min="775" max="775" width="11.140625" bestFit="1" customWidth="1"/>
    <col min="776" max="776" width="10.42578125" customWidth="1"/>
    <col min="1023" max="1023" width="53.28515625" customWidth="1"/>
    <col min="1024" max="1024" width="15.5703125" bestFit="1" customWidth="1"/>
    <col min="1025" max="1025" width="10.5703125" customWidth="1"/>
    <col min="1026" max="1026" width="10.5703125" bestFit="1" customWidth="1"/>
    <col min="1028" max="1028" width="10.140625" customWidth="1"/>
    <col min="1029" max="1029" width="12.28515625" customWidth="1"/>
    <col min="1030" max="1030" width="10.85546875" bestFit="1" customWidth="1"/>
    <col min="1031" max="1031" width="11.140625" bestFit="1" customWidth="1"/>
    <col min="1032" max="1032" width="10.42578125" customWidth="1"/>
    <col min="1279" max="1279" width="53.28515625" customWidth="1"/>
    <col min="1280" max="1280" width="15.5703125" bestFit="1" customWidth="1"/>
    <col min="1281" max="1281" width="10.5703125" customWidth="1"/>
    <col min="1282" max="1282" width="10.5703125" bestFit="1" customWidth="1"/>
    <col min="1284" max="1284" width="10.140625" customWidth="1"/>
    <col min="1285" max="1285" width="12.28515625" customWidth="1"/>
    <col min="1286" max="1286" width="10.85546875" bestFit="1" customWidth="1"/>
    <col min="1287" max="1287" width="11.140625" bestFit="1" customWidth="1"/>
    <col min="1288" max="1288" width="10.42578125" customWidth="1"/>
    <col min="1535" max="1535" width="53.28515625" customWidth="1"/>
    <col min="1536" max="1536" width="15.5703125" bestFit="1" customWidth="1"/>
    <col min="1537" max="1537" width="10.5703125" customWidth="1"/>
    <col min="1538" max="1538" width="10.5703125" bestFit="1" customWidth="1"/>
    <col min="1540" max="1540" width="10.140625" customWidth="1"/>
    <col min="1541" max="1541" width="12.28515625" customWidth="1"/>
    <col min="1542" max="1542" width="10.85546875" bestFit="1" customWidth="1"/>
    <col min="1543" max="1543" width="11.140625" bestFit="1" customWidth="1"/>
    <col min="1544" max="1544" width="10.42578125" customWidth="1"/>
    <col min="1791" max="1791" width="53.28515625" customWidth="1"/>
    <col min="1792" max="1792" width="15.5703125" bestFit="1" customWidth="1"/>
    <col min="1793" max="1793" width="10.5703125" customWidth="1"/>
    <col min="1794" max="1794" width="10.5703125" bestFit="1" customWidth="1"/>
    <col min="1796" max="1796" width="10.140625" customWidth="1"/>
    <col min="1797" max="1797" width="12.28515625" customWidth="1"/>
    <col min="1798" max="1798" width="10.85546875" bestFit="1" customWidth="1"/>
    <col min="1799" max="1799" width="11.140625" bestFit="1" customWidth="1"/>
    <col min="1800" max="1800" width="10.42578125" customWidth="1"/>
    <col min="2047" max="2047" width="53.28515625" customWidth="1"/>
    <col min="2048" max="2048" width="15.5703125" bestFit="1" customWidth="1"/>
    <col min="2049" max="2049" width="10.5703125" customWidth="1"/>
    <col min="2050" max="2050" width="10.5703125" bestFit="1" customWidth="1"/>
    <col min="2052" max="2052" width="10.140625" customWidth="1"/>
    <col min="2053" max="2053" width="12.28515625" customWidth="1"/>
    <col min="2054" max="2054" width="10.85546875" bestFit="1" customWidth="1"/>
    <col min="2055" max="2055" width="11.140625" bestFit="1" customWidth="1"/>
    <col min="2056" max="2056" width="10.42578125" customWidth="1"/>
    <col min="2303" max="2303" width="53.28515625" customWidth="1"/>
    <col min="2304" max="2304" width="15.5703125" bestFit="1" customWidth="1"/>
    <col min="2305" max="2305" width="10.5703125" customWidth="1"/>
    <col min="2306" max="2306" width="10.5703125" bestFit="1" customWidth="1"/>
    <col min="2308" max="2308" width="10.140625" customWidth="1"/>
    <col min="2309" max="2309" width="12.28515625" customWidth="1"/>
    <col min="2310" max="2310" width="10.85546875" bestFit="1" customWidth="1"/>
    <col min="2311" max="2311" width="11.140625" bestFit="1" customWidth="1"/>
    <col min="2312" max="2312" width="10.42578125" customWidth="1"/>
    <col min="2559" max="2559" width="53.28515625" customWidth="1"/>
    <col min="2560" max="2560" width="15.5703125" bestFit="1" customWidth="1"/>
    <col min="2561" max="2561" width="10.5703125" customWidth="1"/>
    <col min="2562" max="2562" width="10.5703125" bestFit="1" customWidth="1"/>
    <col min="2564" max="2564" width="10.140625" customWidth="1"/>
    <col min="2565" max="2565" width="12.28515625" customWidth="1"/>
    <col min="2566" max="2566" width="10.85546875" bestFit="1" customWidth="1"/>
    <col min="2567" max="2567" width="11.140625" bestFit="1" customWidth="1"/>
    <col min="2568" max="2568" width="10.42578125" customWidth="1"/>
    <col min="2815" max="2815" width="53.28515625" customWidth="1"/>
    <col min="2816" max="2816" width="15.5703125" bestFit="1" customWidth="1"/>
    <col min="2817" max="2817" width="10.5703125" customWidth="1"/>
    <col min="2818" max="2818" width="10.5703125" bestFit="1" customWidth="1"/>
    <col min="2820" max="2820" width="10.140625" customWidth="1"/>
    <col min="2821" max="2821" width="12.28515625" customWidth="1"/>
    <col min="2822" max="2822" width="10.85546875" bestFit="1" customWidth="1"/>
    <col min="2823" max="2823" width="11.140625" bestFit="1" customWidth="1"/>
    <col min="2824" max="2824" width="10.42578125" customWidth="1"/>
    <col min="3071" max="3071" width="53.28515625" customWidth="1"/>
    <col min="3072" max="3072" width="15.5703125" bestFit="1" customWidth="1"/>
    <col min="3073" max="3073" width="10.5703125" customWidth="1"/>
    <col min="3074" max="3074" width="10.5703125" bestFit="1" customWidth="1"/>
    <col min="3076" max="3076" width="10.140625" customWidth="1"/>
    <col min="3077" max="3077" width="12.28515625" customWidth="1"/>
    <col min="3078" max="3078" width="10.85546875" bestFit="1" customWidth="1"/>
    <col min="3079" max="3079" width="11.140625" bestFit="1" customWidth="1"/>
    <col min="3080" max="3080" width="10.42578125" customWidth="1"/>
    <col min="3327" max="3327" width="53.28515625" customWidth="1"/>
    <col min="3328" max="3328" width="15.5703125" bestFit="1" customWidth="1"/>
    <col min="3329" max="3329" width="10.5703125" customWidth="1"/>
    <col min="3330" max="3330" width="10.5703125" bestFit="1" customWidth="1"/>
    <col min="3332" max="3332" width="10.140625" customWidth="1"/>
    <col min="3333" max="3333" width="12.28515625" customWidth="1"/>
    <col min="3334" max="3334" width="10.85546875" bestFit="1" customWidth="1"/>
    <col min="3335" max="3335" width="11.140625" bestFit="1" customWidth="1"/>
    <col min="3336" max="3336" width="10.42578125" customWidth="1"/>
    <col min="3583" max="3583" width="53.28515625" customWidth="1"/>
    <col min="3584" max="3584" width="15.5703125" bestFit="1" customWidth="1"/>
    <col min="3585" max="3585" width="10.5703125" customWidth="1"/>
    <col min="3586" max="3586" width="10.5703125" bestFit="1" customWidth="1"/>
    <col min="3588" max="3588" width="10.140625" customWidth="1"/>
    <col min="3589" max="3589" width="12.28515625" customWidth="1"/>
    <col min="3590" max="3590" width="10.85546875" bestFit="1" customWidth="1"/>
    <col min="3591" max="3591" width="11.140625" bestFit="1" customWidth="1"/>
    <col min="3592" max="3592" width="10.42578125" customWidth="1"/>
    <col min="3839" max="3839" width="53.28515625" customWidth="1"/>
    <col min="3840" max="3840" width="15.5703125" bestFit="1" customWidth="1"/>
    <col min="3841" max="3841" width="10.5703125" customWidth="1"/>
    <col min="3842" max="3842" width="10.5703125" bestFit="1" customWidth="1"/>
    <col min="3844" max="3844" width="10.140625" customWidth="1"/>
    <col min="3845" max="3845" width="12.28515625" customWidth="1"/>
    <col min="3846" max="3846" width="10.85546875" bestFit="1" customWidth="1"/>
    <col min="3847" max="3847" width="11.140625" bestFit="1" customWidth="1"/>
    <col min="3848" max="3848" width="10.42578125" customWidth="1"/>
    <col min="4095" max="4095" width="53.28515625" customWidth="1"/>
    <col min="4096" max="4096" width="15.5703125" bestFit="1" customWidth="1"/>
    <col min="4097" max="4097" width="10.5703125" customWidth="1"/>
    <col min="4098" max="4098" width="10.5703125" bestFit="1" customWidth="1"/>
    <col min="4100" max="4100" width="10.140625" customWidth="1"/>
    <col min="4101" max="4101" width="12.28515625" customWidth="1"/>
    <col min="4102" max="4102" width="10.85546875" bestFit="1" customWidth="1"/>
    <col min="4103" max="4103" width="11.140625" bestFit="1" customWidth="1"/>
    <col min="4104" max="4104" width="10.42578125" customWidth="1"/>
    <col min="4351" max="4351" width="53.28515625" customWidth="1"/>
    <col min="4352" max="4352" width="15.5703125" bestFit="1" customWidth="1"/>
    <col min="4353" max="4353" width="10.5703125" customWidth="1"/>
    <col min="4354" max="4354" width="10.5703125" bestFit="1" customWidth="1"/>
    <col min="4356" max="4356" width="10.140625" customWidth="1"/>
    <col min="4357" max="4357" width="12.28515625" customWidth="1"/>
    <col min="4358" max="4358" width="10.85546875" bestFit="1" customWidth="1"/>
    <col min="4359" max="4359" width="11.140625" bestFit="1" customWidth="1"/>
    <col min="4360" max="4360" width="10.42578125" customWidth="1"/>
    <col min="4607" max="4607" width="53.28515625" customWidth="1"/>
    <col min="4608" max="4608" width="15.5703125" bestFit="1" customWidth="1"/>
    <col min="4609" max="4609" width="10.5703125" customWidth="1"/>
    <col min="4610" max="4610" width="10.5703125" bestFit="1" customWidth="1"/>
    <col min="4612" max="4612" width="10.140625" customWidth="1"/>
    <col min="4613" max="4613" width="12.28515625" customWidth="1"/>
    <col min="4614" max="4614" width="10.85546875" bestFit="1" customWidth="1"/>
    <col min="4615" max="4615" width="11.140625" bestFit="1" customWidth="1"/>
    <col min="4616" max="4616" width="10.42578125" customWidth="1"/>
    <col min="4863" max="4863" width="53.28515625" customWidth="1"/>
    <col min="4864" max="4864" width="15.5703125" bestFit="1" customWidth="1"/>
    <col min="4865" max="4865" width="10.5703125" customWidth="1"/>
    <col min="4866" max="4866" width="10.5703125" bestFit="1" customWidth="1"/>
    <col min="4868" max="4868" width="10.140625" customWidth="1"/>
    <col min="4869" max="4869" width="12.28515625" customWidth="1"/>
    <col min="4870" max="4870" width="10.85546875" bestFit="1" customWidth="1"/>
    <col min="4871" max="4871" width="11.140625" bestFit="1" customWidth="1"/>
    <col min="4872" max="4872" width="10.42578125" customWidth="1"/>
    <col min="5119" max="5119" width="53.28515625" customWidth="1"/>
    <col min="5120" max="5120" width="15.5703125" bestFit="1" customWidth="1"/>
    <col min="5121" max="5121" width="10.5703125" customWidth="1"/>
    <col min="5122" max="5122" width="10.5703125" bestFit="1" customWidth="1"/>
    <col min="5124" max="5124" width="10.140625" customWidth="1"/>
    <col min="5125" max="5125" width="12.28515625" customWidth="1"/>
    <col min="5126" max="5126" width="10.85546875" bestFit="1" customWidth="1"/>
    <col min="5127" max="5127" width="11.140625" bestFit="1" customWidth="1"/>
    <col min="5128" max="5128" width="10.42578125" customWidth="1"/>
    <col min="5375" max="5375" width="53.28515625" customWidth="1"/>
    <col min="5376" max="5376" width="15.5703125" bestFit="1" customWidth="1"/>
    <col min="5377" max="5377" width="10.5703125" customWidth="1"/>
    <col min="5378" max="5378" width="10.5703125" bestFit="1" customWidth="1"/>
    <col min="5380" max="5380" width="10.140625" customWidth="1"/>
    <col min="5381" max="5381" width="12.28515625" customWidth="1"/>
    <col min="5382" max="5382" width="10.85546875" bestFit="1" customWidth="1"/>
    <col min="5383" max="5383" width="11.140625" bestFit="1" customWidth="1"/>
    <col min="5384" max="5384" width="10.42578125" customWidth="1"/>
    <col min="5631" max="5631" width="53.28515625" customWidth="1"/>
    <col min="5632" max="5632" width="15.5703125" bestFit="1" customWidth="1"/>
    <col min="5633" max="5633" width="10.5703125" customWidth="1"/>
    <col min="5634" max="5634" width="10.5703125" bestFit="1" customWidth="1"/>
    <col min="5636" max="5636" width="10.140625" customWidth="1"/>
    <col min="5637" max="5637" width="12.28515625" customWidth="1"/>
    <col min="5638" max="5638" width="10.85546875" bestFit="1" customWidth="1"/>
    <col min="5639" max="5639" width="11.140625" bestFit="1" customWidth="1"/>
    <col min="5640" max="5640" width="10.42578125" customWidth="1"/>
    <col min="5887" max="5887" width="53.28515625" customWidth="1"/>
    <col min="5888" max="5888" width="15.5703125" bestFit="1" customWidth="1"/>
    <col min="5889" max="5889" width="10.5703125" customWidth="1"/>
    <col min="5890" max="5890" width="10.5703125" bestFit="1" customWidth="1"/>
    <col min="5892" max="5892" width="10.140625" customWidth="1"/>
    <col min="5893" max="5893" width="12.28515625" customWidth="1"/>
    <col min="5894" max="5894" width="10.85546875" bestFit="1" customWidth="1"/>
    <col min="5895" max="5895" width="11.140625" bestFit="1" customWidth="1"/>
    <col min="5896" max="5896" width="10.42578125" customWidth="1"/>
    <col min="6143" max="6143" width="53.28515625" customWidth="1"/>
    <col min="6144" max="6144" width="15.5703125" bestFit="1" customWidth="1"/>
    <col min="6145" max="6145" width="10.5703125" customWidth="1"/>
    <col min="6146" max="6146" width="10.5703125" bestFit="1" customWidth="1"/>
    <col min="6148" max="6148" width="10.140625" customWidth="1"/>
    <col min="6149" max="6149" width="12.28515625" customWidth="1"/>
    <col min="6150" max="6150" width="10.85546875" bestFit="1" customWidth="1"/>
    <col min="6151" max="6151" width="11.140625" bestFit="1" customWidth="1"/>
    <col min="6152" max="6152" width="10.42578125" customWidth="1"/>
    <col min="6399" max="6399" width="53.28515625" customWidth="1"/>
    <col min="6400" max="6400" width="15.5703125" bestFit="1" customWidth="1"/>
    <col min="6401" max="6401" width="10.5703125" customWidth="1"/>
    <col min="6402" max="6402" width="10.5703125" bestFit="1" customWidth="1"/>
    <col min="6404" max="6404" width="10.140625" customWidth="1"/>
    <col min="6405" max="6405" width="12.28515625" customWidth="1"/>
    <col min="6406" max="6406" width="10.85546875" bestFit="1" customWidth="1"/>
    <col min="6407" max="6407" width="11.140625" bestFit="1" customWidth="1"/>
    <col min="6408" max="6408" width="10.42578125" customWidth="1"/>
    <col min="6655" max="6655" width="53.28515625" customWidth="1"/>
    <col min="6656" max="6656" width="15.5703125" bestFit="1" customWidth="1"/>
    <col min="6657" max="6657" width="10.5703125" customWidth="1"/>
    <col min="6658" max="6658" width="10.5703125" bestFit="1" customWidth="1"/>
    <col min="6660" max="6660" width="10.140625" customWidth="1"/>
    <col min="6661" max="6661" width="12.28515625" customWidth="1"/>
    <col min="6662" max="6662" width="10.85546875" bestFit="1" customWidth="1"/>
    <col min="6663" max="6663" width="11.140625" bestFit="1" customWidth="1"/>
    <col min="6664" max="6664" width="10.42578125" customWidth="1"/>
    <col min="6911" max="6911" width="53.28515625" customWidth="1"/>
    <col min="6912" max="6912" width="15.5703125" bestFit="1" customWidth="1"/>
    <col min="6913" max="6913" width="10.5703125" customWidth="1"/>
    <col min="6914" max="6914" width="10.5703125" bestFit="1" customWidth="1"/>
    <col min="6916" max="6916" width="10.140625" customWidth="1"/>
    <col min="6917" max="6917" width="12.28515625" customWidth="1"/>
    <col min="6918" max="6918" width="10.85546875" bestFit="1" customWidth="1"/>
    <col min="6919" max="6919" width="11.140625" bestFit="1" customWidth="1"/>
    <col min="6920" max="6920" width="10.42578125" customWidth="1"/>
    <col min="7167" max="7167" width="53.28515625" customWidth="1"/>
    <col min="7168" max="7168" width="15.5703125" bestFit="1" customWidth="1"/>
    <col min="7169" max="7169" width="10.5703125" customWidth="1"/>
    <col min="7170" max="7170" width="10.5703125" bestFit="1" customWidth="1"/>
    <col min="7172" max="7172" width="10.140625" customWidth="1"/>
    <col min="7173" max="7173" width="12.28515625" customWidth="1"/>
    <col min="7174" max="7174" width="10.85546875" bestFit="1" customWidth="1"/>
    <col min="7175" max="7175" width="11.140625" bestFit="1" customWidth="1"/>
    <col min="7176" max="7176" width="10.42578125" customWidth="1"/>
    <col min="7423" max="7423" width="53.28515625" customWidth="1"/>
    <col min="7424" max="7424" width="15.5703125" bestFit="1" customWidth="1"/>
    <col min="7425" max="7425" width="10.5703125" customWidth="1"/>
    <col min="7426" max="7426" width="10.5703125" bestFit="1" customWidth="1"/>
    <col min="7428" max="7428" width="10.140625" customWidth="1"/>
    <col min="7429" max="7429" width="12.28515625" customWidth="1"/>
    <col min="7430" max="7430" width="10.85546875" bestFit="1" customWidth="1"/>
    <col min="7431" max="7431" width="11.140625" bestFit="1" customWidth="1"/>
    <col min="7432" max="7432" width="10.42578125" customWidth="1"/>
    <col min="7679" max="7679" width="53.28515625" customWidth="1"/>
    <col min="7680" max="7680" width="15.5703125" bestFit="1" customWidth="1"/>
    <col min="7681" max="7681" width="10.5703125" customWidth="1"/>
    <col min="7682" max="7682" width="10.5703125" bestFit="1" customWidth="1"/>
    <col min="7684" max="7684" width="10.140625" customWidth="1"/>
    <col min="7685" max="7685" width="12.28515625" customWidth="1"/>
    <col min="7686" max="7686" width="10.85546875" bestFit="1" customWidth="1"/>
    <col min="7687" max="7687" width="11.140625" bestFit="1" customWidth="1"/>
    <col min="7688" max="7688" width="10.42578125" customWidth="1"/>
    <col min="7935" max="7935" width="53.28515625" customWidth="1"/>
    <col min="7936" max="7936" width="15.5703125" bestFit="1" customWidth="1"/>
    <col min="7937" max="7937" width="10.5703125" customWidth="1"/>
    <col min="7938" max="7938" width="10.5703125" bestFit="1" customWidth="1"/>
    <col min="7940" max="7940" width="10.140625" customWidth="1"/>
    <col min="7941" max="7941" width="12.28515625" customWidth="1"/>
    <col min="7942" max="7942" width="10.85546875" bestFit="1" customWidth="1"/>
    <col min="7943" max="7943" width="11.140625" bestFit="1" customWidth="1"/>
    <col min="7944" max="7944" width="10.42578125" customWidth="1"/>
    <col min="8191" max="8191" width="53.28515625" customWidth="1"/>
    <col min="8192" max="8192" width="15.5703125" bestFit="1" customWidth="1"/>
    <col min="8193" max="8193" width="10.5703125" customWidth="1"/>
    <col min="8194" max="8194" width="10.5703125" bestFit="1" customWidth="1"/>
    <col min="8196" max="8196" width="10.140625" customWidth="1"/>
    <col min="8197" max="8197" width="12.28515625" customWidth="1"/>
    <col min="8198" max="8198" width="10.85546875" bestFit="1" customWidth="1"/>
    <col min="8199" max="8199" width="11.140625" bestFit="1" customWidth="1"/>
    <col min="8200" max="8200" width="10.42578125" customWidth="1"/>
    <col min="8447" max="8447" width="53.28515625" customWidth="1"/>
    <col min="8448" max="8448" width="15.5703125" bestFit="1" customWidth="1"/>
    <col min="8449" max="8449" width="10.5703125" customWidth="1"/>
    <col min="8450" max="8450" width="10.5703125" bestFit="1" customWidth="1"/>
    <col min="8452" max="8452" width="10.140625" customWidth="1"/>
    <col min="8453" max="8453" width="12.28515625" customWidth="1"/>
    <col min="8454" max="8454" width="10.85546875" bestFit="1" customWidth="1"/>
    <col min="8455" max="8455" width="11.140625" bestFit="1" customWidth="1"/>
    <col min="8456" max="8456" width="10.42578125" customWidth="1"/>
    <col min="8703" max="8703" width="53.28515625" customWidth="1"/>
    <col min="8704" max="8704" width="15.5703125" bestFit="1" customWidth="1"/>
    <col min="8705" max="8705" width="10.5703125" customWidth="1"/>
    <col min="8706" max="8706" width="10.5703125" bestFit="1" customWidth="1"/>
    <col min="8708" max="8708" width="10.140625" customWidth="1"/>
    <col min="8709" max="8709" width="12.28515625" customWidth="1"/>
    <col min="8710" max="8710" width="10.85546875" bestFit="1" customWidth="1"/>
    <col min="8711" max="8711" width="11.140625" bestFit="1" customWidth="1"/>
    <col min="8712" max="8712" width="10.42578125" customWidth="1"/>
    <col min="8959" max="8959" width="53.28515625" customWidth="1"/>
    <col min="8960" max="8960" width="15.5703125" bestFit="1" customWidth="1"/>
    <col min="8961" max="8961" width="10.5703125" customWidth="1"/>
    <col min="8962" max="8962" width="10.5703125" bestFit="1" customWidth="1"/>
    <col min="8964" max="8964" width="10.140625" customWidth="1"/>
    <col min="8965" max="8965" width="12.28515625" customWidth="1"/>
    <col min="8966" max="8966" width="10.85546875" bestFit="1" customWidth="1"/>
    <col min="8967" max="8967" width="11.140625" bestFit="1" customWidth="1"/>
    <col min="8968" max="8968" width="10.42578125" customWidth="1"/>
    <col min="9215" max="9215" width="53.28515625" customWidth="1"/>
    <col min="9216" max="9216" width="15.5703125" bestFit="1" customWidth="1"/>
    <col min="9217" max="9217" width="10.5703125" customWidth="1"/>
    <col min="9218" max="9218" width="10.5703125" bestFit="1" customWidth="1"/>
    <col min="9220" max="9220" width="10.140625" customWidth="1"/>
    <col min="9221" max="9221" width="12.28515625" customWidth="1"/>
    <col min="9222" max="9222" width="10.85546875" bestFit="1" customWidth="1"/>
    <col min="9223" max="9223" width="11.140625" bestFit="1" customWidth="1"/>
    <col min="9224" max="9224" width="10.42578125" customWidth="1"/>
    <col min="9471" max="9471" width="53.28515625" customWidth="1"/>
    <col min="9472" max="9472" width="15.5703125" bestFit="1" customWidth="1"/>
    <col min="9473" max="9473" width="10.5703125" customWidth="1"/>
    <col min="9474" max="9474" width="10.5703125" bestFit="1" customWidth="1"/>
    <col min="9476" max="9476" width="10.140625" customWidth="1"/>
    <col min="9477" max="9477" width="12.28515625" customWidth="1"/>
    <col min="9478" max="9478" width="10.85546875" bestFit="1" customWidth="1"/>
    <col min="9479" max="9479" width="11.140625" bestFit="1" customWidth="1"/>
    <col min="9480" max="9480" width="10.42578125" customWidth="1"/>
    <col min="9727" max="9727" width="53.28515625" customWidth="1"/>
    <col min="9728" max="9728" width="15.5703125" bestFit="1" customWidth="1"/>
    <col min="9729" max="9729" width="10.5703125" customWidth="1"/>
    <col min="9730" max="9730" width="10.5703125" bestFit="1" customWidth="1"/>
    <col min="9732" max="9732" width="10.140625" customWidth="1"/>
    <col min="9733" max="9733" width="12.28515625" customWidth="1"/>
    <col min="9734" max="9734" width="10.85546875" bestFit="1" customWidth="1"/>
    <col min="9735" max="9735" width="11.140625" bestFit="1" customWidth="1"/>
    <col min="9736" max="9736" width="10.42578125" customWidth="1"/>
    <col min="9983" max="9983" width="53.28515625" customWidth="1"/>
    <col min="9984" max="9984" width="15.5703125" bestFit="1" customWidth="1"/>
    <col min="9985" max="9985" width="10.5703125" customWidth="1"/>
    <col min="9986" max="9986" width="10.5703125" bestFit="1" customWidth="1"/>
    <col min="9988" max="9988" width="10.140625" customWidth="1"/>
    <col min="9989" max="9989" width="12.28515625" customWidth="1"/>
    <col min="9990" max="9990" width="10.85546875" bestFit="1" customWidth="1"/>
    <col min="9991" max="9991" width="11.140625" bestFit="1" customWidth="1"/>
    <col min="9992" max="9992" width="10.42578125" customWidth="1"/>
    <col min="10239" max="10239" width="53.28515625" customWidth="1"/>
    <col min="10240" max="10240" width="15.5703125" bestFit="1" customWidth="1"/>
    <col min="10241" max="10241" width="10.5703125" customWidth="1"/>
    <col min="10242" max="10242" width="10.5703125" bestFit="1" customWidth="1"/>
    <col min="10244" max="10244" width="10.140625" customWidth="1"/>
    <col min="10245" max="10245" width="12.28515625" customWidth="1"/>
    <col min="10246" max="10246" width="10.85546875" bestFit="1" customWidth="1"/>
    <col min="10247" max="10247" width="11.140625" bestFit="1" customWidth="1"/>
    <col min="10248" max="10248" width="10.42578125" customWidth="1"/>
    <col min="10495" max="10495" width="53.28515625" customWidth="1"/>
    <col min="10496" max="10496" width="15.5703125" bestFit="1" customWidth="1"/>
    <col min="10497" max="10497" width="10.5703125" customWidth="1"/>
    <col min="10498" max="10498" width="10.5703125" bestFit="1" customWidth="1"/>
    <col min="10500" max="10500" width="10.140625" customWidth="1"/>
    <col min="10501" max="10501" width="12.28515625" customWidth="1"/>
    <col min="10502" max="10502" width="10.85546875" bestFit="1" customWidth="1"/>
    <col min="10503" max="10503" width="11.140625" bestFit="1" customWidth="1"/>
    <col min="10504" max="10504" width="10.42578125" customWidth="1"/>
    <col min="10751" max="10751" width="53.28515625" customWidth="1"/>
    <col min="10752" max="10752" width="15.5703125" bestFit="1" customWidth="1"/>
    <col min="10753" max="10753" width="10.5703125" customWidth="1"/>
    <col min="10754" max="10754" width="10.5703125" bestFit="1" customWidth="1"/>
    <col min="10756" max="10756" width="10.140625" customWidth="1"/>
    <col min="10757" max="10757" width="12.28515625" customWidth="1"/>
    <col min="10758" max="10758" width="10.85546875" bestFit="1" customWidth="1"/>
    <col min="10759" max="10759" width="11.140625" bestFit="1" customWidth="1"/>
    <col min="10760" max="10760" width="10.42578125" customWidth="1"/>
    <col min="11007" max="11007" width="53.28515625" customWidth="1"/>
    <col min="11008" max="11008" width="15.5703125" bestFit="1" customWidth="1"/>
    <col min="11009" max="11009" width="10.5703125" customWidth="1"/>
    <col min="11010" max="11010" width="10.5703125" bestFit="1" customWidth="1"/>
    <col min="11012" max="11012" width="10.140625" customWidth="1"/>
    <col min="11013" max="11013" width="12.28515625" customWidth="1"/>
    <col min="11014" max="11014" width="10.85546875" bestFit="1" customWidth="1"/>
    <col min="11015" max="11015" width="11.140625" bestFit="1" customWidth="1"/>
    <col min="11016" max="11016" width="10.42578125" customWidth="1"/>
    <col min="11263" max="11263" width="53.28515625" customWidth="1"/>
    <col min="11264" max="11264" width="15.5703125" bestFit="1" customWidth="1"/>
    <col min="11265" max="11265" width="10.5703125" customWidth="1"/>
    <col min="11266" max="11266" width="10.5703125" bestFit="1" customWidth="1"/>
    <col min="11268" max="11268" width="10.140625" customWidth="1"/>
    <col min="11269" max="11269" width="12.28515625" customWidth="1"/>
    <col min="11270" max="11270" width="10.85546875" bestFit="1" customWidth="1"/>
    <col min="11271" max="11271" width="11.140625" bestFit="1" customWidth="1"/>
    <col min="11272" max="11272" width="10.42578125" customWidth="1"/>
    <col min="11519" max="11519" width="53.28515625" customWidth="1"/>
    <col min="11520" max="11520" width="15.5703125" bestFit="1" customWidth="1"/>
    <col min="11521" max="11521" width="10.5703125" customWidth="1"/>
    <col min="11522" max="11522" width="10.5703125" bestFit="1" customWidth="1"/>
    <col min="11524" max="11524" width="10.140625" customWidth="1"/>
    <col min="11525" max="11525" width="12.28515625" customWidth="1"/>
    <col min="11526" max="11526" width="10.85546875" bestFit="1" customWidth="1"/>
    <col min="11527" max="11527" width="11.140625" bestFit="1" customWidth="1"/>
    <col min="11528" max="11528" width="10.42578125" customWidth="1"/>
    <col min="11775" max="11775" width="53.28515625" customWidth="1"/>
    <col min="11776" max="11776" width="15.5703125" bestFit="1" customWidth="1"/>
    <col min="11777" max="11777" width="10.5703125" customWidth="1"/>
    <col min="11778" max="11778" width="10.5703125" bestFit="1" customWidth="1"/>
    <col min="11780" max="11780" width="10.140625" customWidth="1"/>
    <col min="11781" max="11781" width="12.28515625" customWidth="1"/>
    <col min="11782" max="11782" width="10.85546875" bestFit="1" customWidth="1"/>
    <col min="11783" max="11783" width="11.140625" bestFit="1" customWidth="1"/>
    <col min="11784" max="11784" width="10.42578125" customWidth="1"/>
    <col min="12031" max="12031" width="53.28515625" customWidth="1"/>
    <col min="12032" max="12032" width="15.5703125" bestFit="1" customWidth="1"/>
    <col min="12033" max="12033" width="10.5703125" customWidth="1"/>
    <col min="12034" max="12034" width="10.5703125" bestFit="1" customWidth="1"/>
    <col min="12036" max="12036" width="10.140625" customWidth="1"/>
    <col min="12037" max="12037" width="12.28515625" customWidth="1"/>
    <col min="12038" max="12038" width="10.85546875" bestFit="1" customWidth="1"/>
    <col min="12039" max="12039" width="11.140625" bestFit="1" customWidth="1"/>
    <col min="12040" max="12040" width="10.42578125" customWidth="1"/>
    <col min="12287" max="12287" width="53.28515625" customWidth="1"/>
    <col min="12288" max="12288" width="15.5703125" bestFit="1" customWidth="1"/>
    <col min="12289" max="12289" width="10.5703125" customWidth="1"/>
    <col min="12290" max="12290" width="10.5703125" bestFit="1" customWidth="1"/>
    <col min="12292" max="12292" width="10.140625" customWidth="1"/>
    <col min="12293" max="12293" width="12.28515625" customWidth="1"/>
    <col min="12294" max="12294" width="10.85546875" bestFit="1" customWidth="1"/>
    <col min="12295" max="12295" width="11.140625" bestFit="1" customWidth="1"/>
    <col min="12296" max="12296" width="10.42578125" customWidth="1"/>
    <col min="12543" max="12543" width="53.28515625" customWidth="1"/>
    <col min="12544" max="12544" width="15.5703125" bestFit="1" customWidth="1"/>
    <col min="12545" max="12545" width="10.5703125" customWidth="1"/>
    <col min="12546" max="12546" width="10.5703125" bestFit="1" customWidth="1"/>
    <col min="12548" max="12548" width="10.140625" customWidth="1"/>
    <col min="12549" max="12549" width="12.28515625" customWidth="1"/>
    <col min="12550" max="12550" width="10.85546875" bestFit="1" customWidth="1"/>
    <col min="12551" max="12551" width="11.140625" bestFit="1" customWidth="1"/>
    <col min="12552" max="12552" width="10.42578125" customWidth="1"/>
    <col min="12799" max="12799" width="53.28515625" customWidth="1"/>
    <col min="12800" max="12800" width="15.5703125" bestFit="1" customWidth="1"/>
    <col min="12801" max="12801" width="10.5703125" customWidth="1"/>
    <col min="12802" max="12802" width="10.5703125" bestFit="1" customWidth="1"/>
    <col min="12804" max="12804" width="10.140625" customWidth="1"/>
    <col min="12805" max="12805" width="12.28515625" customWidth="1"/>
    <col min="12806" max="12806" width="10.85546875" bestFit="1" customWidth="1"/>
    <col min="12807" max="12807" width="11.140625" bestFit="1" customWidth="1"/>
    <col min="12808" max="12808" width="10.42578125" customWidth="1"/>
    <col min="13055" max="13055" width="53.28515625" customWidth="1"/>
    <col min="13056" max="13056" width="15.5703125" bestFit="1" customWidth="1"/>
    <col min="13057" max="13057" width="10.5703125" customWidth="1"/>
    <col min="13058" max="13058" width="10.5703125" bestFit="1" customWidth="1"/>
    <col min="13060" max="13060" width="10.140625" customWidth="1"/>
    <col min="13061" max="13061" width="12.28515625" customWidth="1"/>
    <col min="13062" max="13062" width="10.85546875" bestFit="1" customWidth="1"/>
    <col min="13063" max="13063" width="11.140625" bestFit="1" customWidth="1"/>
    <col min="13064" max="13064" width="10.42578125" customWidth="1"/>
    <col min="13311" max="13311" width="53.28515625" customWidth="1"/>
    <col min="13312" max="13312" width="15.5703125" bestFit="1" customWidth="1"/>
    <col min="13313" max="13313" width="10.5703125" customWidth="1"/>
    <col min="13314" max="13314" width="10.5703125" bestFit="1" customWidth="1"/>
    <col min="13316" max="13316" width="10.140625" customWidth="1"/>
    <col min="13317" max="13317" width="12.28515625" customWidth="1"/>
    <col min="13318" max="13318" width="10.85546875" bestFit="1" customWidth="1"/>
    <col min="13319" max="13319" width="11.140625" bestFit="1" customWidth="1"/>
    <col min="13320" max="13320" width="10.42578125" customWidth="1"/>
    <col min="13567" max="13567" width="53.28515625" customWidth="1"/>
    <col min="13568" max="13568" width="15.5703125" bestFit="1" customWidth="1"/>
    <col min="13569" max="13569" width="10.5703125" customWidth="1"/>
    <col min="13570" max="13570" width="10.5703125" bestFit="1" customWidth="1"/>
    <col min="13572" max="13572" width="10.140625" customWidth="1"/>
    <col min="13573" max="13573" width="12.28515625" customWidth="1"/>
    <col min="13574" max="13574" width="10.85546875" bestFit="1" customWidth="1"/>
    <col min="13575" max="13575" width="11.140625" bestFit="1" customWidth="1"/>
    <col min="13576" max="13576" width="10.42578125" customWidth="1"/>
    <col min="13823" max="13823" width="53.28515625" customWidth="1"/>
    <col min="13824" max="13824" width="15.5703125" bestFit="1" customWidth="1"/>
    <col min="13825" max="13825" width="10.5703125" customWidth="1"/>
    <col min="13826" max="13826" width="10.5703125" bestFit="1" customWidth="1"/>
    <col min="13828" max="13828" width="10.140625" customWidth="1"/>
    <col min="13829" max="13829" width="12.28515625" customWidth="1"/>
    <col min="13830" max="13830" width="10.85546875" bestFit="1" customWidth="1"/>
    <col min="13831" max="13831" width="11.140625" bestFit="1" customWidth="1"/>
    <col min="13832" max="13832" width="10.42578125" customWidth="1"/>
    <col min="14079" max="14079" width="53.28515625" customWidth="1"/>
    <col min="14080" max="14080" width="15.5703125" bestFit="1" customWidth="1"/>
    <col min="14081" max="14081" width="10.5703125" customWidth="1"/>
    <col min="14082" max="14082" width="10.5703125" bestFit="1" customWidth="1"/>
    <col min="14084" max="14084" width="10.140625" customWidth="1"/>
    <col min="14085" max="14085" width="12.28515625" customWidth="1"/>
    <col min="14086" max="14086" width="10.85546875" bestFit="1" customWidth="1"/>
    <col min="14087" max="14087" width="11.140625" bestFit="1" customWidth="1"/>
    <col min="14088" max="14088" width="10.42578125" customWidth="1"/>
    <col min="14335" max="14335" width="53.28515625" customWidth="1"/>
    <col min="14336" max="14336" width="15.5703125" bestFit="1" customWidth="1"/>
    <col min="14337" max="14337" width="10.5703125" customWidth="1"/>
    <col min="14338" max="14338" width="10.5703125" bestFit="1" customWidth="1"/>
    <col min="14340" max="14340" width="10.140625" customWidth="1"/>
    <col min="14341" max="14341" width="12.28515625" customWidth="1"/>
    <col min="14342" max="14342" width="10.85546875" bestFit="1" customWidth="1"/>
    <col min="14343" max="14343" width="11.140625" bestFit="1" customWidth="1"/>
    <col min="14344" max="14344" width="10.42578125" customWidth="1"/>
    <col min="14591" max="14591" width="53.28515625" customWidth="1"/>
    <col min="14592" max="14592" width="15.5703125" bestFit="1" customWidth="1"/>
    <col min="14593" max="14593" width="10.5703125" customWidth="1"/>
    <col min="14594" max="14594" width="10.5703125" bestFit="1" customWidth="1"/>
    <col min="14596" max="14596" width="10.140625" customWidth="1"/>
    <col min="14597" max="14597" width="12.28515625" customWidth="1"/>
    <col min="14598" max="14598" width="10.85546875" bestFit="1" customWidth="1"/>
    <col min="14599" max="14599" width="11.140625" bestFit="1" customWidth="1"/>
    <col min="14600" max="14600" width="10.42578125" customWidth="1"/>
    <col min="14847" max="14847" width="53.28515625" customWidth="1"/>
    <col min="14848" max="14848" width="15.5703125" bestFit="1" customWidth="1"/>
    <col min="14849" max="14849" width="10.5703125" customWidth="1"/>
    <col min="14850" max="14850" width="10.5703125" bestFit="1" customWidth="1"/>
    <col min="14852" max="14852" width="10.140625" customWidth="1"/>
    <col min="14853" max="14853" width="12.28515625" customWidth="1"/>
    <col min="14854" max="14854" width="10.85546875" bestFit="1" customWidth="1"/>
    <col min="14855" max="14855" width="11.140625" bestFit="1" customWidth="1"/>
    <col min="14856" max="14856" width="10.42578125" customWidth="1"/>
    <col min="15103" max="15103" width="53.28515625" customWidth="1"/>
    <col min="15104" max="15104" width="15.5703125" bestFit="1" customWidth="1"/>
    <col min="15105" max="15105" width="10.5703125" customWidth="1"/>
    <col min="15106" max="15106" width="10.5703125" bestFit="1" customWidth="1"/>
    <col min="15108" max="15108" width="10.140625" customWidth="1"/>
    <col min="15109" max="15109" width="12.28515625" customWidth="1"/>
    <col min="15110" max="15110" width="10.85546875" bestFit="1" customWidth="1"/>
    <col min="15111" max="15111" width="11.140625" bestFit="1" customWidth="1"/>
    <col min="15112" max="15112" width="10.42578125" customWidth="1"/>
    <col min="15359" max="15359" width="53.28515625" customWidth="1"/>
    <col min="15360" max="15360" width="15.5703125" bestFit="1" customWidth="1"/>
    <col min="15361" max="15361" width="10.5703125" customWidth="1"/>
    <col min="15362" max="15362" width="10.5703125" bestFit="1" customWidth="1"/>
    <col min="15364" max="15364" width="10.140625" customWidth="1"/>
    <col min="15365" max="15365" width="12.28515625" customWidth="1"/>
    <col min="15366" max="15366" width="10.85546875" bestFit="1" customWidth="1"/>
    <col min="15367" max="15367" width="11.140625" bestFit="1" customWidth="1"/>
    <col min="15368" max="15368" width="10.42578125" customWidth="1"/>
    <col min="15615" max="15615" width="53.28515625" customWidth="1"/>
    <col min="15616" max="15616" width="15.5703125" bestFit="1" customWidth="1"/>
    <col min="15617" max="15617" width="10.5703125" customWidth="1"/>
    <col min="15618" max="15618" width="10.5703125" bestFit="1" customWidth="1"/>
    <col min="15620" max="15620" width="10.140625" customWidth="1"/>
    <col min="15621" max="15621" width="12.28515625" customWidth="1"/>
    <col min="15622" max="15622" width="10.85546875" bestFit="1" customWidth="1"/>
    <col min="15623" max="15623" width="11.140625" bestFit="1" customWidth="1"/>
    <col min="15624" max="15624" width="10.42578125" customWidth="1"/>
    <col min="15871" max="15871" width="53.28515625" customWidth="1"/>
    <col min="15872" max="15872" width="15.5703125" bestFit="1" customWidth="1"/>
    <col min="15873" max="15873" width="10.5703125" customWidth="1"/>
    <col min="15874" max="15874" width="10.5703125" bestFit="1" customWidth="1"/>
    <col min="15876" max="15876" width="10.140625" customWidth="1"/>
    <col min="15877" max="15877" width="12.28515625" customWidth="1"/>
    <col min="15878" max="15878" width="10.85546875" bestFit="1" customWidth="1"/>
    <col min="15879" max="15879" width="11.140625" bestFit="1" customWidth="1"/>
    <col min="15880" max="15880" width="10.42578125" customWidth="1"/>
    <col min="16127" max="16127" width="53.28515625" customWidth="1"/>
    <col min="16128" max="16128" width="15.5703125" bestFit="1" customWidth="1"/>
    <col min="16129" max="16129" width="10.5703125" customWidth="1"/>
    <col min="16130" max="16130" width="10.5703125" bestFit="1" customWidth="1"/>
    <col min="16132" max="16132" width="10.140625" customWidth="1"/>
    <col min="16133" max="16133" width="12.28515625" customWidth="1"/>
    <col min="16134" max="16134" width="10.85546875" bestFit="1" customWidth="1"/>
    <col min="16135" max="16135" width="11.140625" bestFit="1" customWidth="1"/>
    <col min="16136" max="16136" width="10.42578125" customWidth="1"/>
  </cols>
  <sheetData>
    <row r="1" spans="1:9" ht="16.5" thickBot="1" x14ac:dyDescent="0.3">
      <c r="A1" s="169" t="s">
        <v>41</v>
      </c>
      <c r="B1" s="170"/>
      <c r="C1" s="170"/>
      <c r="D1" s="170"/>
      <c r="E1" s="170"/>
      <c r="F1" s="170"/>
      <c r="G1" s="170"/>
      <c r="H1" s="170"/>
      <c r="I1" s="170"/>
    </row>
    <row r="3" spans="1:9" x14ac:dyDescent="0.2">
      <c r="A3" s="107" t="s">
        <v>1</v>
      </c>
      <c r="B3" s="108" t="s">
        <v>42</v>
      </c>
    </row>
    <row r="4" spans="1:9" x14ac:dyDescent="0.2">
      <c r="A4" s="109" t="s">
        <v>3</v>
      </c>
      <c r="B4" s="110">
        <v>6055000</v>
      </c>
    </row>
    <row r="5" spans="1:9" x14ac:dyDescent="0.2">
      <c r="A5" s="109" t="s">
        <v>4</v>
      </c>
      <c r="B5" s="110">
        <v>18970</v>
      </c>
    </row>
    <row r="6" spans="1:9" x14ac:dyDescent="0.2">
      <c r="A6" s="109" t="s">
        <v>5</v>
      </c>
      <c r="B6" s="111">
        <v>1.0287999999999999</v>
      </c>
    </row>
    <row r="7" spans="1:9" x14ac:dyDescent="0.2">
      <c r="A7" s="109" t="s">
        <v>55</v>
      </c>
      <c r="B7" s="110">
        <v>750</v>
      </c>
    </row>
    <row r="8" spans="1:9" x14ac:dyDescent="0.2">
      <c r="A8" s="109" t="s">
        <v>6</v>
      </c>
      <c r="B8" s="109">
        <f>B4*B6</f>
        <v>6229384</v>
      </c>
    </row>
    <row r="9" spans="1:9" x14ac:dyDescent="0.2">
      <c r="A9" s="109" t="s">
        <v>7</v>
      </c>
      <c r="B9" s="112" t="s">
        <v>8</v>
      </c>
    </row>
    <row r="10" spans="1:9" ht="13.5" thickBot="1" x14ac:dyDescent="0.25"/>
    <row r="11" spans="1:9" s="2" customFormat="1" ht="26.25" thickBot="1" x14ac:dyDescent="0.25">
      <c r="A11" s="113"/>
      <c r="B11" s="114" t="s">
        <v>9</v>
      </c>
      <c r="C11" s="114" t="s">
        <v>10</v>
      </c>
      <c r="D11" s="114" t="s">
        <v>11</v>
      </c>
      <c r="E11" s="114" t="s">
        <v>9</v>
      </c>
      <c r="F11" s="114" t="s">
        <v>12</v>
      </c>
      <c r="G11" s="114" t="s">
        <v>13</v>
      </c>
      <c r="H11" s="114" t="s">
        <v>14</v>
      </c>
      <c r="I11" s="115" t="s">
        <v>15</v>
      </c>
    </row>
    <row r="12" spans="1:9" x14ac:dyDescent="0.2">
      <c r="A12" s="116" t="s">
        <v>16</v>
      </c>
      <c r="B12" s="117">
        <v>1</v>
      </c>
      <c r="C12" s="118">
        <v>464.17</v>
      </c>
      <c r="D12" s="119">
        <f>B12*C12</f>
        <v>464.17</v>
      </c>
      <c r="E12" s="117">
        <f t="shared" ref="E12:E30" si="0">B12</f>
        <v>1</v>
      </c>
      <c r="F12" s="118">
        <v>464.17</v>
      </c>
      <c r="G12" s="119">
        <f>E12*F12</f>
        <v>464.17</v>
      </c>
      <c r="H12" s="120">
        <f t="shared" ref="H12:H37" si="1">G12-D12</f>
        <v>0</v>
      </c>
      <c r="I12" s="121">
        <f t="shared" ref="I12:I37" si="2">IF(ISERROR(H12/D12),0,(H12/D12))</f>
        <v>0</v>
      </c>
    </row>
    <row r="13" spans="1:9" x14ac:dyDescent="0.2">
      <c r="A13" s="116" t="s">
        <v>17</v>
      </c>
      <c r="B13" s="117">
        <f>IF($B$9="kWh",$B$4,$B$5)</f>
        <v>18970</v>
      </c>
      <c r="C13" s="122">
        <v>1.4303999999999999</v>
      </c>
      <c r="D13" s="119">
        <f>B13*C13</f>
        <v>27134.687999999998</v>
      </c>
      <c r="E13" s="117">
        <f>B13</f>
        <v>18970</v>
      </c>
      <c r="F13" s="122">
        <v>1.4303999999999999</v>
      </c>
      <c r="G13" s="119">
        <f>E13*F13</f>
        <v>27134.687999999998</v>
      </c>
      <c r="H13" s="120">
        <f>G13-D13</f>
        <v>0</v>
      </c>
      <c r="I13" s="121">
        <f t="shared" si="2"/>
        <v>0</v>
      </c>
    </row>
    <row r="14" spans="1:9" x14ac:dyDescent="0.2">
      <c r="A14" s="116" t="s">
        <v>43</v>
      </c>
      <c r="B14" s="117">
        <v>1</v>
      </c>
      <c r="C14" s="118">
        <v>-4.6399999999999997</v>
      </c>
      <c r="D14" s="119">
        <f t="shared" ref="D14:D15" si="3">B14*C14</f>
        <v>-4.6399999999999997</v>
      </c>
      <c r="E14" s="117">
        <f>B14</f>
        <v>1</v>
      </c>
      <c r="F14" s="118">
        <v>-4.6399999999999997</v>
      </c>
      <c r="G14" s="119">
        <f t="shared" ref="G14:G15" si="4">E14*F14</f>
        <v>-4.6399999999999997</v>
      </c>
      <c r="H14" s="120">
        <f>G14-D14</f>
        <v>0</v>
      </c>
      <c r="I14" s="121">
        <f t="shared" si="2"/>
        <v>0</v>
      </c>
    </row>
    <row r="15" spans="1:9" x14ac:dyDescent="0.2">
      <c r="A15" s="123" t="s">
        <v>44</v>
      </c>
      <c r="B15" s="117">
        <f>B5</f>
        <v>18970</v>
      </c>
      <c r="C15" s="122">
        <v>-1.43E-2</v>
      </c>
      <c r="D15" s="119">
        <f t="shared" si="3"/>
        <v>-271.27100000000002</v>
      </c>
      <c r="E15" s="117">
        <f>B15</f>
        <v>18970</v>
      </c>
      <c r="F15" s="124">
        <v>-1.43E-2</v>
      </c>
      <c r="G15" s="119">
        <f t="shared" si="4"/>
        <v>-271.27100000000002</v>
      </c>
      <c r="H15" s="120">
        <f>G15-D15</f>
        <v>0</v>
      </c>
      <c r="I15" s="121">
        <f t="shared" si="2"/>
        <v>0</v>
      </c>
    </row>
    <row r="16" spans="1:9" x14ac:dyDescent="0.2">
      <c r="A16" s="125" t="s">
        <v>20</v>
      </c>
      <c r="B16" s="126"/>
      <c r="C16" s="127"/>
      <c r="D16" s="128">
        <f>SUM(D12:D15)</f>
        <v>27322.946999999996</v>
      </c>
      <c r="E16" s="127"/>
      <c r="F16" s="129"/>
      <c r="G16" s="128">
        <f>SUM(G12:G15)</f>
        <v>27322.946999999996</v>
      </c>
      <c r="H16" s="129">
        <f>G16-D16</f>
        <v>0</v>
      </c>
      <c r="I16" s="130">
        <f t="shared" si="2"/>
        <v>0</v>
      </c>
    </row>
    <row r="17" spans="1:9" x14ac:dyDescent="0.2">
      <c r="A17" s="131" t="s">
        <v>45</v>
      </c>
      <c r="B17" s="117">
        <f>B8-B8</f>
        <v>0</v>
      </c>
      <c r="C17" s="122">
        <v>0</v>
      </c>
      <c r="D17" s="119">
        <f>B17*C17</f>
        <v>0</v>
      </c>
      <c r="E17" s="117">
        <f>B17</f>
        <v>0</v>
      </c>
      <c r="F17" s="122">
        <v>0</v>
      </c>
      <c r="G17" s="119">
        <f>E17*F17</f>
        <v>0</v>
      </c>
      <c r="H17" s="120">
        <f>G17-D17</f>
        <v>0</v>
      </c>
      <c r="I17" s="121">
        <f t="shared" si="2"/>
        <v>0</v>
      </c>
    </row>
    <row r="18" spans="1:9" x14ac:dyDescent="0.2">
      <c r="A18" s="131" t="s">
        <v>22</v>
      </c>
      <c r="B18" s="117">
        <f>IF($B$9="kWh",$B$4,$B$5)</f>
        <v>18970</v>
      </c>
      <c r="C18" s="122">
        <v>-0.36629999999999985</v>
      </c>
      <c r="D18" s="119">
        <f>B18*C18</f>
        <v>-6948.7109999999975</v>
      </c>
      <c r="E18" s="117">
        <f t="shared" si="0"/>
        <v>18970</v>
      </c>
      <c r="F18" s="122">
        <v>0</v>
      </c>
      <c r="G18" s="119">
        <f>E18*F18</f>
        <v>0</v>
      </c>
      <c r="H18" s="120">
        <f t="shared" si="1"/>
        <v>6948.7109999999975</v>
      </c>
      <c r="I18" s="121">
        <f t="shared" si="2"/>
        <v>-1</v>
      </c>
    </row>
    <row r="19" spans="1:9" x14ac:dyDescent="0.2">
      <c r="A19" s="131" t="s">
        <v>23</v>
      </c>
      <c r="B19" s="117">
        <f>IF($B$9="kWh",$B$4,$B$5)</f>
        <v>18970</v>
      </c>
      <c r="C19" s="122">
        <v>0</v>
      </c>
      <c r="D19" s="119">
        <f>B19*C19</f>
        <v>0</v>
      </c>
      <c r="E19" s="117">
        <f t="shared" si="0"/>
        <v>18970</v>
      </c>
      <c r="F19" s="122">
        <v>0</v>
      </c>
      <c r="G19" s="119">
        <f>E19*F19</f>
        <v>0</v>
      </c>
      <c r="H19" s="120">
        <f t="shared" si="1"/>
        <v>0</v>
      </c>
      <c r="I19" s="121">
        <f t="shared" si="2"/>
        <v>0</v>
      </c>
    </row>
    <row r="20" spans="1:9" x14ac:dyDescent="0.2">
      <c r="A20" s="131" t="s">
        <v>24</v>
      </c>
      <c r="B20" s="117">
        <f>B4</f>
        <v>6055000</v>
      </c>
      <c r="C20" s="122">
        <v>3.3E-3</v>
      </c>
      <c r="D20" s="119">
        <f>B20*C20</f>
        <v>19981.5</v>
      </c>
      <c r="E20" s="117">
        <f t="shared" si="0"/>
        <v>6055000</v>
      </c>
      <c r="F20" s="122">
        <v>0</v>
      </c>
      <c r="G20" s="119">
        <f>E20*F20</f>
        <v>0</v>
      </c>
      <c r="H20" s="120">
        <f t="shared" si="1"/>
        <v>-19981.5</v>
      </c>
      <c r="I20" s="121">
        <f t="shared" si="2"/>
        <v>-1</v>
      </c>
    </row>
    <row r="21" spans="1:9" x14ac:dyDescent="0.2">
      <c r="A21" s="132" t="s">
        <v>46</v>
      </c>
      <c r="B21" s="117">
        <f>B5</f>
        <v>18970</v>
      </c>
      <c r="C21" s="122">
        <v>0</v>
      </c>
      <c r="D21" s="119">
        <f>B21*C21</f>
        <v>0</v>
      </c>
      <c r="E21" s="117">
        <f>B21</f>
        <v>18970</v>
      </c>
      <c r="F21" s="122">
        <v>0</v>
      </c>
      <c r="G21" s="119">
        <f t="shared" ref="G21:G23" si="5">E21*F21</f>
        <v>0</v>
      </c>
      <c r="H21" s="120">
        <f t="shared" si="1"/>
        <v>0</v>
      </c>
      <c r="I21" s="121">
        <f t="shared" si="2"/>
        <v>0</v>
      </c>
    </row>
    <row r="22" spans="1:9" ht="27" customHeight="1" x14ac:dyDescent="0.2">
      <c r="A22" s="133" t="s">
        <v>47</v>
      </c>
      <c r="B22" s="117">
        <v>1</v>
      </c>
      <c r="C22" s="122">
        <v>0</v>
      </c>
      <c r="D22" s="119">
        <f t="shared" ref="D22:D23" si="6">B22*C22</f>
        <v>0</v>
      </c>
      <c r="E22" s="117">
        <f t="shared" ref="E22:E23" si="7">B22</f>
        <v>1</v>
      </c>
      <c r="F22" s="122">
        <v>0</v>
      </c>
      <c r="G22" s="119">
        <f t="shared" si="5"/>
        <v>0</v>
      </c>
      <c r="H22" s="120">
        <f t="shared" si="1"/>
        <v>0</v>
      </c>
      <c r="I22" s="121">
        <f t="shared" si="2"/>
        <v>0</v>
      </c>
    </row>
    <row r="23" spans="1:9" x14ac:dyDescent="0.2">
      <c r="A23" s="132" t="s">
        <v>27</v>
      </c>
      <c r="B23" s="117">
        <f>B5</f>
        <v>18970</v>
      </c>
      <c r="C23" s="122">
        <v>0</v>
      </c>
      <c r="D23" s="119">
        <f t="shared" si="6"/>
        <v>0</v>
      </c>
      <c r="E23" s="117">
        <f t="shared" si="7"/>
        <v>18970</v>
      </c>
      <c r="F23" s="122">
        <v>0</v>
      </c>
      <c r="G23" s="119">
        <f t="shared" si="5"/>
        <v>0</v>
      </c>
      <c r="H23" s="120">
        <f t="shared" si="1"/>
        <v>0</v>
      </c>
      <c r="I23" s="121">
        <f t="shared" si="2"/>
        <v>0</v>
      </c>
    </row>
    <row r="24" spans="1:9" s="4" customFormat="1" x14ac:dyDescent="0.2">
      <c r="A24" s="134" t="s">
        <v>28</v>
      </c>
      <c r="B24" s="135"/>
      <c r="C24" s="129"/>
      <c r="D24" s="128">
        <f>SUM(D16:D23)</f>
        <v>40355.735999999997</v>
      </c>
      <c r="E24" s="126"/>
      <c r="F24" s="129"/>
      <c r="G24" s="128">
        <f>SUM(G16:G23)</f>
        <v>27322.946999999996</v>
      </c>
      <c r="H24" s="129">
        <f t="shared" si="1"/>
        <v>-13032.789000000001</v>
      </c>
      <c r="I24" s="130">
        <f t="shared" si="2"/>
        <v>-0.3229476226130531</v>
      </c>
    </row>
    <row r="25" spans="1:9" x14ac:dyDescent="0.2">
      <c r="A25" s="116" t="s">
        <v>29</v>
      </c>
      <c r="B25" s="117">
        <f>B5</f>
        <v>18970</v>
      </c>
      <c r="C25" s="136">
        <v>2.9981</v>
      </c>
      <c r="D25" s="119">
        <f>B25*C25</f>
        <v>56873.957000000002</v>
      </c>
      <c r="E25" s="117">
        <f t="shared" si="0"/>
        <v>18970</v>
      </c>
      <c r="F25" s="136">
        <v>2.9390999999999998</v>
      </c>
      <c r="G25" s="119">
        <f>E25*F25</f>
        <v>55754.726999999999</v>
      </c>
      <c r="H25" s="120">
        <f t="shared" si="1"/>
        <v>-1119.2300000000032</v>
      </c>
      <c r="I25" s="121">
        <f t="shared" si="2"/>
        <v>-1.9679130115740025E-2</v>
      </c>
    </row>
    <row r="26" spans="1:9" x14ac:dyDescent="0.2">
      <c r="A26" s="116" t="s">
        <v>30</v>
      </c>
      <c r="B26" s="117">
        <f>B5</f>
        <v>18970</v>
      </c>
      <c r="C26" s="136">
        <v>2.6509</v>
      </c>
      <c r="D26" s="119">
        <f>B26*C26</f>
        <v>50287.573000000004</v>
      </c>
      <c r="E26" s="117">
        <f t="shared" si="0"/>
        <v>18970</v>
      </c>
      <c r="F26" s="136">
        <v>2.9243999999999999</v>
      </c>
      <c r="G26" s="119">
        <f>E26*F26</f>
        <v>55475.867999999995</v>
      </c>
      <c r="H26" s="120">
        <f t="shared" si="1"/>
        <v>5188.294999999991</v>
      </c>
      <c r="I26" s="121">
        <f t="shared" si="2"/>
        <v>0.10317250745029971</v>
      </c>
    </row>
    <row r="27" spans="1:9" s="4" customFormat="1" x14ac:dyDescent="0.2">
      <c r="A27" s="134" t="s">
        <v>31</v>
      </c>
      <c r="B27" s="135"/>
      <c r="C27" s="129"/>
      <c r="D27" s="128">
        <f>SUM(D24:D26)</f>
        <v>147517.266</v>
      </c>
      <c r="E27" s="126"/>
      <c r="F27" s="129"/>
      <c r="G27" s="128">
        <f>SUM(G24:G26)</f>
        <v>138553.54199999999</v>
      </c>
      <c r="H27" s="129">
        <f t="shared" si="1"/>
        <v>-8963.7240000000165</v>
      </c>
      <c r="I27" s="130">
        <f t="shared" si="2"/>
        <v>-6.0763897291860172E-2</v>
      </c>
    </row>
    <row r="28" spans="1:9" x14ac:dyDescent="0.2">
      <c r="A28" s="137" t="s">
        <v>48</v>
      </c>
      <c r="B28" s="117">
        <f>B8</f>
        <v>6229384</v>
      </c>
      <c r="C28" s="138">
        <v>3.5999999999999999E-3</v>
      </c>
      <c r="D28" s="119">
        <f>B28*C28</f>
        <v>22425.7824</v>
      </c>
      <c r="E28" s="117">
        <f t="shared" si="0"/>
        <v>6229384</v>
      </c>
      <c r="F28" s="138">
        <v>3.5999999999999999E-3</v>
      </c>
      <c r="G28" s="119">
        <f>E28*F28</f>
        <v>22425.7824</v>
      </c>
      <c r="H28" s="120">
        <f t="shared" si="1"/>
        <v>0</v>
      </c>
      <c r="I28" s="121">
        <f t="shared" si="2"/>
        <v>0</v>
      </c>
    </row>
    <row r="29" spans="1:9" x14ac:dyDescent="0.2">
      <c r="A29" s="137" t="s">
        <v>49</v>
      </c>
      <c r="B29" s="117">
        <f>B8</f>
        <v>6229384</v>
      </c>
      <c r="C29" s="138">
        <v>2.9999999999999997E-4</v>
      </c>
      <c r="D29" s="119">
        <f>B29*C29</f>
        <v>1868.8151999999998</v>
      </c>
      <c r="E29" s="117">
        <f t="shared" si="0"/>
        <v>6229384</v>
      </c>
      <c r="F29" s="138">
        <v>2.9999999999999997E-4</v>
      </c>
      <c r="G29" s="119">
        <f>E29*F29</f>
        <v>1868.8151999999998</v>
      </c>
      <c r="H29" s="120">
        <f>G29-D29</f>
        <v>0</v>
      </c>
      <c r="I29" s="121">
        <f t="shared" si="2"/>
        <v>0</v>
      </c>
    </row>
    <row r="30" spans="1:9" x14ac:dyDescent="0.2">
      <c r="A30" s="139" t="s">
        <v>50</v>
      </c>
      <c r="B30" s="117">
        <v>1</v>
      </c>
      <c r="C30" s="120">
        <v>0.25</v>
      </c>
      <c r="D30" s="119">
        <f>B30*C30</f>
        <v>0.25</v>
      </c>
      <c r="E30" s="117">
        <f t="shared" si="0"/>
        <v>1</v>
      </c>
      <c r="F30" s="120">
        <v>0.25</v>
      </c>
      <c r="G30" s="119">
        <f>E30*F30</f>
        <v>0.25</v>
      </c>
      <c r="H30" s="120">
        <f t="shared" si="1"/>
        <v>0</v>
      </c>
      <c r="I30" s="121">
        <f t="shared" si="2"/>
        <v>0</v>
      </c>
    </row>
    <row r="31" spans="1:9" s="4" customFormat="1" x14ac:dyDescent="0.2">
      <c r="A31" s="139" t="s">
        <v>35</v>
      </c>
      <c r="B31" s="140">
        <f>B4</f>
        <v>6055000</v>
      </c>
      <c r="C31" s="141">
        <v>0</v>
      </c>
      <c r="D31" s="119">
        <f>B31*C31</f>
        <v>0</v>
      </c>
      <c r="E31" s="117">
        <f>B4</f>
        <v>6055000</v>
      </c>
      <c r="F31" s="141">
        <v>0</v>
      </c>
      <c r="G31" s="119">
        <f>E31*F31</f>
        <v>0</v>
      </c>
      <c r="H31" s="142">
        <f t="shared" si="1"/>
        <v>0</v>
      </c>
      <c r="I31" s="143">
        <f t="shared" si="2"/>
        <v>0</v>
      </c>
    </row>
    <row r="32" spans="1:9" s="4" customFormat="1" ht="13.5" thickBot="1" x14ac:dyDescent="0.25">
      <c r="A32" s="144" t="s">
        <v>36</v>
      </c>
      <c r="B32" s="145">
        <f>B8</f>
        <v>6229384</v>
      </c>
      <c r="C32" s="146">
        <v>0.1101</v>
      </c>
      <c r="D32" s="119">
        <f>B32*C32</f>
        <v>685855.17839999998</v>
      </c>
      <c r="E32" s="147">
        <f>B8</f>
        <v>6229384</v>
      </c>
      <c r="F32" s="148">
        <v>0.1101</v>
      </c>
      <c r="G32" s="149">
        <f>E32*F32</f>
        <v>685855.17839999998</v>
      </c>
      <c r="H32" s="150">
        <f t="shared" si="1"/>
        <v>0</v>
      </c>
      <c r="I32" s="151">
        <f t="shared" si="2"/>
        <v>0</v>
      </c>
    </row>
    <row r="33" spans="1:9" s="4" customFormat="1" x14ac:dyDescent="0.2">
      <c r="A33" s="152" t="s">
        <v>37</v>
      </c>
      <c r="B33" s="153"/>
      <c r="C33" s="154"/>
      <c r="D33" s="155">
        <f>SUM(D27,D28,D29,D30,D31,D32)</f>
        <v>857667.29200000002</v>
      </c>
      <c r="E33" s="153"/>
      <c r="F33" s="154"/>
      <c r="G33" s="155">
        <f>SUM(G27,G28,G29,G30,G31,G32)</f>
        <v>848703.56799999997</v>
      </c>
      <c r="H33" s="154">
        <f t="shared" si="1"/>
        <v>-8963.7240000000456</v>
      </c>
      <c r="I33" s="156">
        <f>IF(ISERROR(H33/D33),0,(H33/D33))</f>
        <v>-1.0451283479748281E-2</v>
      </c>
    </row>
    <row r="34" spans="1:9" s="4" customFormat="1" x14ac:dyDescent="0.2">
      <c r="A34" s="157" t="s">
        <v>38</v>
      </c>
      <c r="B34" s="158"/>
      <c r="C34" s="159">
        <v>0.13</v>
      </c>
      <c r="D34" s="160">
        <f>D33*C34</f>
        <v>111496.74796000001</v>
      </c>
      <c r="E34" s="159"/>
      <c r="F34" s="159">
        <f>C34</f>
        <v>0.13</v>
      </c>
      <c r="G34" s="160">
        <f>G33*F34</f>
        <v>110331.46384</v>
      </c>
      <c r="H34" s="159">
        <f t="shared" si="1"/>
        <v>-1165.2841200000112</v>
      </c>
      <c r="I34" s="161">
        <f t="shared" si="2"/>
        <v>-1.0451283479748328E-2</v>
      </c>
    </row>
    <row r="35" spans="1:9" ht="13.5" thickBot="1" x14ac:dyDescent="0.25">
      <c r="A35" s="162" t="s">
        <v>37</v>
      </c>
      <c r="B35" s="6"/>
      <c r="C35" s="7"/>
      <c r="D35" s="163">
        <f>SUM(D33:D34)</f>
        <v>969164.03995999997</v>
      </c>
      <c r="E35" s="7"/>
      <c r="F35" s="7"/>
      <c r="G35" s="163">
        <f>SUM(G33:G34)</f>
        <v>959035.03183999995</v>
      </c>
      <c r="H35" s="7">
        <f t="shared" si="1"/>
        <v>-10129.008120000013</v>
      </c>
      <c r="I35" s="164">
        <f t="shared" si="2"/>
        <v>-1.0451283479748243E-2</v>
      </c>
    </row>
    <row r="36" spans="1:9" hidden="1" x14ac:dyDescent="0.2">
      <c r="A36" s="8" t="s">
        <v>39</v>
      </c>
      <c r="B36" s="9"/>
      <c r="C36" s="10">
        <v>0</v>
      </c>
      <c r="D36" s="10">
        <f>D35*C36</f>
        <v>0</v>
      </c>
      <c r="E36" s="10"/>
      <c r="F36" s="10">
        <f>C36</f>
        <v>0</v>
      </c>
      <c r="G36" s="10">
        <f>G35*F36</f>
        <v>0</v>
      </c>
      <c r="H36" s="10">
        <f t="shared" si="1"/>
        <v>0</v>
      </c>
      <c r="I36" s="11">
        <f t="shared" si="2"/>
        <v>0</v>
      </c>
    </row>
    <row r="37" spans="1:9" s="4" customFormat="1" ht="13.5" hidden="1" thickBot="1" x14ac:dyDescent="0.25">
      <c r="A37" s="12" t="s">
        <v>40</v>
      </c>
      <c r="B37" s="6"/>
      <c r="C37" s="7"/>
      <c r="D37" s="7">
        <f>SUM(D35:D36)</f>
        <v>969164.03995999997</v>
      </c>
      <c r="E37" s="7"/>
      <c r="F37" s="7"/>
      <c r="G37" s="7">
        <f>SUM(G35:G36)</f>
        <v>959035.03183999995</v>
      </c>
      <c r="H37" s="7">
        <f t="shared" si="1"/>
        <v>-10129.008120000013</v>
      </c>
      <c r="I37" s="13">
        <f t="shared" si="2"/>
        <v>-1.0451283479748243E-2</v>
      </c>
    </row>
    <row r="38" spans="1:9" x14ac:dyDescent="0.2">
      <c r="C38" s="15"/>
      <c r="F38" s="14"/>
    </row>
    <row r="39" spans="1:9" x14ac:dyDescent="0.2">
      <c r="F39" s="14"/>
    </row>
    <row r="40" spans="1:9" hidden="1" x14ac:dyDescent="0.2">
      <c r="A40" s="16" t="s">
        <v>51</v>
      </c>
      <c r="B40" s="17"/>
      <c r="C40" s="18">
        <v>0</v>
      </c>
      <c r="D40" s="18">
        <v>0</v>
      </c>
      <c r="E40" s="18"/>
      <c r="F40" s="18">
        <v>0</v>
      </c>
      <c r="G40" s="18">
        <v>0</v>
      </c>
      <c r="H40" s="18">
        <v>0</v>
      </c>
      <c r="I40" s="19">
        <v>0</v>
      </c>
    </row>
    <row r="41" spans="1:9" ht="13.5" hidden="1" thickBot="1" x14ac:dyDescent="0.25">
      <c r="A41" s="20" t="s">
        <v>52</v>
      </c>
      <c r="B41" s="21"/>
      <c r="C41" s="22"/>
      <c r="D41" s="22">
        <v>216.73222589999997</v>
      </c>
      <c r="E41" s="22"/>
      <c r="F41" s="22"/>
      <c r="G41" s="22">
        <v>220.84938089999997</v>
      </c>
      <c r="H41" s="22">
        <v>4.1171549999999968</v>
      </c>
      <c r="I41" s="23">
        <v>1.8996505862952047E-2</v>
      </c>
    </row>
    <row r="42" spans="1:9" x14ac:dyDescent="0.2">
      <c r="C42" s="15"/>
      <c r="F42" s="14"/>
    </row>
    <row r="43" spans="1:9" x14ac:dyDescent="0.2">
      <c r="F43" s="14"/>
    </row>
    <row r="44" spans="1:9" x14ac:dyDescent="0.2">
      <c r="F44" s="14"/>
    </row>
    <row r="45" spans="1:9" x14ac:dyDescent="0.2">
      <c r="A45" s="24"/>
      <c r="B45" s="165"/>
      <c r="F45" s="14"/>
    </row>
    <row r="46" spans="1:9" x14ac:dyDescent="0.2">
      <c r="B46" s="165"/>
      <c r="F46" s="14"/>
    </row>
    <row r="47" spans="1:9" x14ac:dyDescent="0.2">
      <c r="F47" s="14"/>
    </row>
    <row r="48" spans="1:9" x14ac:dyDescent="0.2">
      <c r="D48" s="26"/>
      <c r="F48" s="14"/>
    </row>
    <row r="49" spans="1:6" x14ac:dyDescent="0.2">
      <c r="F49" s="14"/>
    </row>
    <row r="50" spans="1:6" x14ac:dyDescent="0.2">
      <c r="A50" s="24"/>
      <c r="B50" s="165"/>
      <c r="F50" s="14"/>
    </row>
    <row r="51" spans="1:6" x14ac:dyDescent="0.2">
      <c r="B51" s="26"/>
      <c r="D51" s="26"/>
      <c r="F51" s="14"/>
    </row>
    <row r="52" spans="1:6" x14ac:dyDescent="0.2">
      <c r="F52" s="14"/>
    </row>
    <row r="53" spans="1:6" x14ac:dyDescent="0.2">
      <c r="F53" s="14"/>
    </row>
    <row r="54" spans="1:6" x14ac:dyDescent="0.2">
      <c r="F54" s="14"/>
    </row>
    <row r="55" spans="1:6" x14ac:dyDescent="0.2">
      <c r="F55" s="14"/>
    </row>
    <row r="56" spans="1:6" x14ac:dyDescent="0.2">
      <c r="F56" s="14"/>
    </row>
    <row r="57" spans="1:6" x14ac:dyDescent="0.2">
      <c r="F57" s="14"/>
    </row>
    <row r="58" spans="1:6" x14ac:dyDescent="0.2">
      <c r="F58" s="14"/>
    </row>
  </sheetData>
  <mergeCells count="1">
    <mergeCell ref="A1:I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'[1]Data for Bill Impacts'!#REF!</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topLeftCell="A7" workbookViewId="0">
      <selection activeCell="F17" sqref="F17"/>
    </sheetView>
  </sheetViews>
  <sheetFormatPr defaultRowHeight="12.75" x14ac:dyDescent="0.2"/>
  <cols>
    <col min="1" max="1" width="66.28515625" bestFit="1" customWidth="1"/>
    <col min="2" max="2" width="26.7109375"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28515625" customWidth="1"/>
    <col min="254" max="254" width="66.28515625" bestFit="1" customWidth="1"/>
    <col min="255" max="255" width="20.7109375" bestFit="1" customWidth="1"/>
    <col min="256" max="256" width="10.5703125" customWidth="1"/>
    <col min="257" max="257" width="10.5703125" bestFit="1" customWidth="1"/>
    <col min="259" max="259" width="10.140625" customWidth="1"/>
    <col min="260" max="260" width="12.28515625" customWidth="1"/>
    <col min="261" max="261" width="10.85546875" bestFit="1" customWidth="1"/>
    <col min="262" max="262" width="11.140625" bestFit="1" customWidth="1"/>
    <col min="263" max="263" width="10.42578125" customWidth="1"/>
    <col min="510" max="510" width="66.28515625" bestFit="1" customWidth="1"/>
    <col min="511" max="511" width="20.7109375" bestFit="1" customWidth="1"/>
    <col min="512" max="512" width="10.5703125" customWidth="1"/>
    <col min="513" max="513" width="10.5703125" bestFit="1" customWidth="1"/>
    <col min="515" max="515" width="10.140625" customWidth="1"/>
    <col min="516" max="516" width="12.28515625" customWidth="1"/>
    <col min="517" max="517" width="10.85546875" bestFit="1" customWidth="1"/>
    <col min="518" max="518" width="11.140625" bestFit="1" customWidth="1"/>
    <col min="519" max="519" width="10.42578125" customWidth="1"/>
    <col min="766" max="766" width="66.28515625" bestFit="1" customWidth="1"/>
    <col min="767" max="767" width="20.7109375" bestFit="1" customWidth="1"/>
    <col min="768" max="768" width="10.5703125" customWidth="1"/>
    <col min="769" max="769" width="10.5703125" bestFit="1" customWidth="1"/>
    <col min="771" max="771" width="10.140625" customWidth="1"/>
    <col min="772" max="772" width="12.28515625" customWidth="1"/>
    <col min="773" max="773" width="10.85546875" bestFit="1" customWidth="1"/>
    <col min="774" max="774" width="11.140625" bestFit="1" customWidth="1"/>
    <col min="775" max="775" width="10.42578125" customWidth="1"/>
    <col min="1022" max="1022" width="66.28515625" bestFit="1" customWidth="1"/>
    <col min="1023" max="1023" width="20.7109375" bestFit="1" customWidth="1"/>
    <col min="1024" max="1024" width="10.5703125" customWidth="1"/>
    <col min="1025" max="1025" width="10.5703125" bestFit="1" customWidth="1"/>
    <col min="1027" max="1027" width="10.140625" customWidth="1"/>
    <col min="1028" max="1028" width="12.28515625" customWidth="1"/>
    <col min="1029" max="1029" width="10.85546875" bestFit="1" customWidth="1"/>
    <col min="1030" max="1030" width="11.140625" bestFit="1" customWidth="1"/>
    <col min="1031" max="1031" width="10.42578125" customWidth="1"/>
    <col min="1278" max="1278" width="66.28515625" bestFit="1" customWidth="1"/>
    <col min="1279" max="1279" width="20.7109375" bestFit="1" customWidth="1"/>
    <col min="1280" max="1280" width="10.5703125" customWidth="1"/>
    <col min="1281" max="1281" width="10.5703125" bestFit="1" customWidth="1"/>
    <col min="1283" max="1283" width="10.140625" customWidth="1"/>
    <col min="1284" max="1284" width="12.28515625" customWidth="1"/>
    <col min="1285" max="1285" width="10.85546875" bestFit="1" customWidth="1"/>
    <col min="1286" max="1286" width="11.140625" bestFit="1" customWidth="1"/>
    <col min="1287" max="1287" width="10.42578125" customWidth="1"/>
    <col min="1534" max="1534" width="66.28515625" bestFit="1" customWidth="1"/>
    <col min="1535" max="1535" width="20.7109375" bestFit="1" customWidth="1"/>
    <col min="1536" max="1536" width="10.5703125" customWidth="1"/>
    <col min="1537" max="1537" width="10.5703125" bestFit="1" customWidth="1"/>
    <col min="1539" max="1539" width="10.140625" customWidth="1"/>
    <col min="1540" max="1540" width="12.28515625" customWidth="1"/>
    <col min="1541" max="1541" width="10.85546875" bestFit="1" customWidth="1"/>
    <col min="1542" max="1542" width="11.140625" bestFit="1" customWidth="1"/>
    <col min="1543" max="1543" width="10.42578125" customWidth="1"/>
    <col min="1790" max="1790" width="66.28515625" bestFit="1" customWidth="1"/>
    <col min="1791" max="1791" width="20.7109375" bestFit="1" customWidth="1"/>
    <col min="1792" max="1792" width="10.5703125" customWidth="1"/>
    <col min="1793" max="1793" width="10.5703125" bestFit="1" customWidth="1"/>
    <col min="1795" max="1795" width="10.140625" customWidth="1"/>
    <col min="1796" max="1796" width="12.28515625" customWidth="1"/>
    <col min="1797" max="1797" width="10.85546875" bestFit="1" customWidth="1"/>
    <col min="1798" max="1798" width="11.140625" bestFit="1" customWidth="1"/>
    <col min="1799" max="1799" width="10.42578125" customWidth="1"/>
    <col min="2046" max="2046" width="66.28515625" bestFit="1" customWidth="1"/>
    <col min="2047" max="2047" width="20.7109375" bestFit="1" customWidth="1"/>
    <col min="2048" max="2048" width="10.5703125" customWidth="1"/>
    <col min="2049" max="2049" width="10.5703125" bestFit="1" customWidth="1"/>
    <col min="2051" max="2051" width="10.140625" customWidth="1"/>
    <col min="2052" max="2052" width="12.28515625" customWidth="1"/>
    <col min="2053" max="2053" width="10.85546875" bestFit="1" customWidth="1"/>
    <col min="2054" max="2054" width="11.140625" bestFit="1" customWidth="1"/>
    <col min="2055" max="2055" width="10.42578125" customWidth="1"/>
    <col min="2302" max="2302" width="66.28515625" bestFit="1" customWidth="1"/>
    <col min="2303" max="2303" width="20.7109375" bestFit="1" customWidth="1"/>
    <col min="2304" max="2304" width="10.5703125" customWidth="1"/>
    <col min="2305" max="2305" width="10.5703125" bestFit="1" customWidth="1"/>
    <col min="2307" max="2307" width="10.140625" customWidth="1"/>
    <col min="2308" max="2308" width="12.28515625" customWidth="1"/>
    <col min="2309" max="2309" width="10.85546875" bestFit="1" customWidth="1"/>
    <col min="2310" max="2310" width="11.140625" bestFit="1" customWidth="1"/>
    <col min="2311" max="2311" width="10.42578125" customWidth="1"/>
    <col min="2558" max="2558" width="66.28515625" bestFit="1" customWidth="1"/>
    <col min="2559" max="2559" width="20.7109375" bestFit="1" customWidth="1"/>
    <col min="2560" max="2560" width="10.5703125" customWidth="1"/>
    <col min="2561" max="2561" width="10.5703125" bestFit="1" customWidth="1"/>
    <col min="2563" max="2563" width="10.140625" customWidth="1"/>
    <col min="2564" max="2564" width="12.28515625" customWidth="1"/>
    <col min="2565" max="2565" width="10.85546875" bestFit="1" customWidth="1"/>
    <col min="2566" max="2566" width="11.140625" bestFit="1" customWidth="1"/>
    <col min="2567" max="2567" width="10.42578125" customWidth="1"/>
    <col min="2814" max="2814" width="66.28515625" bestFit="1" customWidth="1"/>
    <col min="2815" max="2815" width="20.7109375" bestFit="1" customWidth="1"/>
    <col min="2816" max="2816" width="10.5703125" customWidth="1"/>
    <col min="2817" max="2817" width="10.5703125" bestFit="1" customWidth="1"/>
    <col min="2819" max="2819" width="10.140625" customWidth="1"/>
    <col min="2820" max="2820" width="12.28515625" customWidth="1"/>
    <col min="2821" max="2821" width="10.85546875" bestFit="1" customWidth="1"/>
    <col min="2822" max="2822" width="11.140625" bestFit="1" customWidth="1"/>
    <col min="2823" max="2823" width="10.42578125" customWidth="1"/>
    <col min="3070" max="3070" width="66.28515625" bestFit="1" customWidth="1"/>
    <col min="3071" max="3071" width="20.7109375" bestFit="1" customWidth="1"/>
    <col min="3072" max="3072" width="10.5703125" customWidth="1"/>
    <col min="3073" max="3073" width="10.5703125" bestFit="1" customWidth="1"/>
    <col min="3075" max="3075" width="10.140625" customWidth="1"/>
    <col min="3076" max="3076" width="12.28515625" customWidth="1"/>
    <col min="3077" max="3077" width="10.85546875" bestFit="1" customWidth="1"/>
    <col min="3078" max="3078" width="11.140625" bestFit="1" customWidth="1"/>
    <col min="3079" max="3079" width="10.42578125" customWidth="1"/>
    <col min="3326" max="3326" width="66.28515625" bestFit="1" customWidth="1"/>
    <col min="3327" max="3327" width="20.7109375" bestFit="1" customWidth="1"/>
    <col min="3328" max="3328" width="10.5703125" customWidth="1"/>
    <col min="3329" max="3329" width="10.5703125" bestFit="1" customWidth="1"/>
    <col min="3331" max="3331" width="10.140625" customWidth="1"/>
    <col min="3332" max="3332" width="12.28515625" customWidth="1"/>
    <col min="3333" max="3333" width="10.85546875" bestFit="1" customWidth="1"/>
    <col min="3334" max="3334" width="11.140625" bestFit="1" customWidth="1"/>
    <col min="3335" max="3335" width="10.42578125" customWidth="1"/>
    <col min="3582" max="3582" width="66.28515625" bestFit="1" customWidth="1"/>
    <col min="3583" max="3583" width="20.7109375" bestFit="1" customWidth="1"/>
    <col min="3584" max="3584" width="10.5703125" customWidth="1"/>
    <col min="3585" max="3585" width="10.5703125" bestFit="1" customWidth="1"/>
    <col min="3587" max="3587" width="10.140625" customWidth="1"/>
    <col min="3588" max="3588" width="12.28515625" customWidth="1"/>
    <col min="3589" max="3589" width="10.85546875" bestFit="1" customWidth="1"/>
    <col min="3590" max="3590" width="11.140625" bestFit="1" customWidth="1"/>
    <col min="3591" max="3591" width="10.42578125" customWidth="1"/>
    <col min="3838" max="3838" width="66.28515625" bestFit="1" customWidth="1"/>
    <col min="3839" max="3839" width="20.7109375" bestFit="1" customWidth="1"/>
    <col min="3840" max="3840" width="10.5703125" customWidth="1"/>
    <col min="3841" max="3841" width="10.5703125" bestFit="1" customWidth="1"/>
    <col min="3843" max="3843" width="10.140625" customWidth="1"/>
    <col min="3844" max="3844" width="12.28515625" customWidth="1"/>
    <col min="3845" max="3845" width="10.85546875" bestFit="1" customWidth="1"/>
    <col min="3846" max="3846" width="11.140625" bestFit="1" customWidth="1"/>
    <col min="3847" max="3847" width="10.42578125" customWidth="1"/>
    <col min="4094" max="4094" width="66.28515625" bestFit="1" customWidth="1"/>
    <col min="4095" max="4095" width="20.7109375" bestFit="1" customWidth="1"/>
    <col min="4096" max="4096" width="10.5703125" customWidth="1"/>
    <col min="4097" max="4097" width="10.5703125" bestFit="1" customWidth="1"/>
    <col min="4099" max="4099" width="10.140625" customWidth="1"/>
    <col min="4100" max="4100" width="12.28515625" customWidth="1"/>
    <col min="4101" max="4101" width="10.85546875" bestFit="1" customWidth="1"/>
    <col min="4102" max="4102" width="11.140625" bestFit="1" customWidth="1"/>
    <col min="4103" max="4103" width="10.42578125" customWidth="1"/>
    <col min="4350" max="4350" width="66.28515625" bestFit="1" customWidth="1"/>
    <col min="4351" max="4351" width="20.7109375" bestFit="1" customWidth="1"/>
    <col min="4352" max="4352" width="10.5703125" customWidth="1"/>
    <col min="4353" max="4353" width="10.5703125" bestFit="1" customWidth="1"/>
    <col min="4355" max="4355" width="10.140625" customWidth="1"/>
    <col min="4356" max="4356" width="12.28515625" customWidth="1"/>
    <col min="4357" max="4357" width="10.85546875" bestFit="1" customWidth="1"/>
    <col min="4358" max="4358" width="11.140625" bestFit="1" customWidth="1"/>
    <col min="4359" max="4359" width="10.42578125" customWidth="1"/>
    <col min="4606" max="4606" width="66.28515625" bestFit="1" customWidth="1"/>
    <col min="4607" max="4607" width="20.7109375" bestFit="1" customWidth="1"/>
    <col min="4608" max="4608" width="10.5703125" customWidth="1"/>
    <col min="4609" max="4609" width="10.5703125" bestFit="1" customWidth="1"/>
    <col min="4611" max="4611" width="10.140625" customWidth="1"/>
    <col min="4612" max="4612" width="12.28515625" customWidth="1"/>
    <col min="4613" max="4613" width="10.85546875" bestFit="1" customWidth="1"/>
    <col min="4614" max="4614" width="11.140625" bestFit="1" customWidth="1"/>
    <col min="4615" max="4615" width="10.42578125" customWidth="1"/>
    <col min="4862" max="4862" width="66.28515625" bestFit="1" customWidth="1"/>
    <col min="4863" max="4863" width="20.7109375" bestFit="1" customWidth="1"/>
    <col min="4864" max="4864" width="10.5703125" customWidth="1"/>
    <col min="4865" max="4865" width="10.5703125" bestFit="1" customWidth="1"/>
    <col min="4867" max="4867" width="10.140625" customWidth="1"/>
    <col min="4868" max="4868" width="12.28515625" customWidth="1"/>
    <col min="4869" max="4869" width="10.85546875" bestFit="1" customWidth="1"/>
    <col min="4870" max="4870" width="11.140625" bestFit="1" customWidth="1"/>
    <col min="4871" max="4871" width="10.42578125" customWidth="1"/>
    <col min="5118" max="5118" width="66.28515625" bestFit="1" customWidth="1"/>
    <col min="5119" max="5119" width="20.7109375" bestFit="1" customWidth="1"/>
    <col min="5120" max="5120" width="10.5703125" customWidth="1"/>
    <col min="5121" max="5121" width="10.5703125" bestFit="1" customWidth="1"/>
    <col min="5123" max="5123" width="10.140625" customWidth="1"/>
    <col min="5124" max="5124" width="12.28515625" customWidth="1"/>
    <col min="5125" max="5125" width="10.85546875" bestFit="1" customWidth="1"/>
    <col min="5126" max="5126" width="11.140625" bestFit="1" customWidth="1"/>
    <col min="5127" max="5127" width="10.42578125" customWidth="1"/>
    <col min="5374" max="5374" width="66.28515625" bestFit="1" customWidth="1"/>
    <col min="5375" max="5375" width="20.7109375" bestFit="1" customWidth="1"/>
    <col min="5376" max="5376" width="10.5703125" customWidth="1"/>
    <col min="5377" max="5377" width="10.5703125" bestFit="1" customWidth="1"/>
    <col min="5379" max="5379" width="10.140625" customWidth="1"/>
    <col min="5380" max="5380" width="12.28515625" customWidth="1"/>
    <col min="5381" max="5381" width="10.85546875" bestFit="1" customWidth="1"/>
    <col min="5382" max="5382" width="11.140625" bestFit="1" customWidth="1"/>
    <col min="5383" max="5383" width="10.42578125" customWidth="1"/>
    <col min="5630" max="5630" width="66.28515625" bestFit="1" customWidth="1"/>
    <col min="5631" max="5631" width="20.7109375" bestFit="1" customWidth="1"/>
    <col min="5632" max="5632" width="10.5703125" customWidth="1"/>
    <col min="5633" max="5633" width="10.5703125" bestFit="1" customWidth="1"/>
    <col min="5635" max="5635" width="10.140625" customWidth="1"/>
    <col min="5636" max="5636" width="12.28515625" customWidth="1"/>
    <col min="5637" max="5637" width="10.85546875" bestFit="1" customWidth="1"/>
    <col min="5638" max="5638" width="11.140625" bestFit="1" customWidth="1"/>
    <col min="5639" max="5639" width="10.42578125" customWidth="1"/>
    <col min="5886" max="5886" width="66.28515625" bestFit="1" customWidth="1"/>
    <col min="5887" max="5887" width="20.7109375" bestFit="1" customWidth="1"/>
    <col min="5888" max="5888" width="10.5703125" customWidth="1"/>
    <col min="5889" max="5889" width="10.5703125" bestFit="1" customWidth="1"/>
    <col min="5891" max="5891" width="10.140625" customWidth="1"/>
    <col min="5892" max="5892" width="12.28515625" customWidth="1"/>
    <col min="5893" max="5893" width="10.85546875" bestFit="1" customWidth="1"/>
    <col min="5894" max="5894" width="11.140625" bestFit="1" customWidth="1"/>
    <col min="5895" max="5895" width="10.42578125" customWidth="1"/>
    <col min="6142" max="6142" width="66.28515625" bestFit="1" customWidth="1"/>
    <col min="6143" max="6143" width="20.7109375" bestFit="1" customWidth="1"/>
    <col min="6144" max="6144" width="10.5703125" customWidth="1"/>
    <col min="6145" max="6145" width="10.5703125" bestFit="1" customWidth="1"/>
    <col min="6147" max="6147" width="10.140625" customWidth="1"/>
    <col min="6148" max="6148" width="12.28515625" customWidth="1"/>
    <col min="6149" max="6149" width="10.85546875" bestFit="1" customWidth="1"/>
    <col min="6150" max="6150" width="11.140625" bestFit="1" customWidth="1"/>
    <col min="6151" max="6151" width="10.42578125" customWidth="1"/>
    <col min="6398" max="6398" width="66.28515625" bestFit="1" customWidth="1"/>
    <col min="6399" max="6399" width="20.7109375" bestFit="1" customWidth="1"/>
    <col min="6400" max="6400" width="10.5703125" customWidth="1"/>
    <col min="6401" max="6401" width="10.5703125" bestFit="1" customWidth="1"/>
    <col min="6403" max="6403" width="10.140625" customWidth="1"/>
    <col min="6404" max="6404" width="12.28515625" customWidth="1"/>
    <col min="6405" max="6405" width="10.85546875" bestFit="1" customWidth="1"/>
    <col min="6406" max="6406" width="11.140625" bestFit="1" customWidth="1"/>
    <col min="6407" max="6407" width="10.42578125" customWidth="1"/>
    <col min="6654" max="6654" width="66.28515625" bestFit="1" customWidth="1"/>
    <col min="6655" max="6655" width="20.7109375" bestFit="1" customWidth="1"/>
    <col min="6656" max="6656" width="10.5703125" customWidth="1"/>
    <col min="6657" max="6657" width="10.5703125" bestFit="1" customWidth="1"/>
    <col min="6659" max="6659" width="10.140625" customWidth="1"/>
    <col min="6660" max="6660" width="12.28515625" customWidth="1"/>
    <col min="6661" max="6661" width="10.85546875" bestFit="1" customWidth="1"/>
    <col min="6662" max="6662" width="11.140625" bestFit="1" customWidth="1"/>
    <col min="6663" max="6663" width="10.42578125" customWidth="1"/>
    <col min="6910" max="6910" width="66.28515625" bestFit="1" customWidth="1"/>
    <col min="6911" max="6911" width="20.7109375" bestFit="1" customWidth="1"/>
    <col min="6912" max="6912" width="10.5703125" customWidth="1"/>
    <col min="6913" max="6913" width="10.5703125" bestFit="1" customWidth="1"/>
    <col min="6915" max="6915" width="10.140625" customWidth="1"/>
    <col min="6916" max="6916" width="12.28515625" customWidth="1"/>
    <col min="6917" max="6917" width="10.85546875" bestFit="1" customWidth="1"/>
    <col min="6918" max="6918" width="11.140625" bestFit="1" customWidth="1"/>
    <col min="6919" max="6919" width="10.42578125" customWidth="1"/>
    <col min="7166" max="7166" width="66.28515625" bestFit="1" customWidth="1"/>
    <col min="7167" max="7167" width="20.7109375" bestFit="1" customWidth="1"/>
    <col min="7168" max="7168" width="10.5703125" customWidth="1"/>
    <col min="7169" max="7169" width="10.5703125" bestFit="1" customWidth="1"/>
    <col min="7171" max="7171" width="10.140625" customWidth="1"/>
    <col min="7172" max="7172" width="12.28515625" customWidth="1"/>
    <col min="7173" max="7173" width="10.85546875" bestFit="1" customWidth="1"/>
    <col min="7174" max="7174" width="11.140625" bestFit="1" customWidth="1"/>
    <col min="7175" max="7175" width="10.42578125" customWidth="1"/>
    <col min="7422" max="7422" width="66.28515625" bestFit="1" customWidth="1"/>
    <col min="7423" max="7423" width="20.7109375" bestFit="1" customWidth="1"/>
    <col min="7424" max="7424" width="10.5703125" customWidth="1"/>
    <col min="7425" max="7425" width="10.5703125" bestFit="1" customWidth="1"/>
    <col min="7427" max="7427" width="10.140625" customWidth="1"/>
    <col min="7428" max="7428" width="12.28515625" customWidth="1"/>
    <col min="7429" max="7429" width="10.85546875" bestFit="1" customWidth="1"/>
    <col min="7430" max="7430" width="11.140625" bestFit="1" customWidth="1"/>
    <col min="7431" max="7431" width="10.42578125" customWidth="1"/>
    <col min="7678" max="7678" width="66.28515625" bestFit="1" customWidth="1"/>
    <col min="7679" max="7679" width="20.7109375" bestFit="1" customWidth="1"/>
    <col min="7680" max="7680" width="10.5703125" customWidth="1"/>
    <col min="7681" max="7681" width="10.5703125" bestFit="1" customWidth="1"/>
    <col min="7683" max="7683" width="10.140625" customWidth="1"/>
    <col min="7684" max="7684" width="12.28515625" customWidth="1"/>
    <col min="7685" max="7685" width="10.85546875" bestFit="1" customWidth="1"/>
    <col min="7686" max="7686" width="11.140625" bestFit="1" customWidth="1"/>
    <col min="7687" max="7687" width="10.42578125" customWidth="1"/>
    <col min="7934" max="7934" width="66.28515625" bestFit="1" customWidth="1"/>
    <col min="7935" max="7935" width="20.7109375" bestFit="1" customWidth="1"/>
    <col min="7936" max="7936" width="10.5703125" customWidth="1"/>
    <col min="7937" max="7937" width="10.5703125" bestFit="1" customWidth="1"/>
    <col min="7939" max="7939" width="10.140625" customWidth="1"/>
    <col min="7940" max="7940" width="12.28515625" customWidth="1"/>
    <col min="7941" max="7941" width="10.85546875" bestFit="1" customWidth="1"/>
    <col min="7942" max="7942" width="11.140625" bestFit="1" customWidth="1"/>
    <col min="7943" max="7943" width="10.42578125" customWidth="1"/>
    <col min="8190" max="8190" width="66.28515625" bestFit="1" customWidth="1"/>
    <col min="8191" max="8191" width="20.7109375" bestFit="1" customWidth="1"/>
    <col min="8192" max="8192" width="10.5703125" customWidth="1"/>
    <col min="8193" max="8193" width="10.5703125" bestFit="1" customWidth="1"/>
    <col min="8195" max="8195" width="10.140625" customWidth="1"/>
    <col min="8196" max="8196" width="12.28515625" customWidth="1"/>
    <col min="8197" max="8197" width="10.85546875" bestFit="1" customWidth="1"/>
    <col min="8198" max="8198" width="11.140625" bestFit="1" customWidth="1"/>
    <col min="8199" max="8199" width="10.42578125" customWidth="1"/>
    <col min="8446" max="8446" width="66.28515625" bestFit="1" customWidth="1"/>
    <col min="8447" max="8447" width="20.7109375" bestFit="1" customWidth="1"/>
    <col min="8448" max="8448" width="10.5703125" customWidth="1"/>
    <col min="8449" max="8449" width="10.5703125" bestFit="1" customWidth="1"/>
    <col min="8451" max="8451" width="10.140625" customWidth="1"/>
    <col min="8452" max="8452" width="12.28515625" customWidth="1"/>
    <col min="8453" max="8453" width="10.85546875" bestFit="1" customWidth="1"/>
    <col min="8454" max="8454" width="11.140625" bestFit="1" customWidth="1"/>
    <col min="8455" max="8455" width="10.42578125" customWidth="1"/>
    <col min="8702" max="8702" width="66.28515625" bestFit="1" customWidth="1"/>
    <col min="8703" max="8703" width="20.7109375" bestFit="1" customWidth="1"/>
    <col min="8704" max="8704" width="10.5703125" customWidth="1"/>
    <col min="8705" max="8705" width="10.5703125" bestFit="1" customWidth="1"/>
    <col min="8707" max="8707" width="10.140625" customWidth="1"/>
    <col min="8708" max="8708" width="12.28515625" customWidth="1"/>
    <col min="8709" max="8709" width="10.85546875" bestFit="1" customWidth="1"/>
    <col min="8710" max="8710" width="11.140625" bestFit="1" customWidth="1"/>
    <col min="8711" max="8711" width="10.42578125" customWidth="1"/>
    <col min="8958" max="8958" width="66.28515625" bestFit="1" customWidth="1"/>
    <col min="8959" max="8959" width="20.7109375" bestFit="1" customWidth="1"/>
    <col min="8960" max="8960" width="10.5703125" customWidth="1"/>
    <col min="8961" max="8961" width="10.5703125" bestFit="1" customWidth="1"/>
    <col min="8963" max="8963" width="10.140625" customWidth="1"/>
    <col min="8964" max="8964" width="12.28515625" customWidth="1"/>
    <col min="8965" max="8965" width="10.85546875" bestFit="1" customWidth="1"/>
    <col min="8966" max="8966" width="11.140625" bestFit="1" customWidth="1"/>
    <col min="8967" max="8967" width="10.42578125" customWidth="1"/>
    <col min="9214" max="9214" width="66.28515625" bestFit="1" customWidth="1"/>
    <col min="9215" max="9215" width="20.7109375" bestFit="1" customWidth="1"/>
    <col min="9216" max="9216" width="10.5703125" customWidth="1"/>
    <col min="9217" max="9217" width="10.5703125" bestFit="1" customWidth="1"/>
    <col min="9219" max="9219" width="10.140625" customWidth="1"/>
    <col min="9220" max="9220" width="12.28515625" customWidth="1"/>
    <col min="9221" max="9221" width="10.85546875" bestFit="1" customWidth="1"/>
    <col min="9222" max="9222" width="11.140625" bestFit="1" customWidth="1"/>
    <col min="9223" max="9223" width="10.42578125" customWidth="1"/>
    <col min="9470" max="9470" width="66.28515625" bestFit="1" customWidth="1"/>
    <col min="9471" max="9471" width="20.7109375" bestFit="1" customWidth="1"/>
    <col min="9472" max="9472" width="10.5703125" customWidth="1"/>
    <col min="9473" max="9473" width="10.5703125" bestFit="1" customWidth="1"/>
    <col min="9475" max="9475" width="10.140625" customWidth="1"/>
    <col min="9476" max="9476" width="12.28515625" customWidth="1"/>
    <col min="9477" max="9477" width="10.85546875" bestFit="1" customWidth="1"/>
    <col min="9478" max="9478" width="11.140625" bestFit="1" customWidth="1"/>
    <col min="9479" max="9479" width="10.42578125" customWidth="1"/>
    <col min="9726" max="9726" width="66.28515625" bestFit="1" customWidth="1"/>
    <col min="9727" max="9727" width="20.7109375" bestFit="1" customWidth="1"/>
    <col min="9728" max="9728" width="10.5703125" customWidth="1"/>
    <col min="9729" max="9729" width="10.5703125" bestFit="1" customWidth="1"/>
    <col min="9731" max="9731" width="10.140625" customWidth="1"/>
    <col min="9732" max="9732" width="12.28515625" customWidth="1"/>
    <col min="9733" max="9733" width="10.85546875" bestFit="1" customWidth="1"/>
    <col min="9734" max="9734" width="11.140625" bestFit="1" customWidth="1"/>
    <col min="9735" max="9735" width="10.42578125" customWidth="1"/>
    <col min="9982" max="9982" width="66.28515625" bestFit="1" customWidth="1"/>
    <col min="9983" max="9983" width="20.7109375" bestFit="1" customWidth="1"/>
    <col min="9984" max="9984" width="10.5703125" customWidth="1"/>
    <col min="9985" max="9985" width="10.5703125" bestFit="1" customWidth="1"/>
    <col min="9987" max="9987" width="10.140625" customWidth="1"/>
    <col min="9988" max="9988" width="12.28515625" customWidth="1"/>
    <col min="9989" max="9989" width="10.85546875" bestFit="1" customWidth="1"/>
    <col min="9990" max="9990" width="11.140625" bestFit="1" customWidth="1"/>
    <col min="9991" max="9991" width="10.42578125" customWidth="1"/>
    <col min="10238" max="10238" width="66.28515625" bestFit="1" customWidth="1"/>
    <col min="10239" max="10239" width="20.7109375" bestFit="1" customWidth="1"/>
    <col min="10240" max="10240" width="10.5703125" customWidth="1"/>
    <col min="10241" max="10241" width="10.5703125" bestFit="1" customWidth="1"/>
    <col min="10243" max="10243" width="10.140625" customWidth="1"/>
    <col min="10244" max="10244" width="12.28515625" customWidth="1"/>
    <col min="10245" max="10245" width="10.85546875" bestFit="1" customWidth="1"/>
    <col min="10246" max="10246" width="11.140625" bestFit="1" customWidth="1"/>
    <col min="10247" max="10247" width="10.42578125" customWidth="1"/>
    <col min="10494" max="10494" width="66.28515625" bestFit="1" customWidth="1"/>
    <col min="10495" max="10495" width="20.7109375" bestFit="1" customWidth="1"/>
    <col min="10496" max="10496" width="10.5703125" customWidth="1"/>
    <col min="10497" max="10497" width="10.5703125" bestFit="1" customWidth="1"/>
    <col min="10499" max="10499" width="10.140625" customWidth="1"/>
    <col min="10500" max="10500" width="12.28515625" customWidth="1"/>
    <col min="10501" max="10501" width="10.85546875" bestFit="1" customWidth="1"/>
    <col min="10502" max="10502" width="11.140625" bestFit="1" customWidth="1"/>
    <col min="10503" max="10503" width="10.42578125" customWidth="1"/>
    <col min="10750" max="10750" width="66.28515625" bestFit="1" customWidth="1"/>
    <col min="10751" max="10751" width="20.7109375" bestFit="1" customWidth="1"/>
    <col min="10752" max="10752" width="10.5703125" customWidth="1"/>
    <col min="10753" max="10753" width="10.5703125" bestFit="1" customWidth="1"/>
    <col min="10755" max="10755" width="10.140625" customWidth="1"/>
    <col min="10756" max="10756" width="12.28515625" customWidth="1"/>
    <col min="10757" max="10757" width="10.85546875" bestFit="1" customWidth="1"/>
    <col min="10758" max="10758" width="11.140625" bestFit="1" customWidth="1"/>
    <col min="10759" max="10759" width="10.42578125" customWidth="1"/>
    <col min="11006" max="11006" width="66.28515625" bestFit="1" customWidth="1"/>
    <col min="11007" max="11007" width="20.7109375" bestFit="1" customWidth="1"/>
    <col min="11008" max="11008" width="10.5703125" customWidth="1"/>
    <col min="11009" max="11009" width="10.5703125" bestFit="1" customWidth="1"/>
    <col min="11011" max="11011" width="10.140625" customWidth="1"/>
    <col min="11012" max="11012" width="12.28515625" customWidth="1"/>
    <col min="11013" max="11013" width="10.85546875" bestFit="1" customWidth="1"/>
    <col min="11014" max="11014" width="11.140625" bestFit="1" customWidth="1"/>
    <col min="11015" max="11015" width="10.42578125" customWidth="1"/>
    <col min="11262" max="11262" width="66.28515625" bestFit="1" customWidth="1"/>
    <col min="11263" max="11263" width="20.7109375" bestFit="1" customWidth="1"/>
    <col min="11264" max="11264" width="10.5703125" customWidth="1"/>
    <col min="11265" max="11265" width="10.5703125" bestFit="1" customWidth="1"/>
    <col min="11267" max="11267" width="10.140625" customWidth="1"/>
    <col min="11268" max="11268" width="12.28515625" customWidth="1"/>
    <col min="11269" max="11269" width="10.85546875" bestFit="1" customWidth="1"/>
    <col min="11270" max="11270" width="11.140625" bestFit="1" customWidth="1"/>
    <col min="11271" max="11271" width="10.42578125" customWidth="1"/>
    <col min="11518" max="11518" width="66.28515625" bestFit="1" customWidth="1"/>
    <col min="11519" max="11519" width="20.7109375" bestFit="1" customWidth="1"/>
    <col min="11520" max="11520" width="10.5703125" customWidth="1"/>
    <col min="11521" max="11521" width="10.5703125" bestFit="1" customWidth="1"/>
    <col min="11523" max="11523" width="10.140625" customWidth="1"/>
    <col min="11524" max="11524" width="12.28515625" customWidth="1"/>
    <col min="11525" max="11525" width="10.85546875" bestFit="1" customWidth="1"/>
    <col min="11526" max="11526" width="11.140625" bestFit="1" customWidth="1"/>
    <col min="11527" max="11527" width="10.42578125" customWidth="1"/>
    <col min="11774" max="11774" width="66.28515625" bestFit="1" customWidth="1"/>
    <col min="11775" max="11775" width="20.7109375" bestFit="1" customWidth="1"/>
    <col min="11776" max="11776" width="10.5703125" customWidth="1"/>
    <col min="11777" max="11777" width="10.5703125" bestFit="1" customWidth="1"/>
    <col min="11779" max="11779" width="10.140625" customWidth="1"/>
    <col min="11780" max="11780" width="12.28515625" customWidth="1"/>
    <col min="11781" max="11781" width="10.85546875" bestFit="1" customWidth="1"/>
    <col min="11782" max="11782" width="11.140625" bestFit="1" customWidth="1"/>
    <col min="11783" max="11783" width="10.42578125" customWidth="1"/>
    <col min="12030" max="12030" width="66.28515625" bestFit="1" customWidth="1"/>
    <col min="12031" max="12031" width="20.7109375" bestFit="1" customWidth="1"/>
    <col min="12032" max="12032" width="10.5703125" customWidth="1"/>
    <col min="12033" max="12033" width="10.5703125" bestFit="1" customWidth="1"/>
    <col min="12035" max="12035" width="10.140625" customWidth="1"/>
    <col min="12036" max="12036" width="12.28515625" customWidth="1"/>
    <col min="12037" max="12037" width="10.85546875" bestFit="1" customWidth="1"/>
    <col min="12038" max="12038" width="11.140625" bestFit="1" customWidth="1"/>
    <col min="12039" max="12039" width="10.42578125" customWidth="1"/>
    <col min="12286" max="12286" width="66.28515625" bestFit="1" customWidth="1"/>
    <col min="12287" max="12287" width="20.7109375" bestFit="1" customWidth="1"/>
    <col min="12288" max="12288" width="10.5703125" customWidth="1"/>
    <col min="12289" max="12289" width="10.5703125" bestFit="1" customWidth="1"/>
    <col min="12291" max="12291" width="10.140625" customWidth="1"/>
    <col min="12292" max="12292" width="12.28515625" customWidth="1"/>
    <col min="12293" max="12293" width="10.85546875" bestFit="1" customWidth="1"/>
    <col min="12294" max="12294" width="11.140625" bestFit="1" customWidth="1"/>
    <col min="12295" max="12295" width="10.42578125" customWidth="1"/>
    <col min="12542" max="12542" width="66.28515625" bestFit="1" customWidth="1"/>
    <col min="12543" max="12543" width="20.7109375" bestFit="1" customWidth="1"/>
    <col min="12544" max="12544" width="10.5703125" customWidth="1"/>
    <col min="12545" max="12545" width="10.5703125" bestFit="1" customWidth="1"/>
    <col min="12547" max="12547" width="10.140625" customWidth="1"/>
    <col min="12548" max="12548" width="12.28515625" customWidth="1"/>
    <col min="12549" max="12549" width="10.85546875" bestFit="1" customWidth="1"/>
    <col min="12550" max="12550" width="11.140625" bestFit="1" customWidth="1"/>
    <col min="12551" max="12551" width="10.42578125" customWidth="1"/>
    <col min="12798" max="12798" width="66.28515625" bestFit="1" customWidth="1"/>
    <col min="12799" max="12799" width="20.7109375" bestFit="1" customWidth="1"/>
    <col min="12800" max="12800" width="10.5703125" customWidth="1"/>
    <col min="12801" max="12801" width="10.5703125" bestFit="1" customWidth="1"/>
    <col min="12803" max="12803" width="10.140625" customWidth="1"/>
    <col min="12804" max="12804" width="12.28515625" customWidth="1"/>
    <col min="12805" max="12805" width="10.85546875" bestFit="1" customWidth="1"/>
    <col min="12806" max="12806" width="11.140625" bestFit="1" customWidth="1"/>
    <col min="12807" max="12807" width="10.42578125" customWidth="1"/>
    <col min="13054" max="13054" width="66.28515625" bestFit="1" customWidth="1"/>
    <col min="13055" max="13055" width="20.7109375" bestFit="1" customWidth="1"/>
    <col min="13056" max="13056" width="10.5703125" customWidth="1"/>
    <col min="13057" max="13057" width="10.5703125" bestFit="1" customWidth="1"/>
    <col min="13059" max="13059" width="10.140625" customWidth="1"/>
    <col min="13060" max="13060" width="12.28515625" customWidth="1"/>
    <col min="13061" max="13061" width="10.85546875" bestFit="1" customWidth="1"/>
    <col min="13062" max="13062" width="11.140625" bestFit="1" customWidth="1"/>
    <col min="13063" max="13063" width="10.42578125" customWidth="1"/>
    <col min="13310" max="13310" width="66.28515625" bestFit="1" customWidth="1"/>
    <col min="13311" max="13311" width="20.7109375" bestFit="1" customWidth="1"/>
    <col min="13312" max="13312" width="10.5703125" customWidth="1"/>
    <col min="13313" max="13313" width="10.5703125" bestFit="1" customWidth="1"/>
    <col min="13315" max="13315" width="10.140625" customWidth="1"/>
    <col min="13316" max="13316" width="12.28515625" customWidth="1"/>
    <col min="13317" max="13317" width="10.85546875" bestFit="1" customWidth="1"/>
    <col min="13318" max="13318" width="11.140625" bestFit="1" customWidth="1"/>
    <col min="13319" max="13319" width="10.42578125" customWidth="1"/>
    <col min="13566" max="13566" width="66.28515625" bestFit="1" customWidth="1"/>
    <col min="13567" max="13567" width="20.7109375" bestFit="1" customWidth="1"/>
    <col min="13568" max="13568" width="10.5703125" customWidth="1"/>
    <col min="13569" max="13569" width="10.5703125" bestFit="1" customWidth="1"/>
    <col min="13571" max="13571" width="10.140625" customWidth="1"/>
    <col min="13572" max="13572" width="12.28515625" customWidth="1"/>
    <col min="13573" max="13573" width="10.85546875" bestFit="1" customWidth="1"/>
    <col min="13574" max="13574" width="11.140625" bestFit="1" customWidth="1"/>
    <col min="13575" max="13575" width="10.42578125" customWidth="1"/>
    <col min="13822" max="13822" width="66.28515625" bestFit="1" customWidth="1"/>
    <col min="13823" max="13823" width="20.7109375" bestFit="1" customWidth="1"/>
    <col min="13824" max="13824" width="10.5703125" customWidth="1"/>
    <col min="13825" max="13825" width="10.5703125" bestFit="1" customWidth="1"/>
    <col min="13827" max="13827" width="10.140625" customWidth="1"/>
    <col min="13828" max="13828" width="12.28515625" customWidth="1"/>
    <col min="13829" max="13829" width="10.85546875" bestFit="1" customWidth="1"/>
    <col min="13830" max="13830" width="11.140625" bestFit="1" customWidth="1"/>
    <col min="13831" max="13831" width="10.42578125" customWidth="1"/>
    <col min="14078" max="14078" width="66.28515625" bestFit="1" customWidth="1"/>
    <col min="14079" max="14079" width="20.7109375" bestFit="1" customWidth="1"/>
    <col min="14080" max="14080" width="10.5703125" customWidth="1"/>
    <col min="14081" max="14081" width="10.5703125" bestFit="1" customWidth="1"/>
    <col min="14083" max="14083" width="10.140625" customWidth="1"/>
    <col min="14084" max="14084" width="12.28515625" customWidth="1"/>
    <col min="14085" max="14085" width="10.85546875" bestFit="1" customWidth="1"/>
    <col min="14086" max="14086" width="11.140625" bestFit="1" customWidth="1"/>
    <col min="14087" max="14087" width="10.42578125" customWidth="1"/>
    <col min="14334" max="14334" width="66.28515625" bestFit="1" customWidth="1"/>
    <col min="14335" max="14335" width="20.7109375" bestFit="1" customWidth="1"/>
    <col min="14336" max="14336" width="10.5703125" customWidth="1"/>
    <col min="14337" max="14337" width="10.5703125" bestFit="1" customWidth="1"/>
    <col min="14339" max="14339" width="10.140625" customWidth="1"/>
    <col min="14340" max="14340" width="12.28515625" customWidth="1"/>
    <col min="14341" max="14341" width="10.85546875" bestFit="1" customWidth="1"/>
    <col min="14342" max="14342" width="11.140625" bestFit="1" customWidth="1"/>
    <col min="14343" max="14343" width="10.42578125" customWidth="1"/>
    <col min="14590" max="14590" width="66.28515625" bestFit="1" customWidth="1"/>
    <col min="14591" max="14591" width="20.7109375" bestFit="1" customWidth="1"/>
    <col min="14592" max="14592" width="10.5703125" customWidth="1"/>
    <col min="14593" max="14593" width="10.5703125" bestFit="1" customWidth="1"/>
    <col min="14595" max="14595" width="10.140625" customWidth="1"/>
    <col min="14596" max="14596" width="12.28515625" customWidth="1"/>
    <col min="14597" max="14597" width="10.85546875" bestFit="1" customWidth="1"/>
    <col min="14598" max="14598" width="11.140625" bestFit="1" customWidth="1"/>
    <col min="14599" max="14599" width="10.42578125" customWidth="1"/>
    <col min="14846" max="14846" width="66.28515625" bestFit="1" customWidth="1"/>
    <col min="14847" max="14847" width="20.7109375" bestFit="1" customWidth="1"/>
    <col min="14848" max="14848" width="10.5703125" customWidth="1"/>
    <col min="14849" max="14849" width="10.5703125" bestFit="1" customWidth="1"/>
    <col min="14851" max="14851" width="10.140625" customWidth="1"/>
    <col min="14852" max="14852" width="12.28515625" customWidth="1"/>
    <col min="14853" max="14853" width="10.85546875" bestFit="1" customWidth="1"/>
    <col min="14854" max="14854" width="11.140625" bestFit="1" customWidth="1"/>
    <col min="14855" max="14855" width="10.42578125" customWidth="1"/>
    <col min="15102" max="15102" width="66.28515625" bestFit="1" customWidth="1"/>
    <col min="15103" max="15103" width="20.7109375" bestFit="1" customWidth="1"/>
    <col min="15104" max="15104" width="10.5703125" customWidth="1"/>
    <col min="15105" max="15105" width="10.5703125" bestFit="1" customWidth="1"/>
    <col min="15107" max="15107" width="10.140625" customWidth="1"/>
    <col min="15108" max="15108" width="12.28515625" customWidth="1"/>
    <col min="15109" max="15109" width="10.85546875" bestFit="1" customWidth="1"/>
    <col min="15110" max="15110" width="11.140625" bestFit="1" customWidth="1"/>
    <col min="15111" max="15111" width="10.42578125" customWidth="1"/>
    <col min="15358" max="15358" width="66.28515625" bestFit="1" customWidth="1"/>
    <col min="15359" max="15359" width="20.7109375" bestFit="1" customWidth="1"/>
    <col min="15360" max="15360" width="10.5703125" customWidth="1"/>
    <col min="15361" max="15361" width="10.5703125" bestFit="1" customWidth="1"/>
    <col min="15363" max="15363" width="10.140625" customWidth="1"/>
    <col min="15364" max="15364" width="12.28515625" customWidth="1"/>
    <col min="15365" max="15365" width="10.85546875" bestFit="1" customWidth="1"/>
    <col min="15366" max="15366" width="11.140625" bestFit="1" customWidth="1"/>
    <col min="15367" max="15367" width="10.42578125" customWidth="1"/>
    <col min="15614" max="15614" width="66.28515625" bestFit="1" customWidth="1"/>
    <col min="15615" max="15615" width="20.7109375" bestFit="1" customWidth="1"/>
    <col min="15616" max="15616" width="10.5703125" customWidth="1"/>
    <col min="15617" max="15617" width="10.5703125" bestFit="1" customWidth="1"/>
    <col min="15619" max="15619" width="10.140625" customWidth="1"/>
    <col min="15620" max="15620" width="12.28515625" customWidth="1"/>
    <col min="15621" max="15621" width="10.85546875" bestFit="1" customWidth="1"/>
    <col min="15622" max="15622" width="11.140625" bestFit="1" customWidth="1"/>
    <col min="15623" max="15623" width="10.42578125" customWidth="1"/>
    <col min="15870" max="15870" width="66.28515625" bestFit="1" customWidth="1"/>
    <col min="15871" max="15871" width="20.7109375" bestFit="1" customWidth="1"/>
    <col min="15872" max="15872" width="10.5703125" customWidth="1"/>
    <col min="15873" max="15873" width="10.5703125" bestFit="1" customWidth="1"/>
    <col min="15875" max="15875" width="10.140625" customWidth="1"/>
    <col min="15876" max="15876" width="12.28515625" customWidth="1"/>
    <col min="15877" max="15877" width="10.85546875" bestFit="1" customWidth="1"/>
    <col min="15878" max="15878" width="11.140625" bestFit="1" customWidth="1"/>
    <col min="15879" max="15879" width="10.42578125" customWidth="1"/>
    <col min="16126" max="16126" width="66.28515625" bestFit="1" customWidth="1"/>
    <col min="16127" max="16127" width="20.7109375" bestFit="1" customWidth="1"/>
    <col min="16128" max="16128" width="10.5703125" customWidth="1"/>
    <col min="16129" max="16129" width="10.5703125" bestFit="1" customWidth="1"/>
    <col min="16131" max="16131" width="10.140625" customWidth="1"/>
    <col min="16132" max="16132" width="12.28515625" customWidth="1"/>
    <col min="16133" max="16133" width="10.85546875" bestFit="1" customWidth="1"/>
    <col min="16134" max="16134" width="11.140625" bestFit="1" customWidth="1"/>
    <col min="16135" max="16135" width="10.42578125" customWidth="1"/>
  </cols>
  <sheetData>
    <row r="1" spans="1:10" ht="16.5" thickBot="1" x14ac:dyDescent="0.25">
      <c r="A1" s="166" t="s">
        <v>0</v>
      </c>
      <c r="B1" s="167"/>
      <c r="C1" s="167"/>
      <c r="D1" s="167"/>
      <c r="E1" s="167"/>
      <c r="F1" s="167"/>
      <c r="G1" s="167"/>
      <c r="H1" s="167"/>
      <c r="I1" s="168"/>
    </row>
    <row r="2" spans="1:10" x14ac:dyDescent="0.2">
      <c r="A2" s="30"/>
      <c r="B2" s="30"/>
      <c r="C2" s="30"/>
      <c r="D2" s="30"/>
      <c r="E2" s="30"/>
      <c r="F2" s="30"/>
      <c r="G2" s="30"/>
      <c r="H2" s="30"/>
      <c r="I2" s="30"/>
    </row>
    <row r="3" spans="1:10" ht="38.25" customHeight="1" x14ac:dyDescent="0.2">
      <c r="A3" s="31" t="s">
        <v>1</v>
      </c>
      <c r="B3" s="82" t="s">
        <v>2</v>
      </c>
      <c r="C3" s="30"/>
      <c r="D3" s="30"/>
      <c r="E3" s="30"/>
      <c r="F3" s="30"/>
      <c r="G3" s="30"/>
      <c r="H3" s="30"/>
      <c r="I3" s="30"/>
    </row>
    <row r="4" spans="1:10" x14ac:dyDescent="0.2">
      <c r="A4" s="33" t="s">
        <v>3</v>
      </c>
      <c r="B4" s="34">
        <v>1095000</v>
      </c>
      <c r="C4" s="30"/>
      <c r="D4" s="30"/>
      <c r="E4" s="30"/>
      <c r="F4" s="30"/>
      <c r="G4" s="30"/>
      <c r="H4" s="30"/>
      <c r="I4" s="30"/>
    </row>
    <row r="5" spans="1:10" x14ac:dyDescent="0.2">
      <c r="A5" s="33" t="s">
        <v>4</v>
      </c>
      <c r="B5" s="34">
        <v>2500</v>
      </c>
      <c r="C5" s="30"/>
      <c r="D5" s="30"/>
      <c r="E5" s="30"/>
      <c r="F5" s="30"/>
      <c r="G5" s="30"/>
      <c r="H5" s="30"/>
      <c r="I5" s="30"/>
    </row>
    <row r="6" spans="1:10" x14ac:dyDescent="0.2">
      <c r="A6" s="33" t="s">
        <v>5</v>
      </c>
      <c r="B6" s="35">
        <v>1.0430999999999999</v>
      </c>
      <c r="C6" s="30"/>
      <c r="D6" s="30"/>
      <c r="E6" s="30"/>
      <c r="F6" s="30"/>
      <c r="G6" s="83"/>
      <c r="H6" s="30"/>
      <c r="I6" s="30"/>
    </row>
    <row r="7" spans="1:10" x14ac:dyDescent="0.2">
      <c r="A7" s="33" t="s">
        <v>6</v>
      </c>
      <c r="B7" s="34">
        <f>B4*B6</f>
        <v>1142194.5</v>
      </c>
      <c r="C7" s="30"/>
      <c r="D7" s="30"/>
      <c r="E7" s="30"/>
      <c r="F7" s="30"/>
      <c r="G7" s="83"/>
      <c r="H7" s="30"/>
      <c r="I7" s="30"/>
    </row>
    <row r="8" spans="1:10" x14ac:dyDescent="0.2">
      <c r="A8" s="33" t="s">
        <v>7</v>
      </c>
      <c r="B8" s="84" t="s">
        <v>8</v>
      </c>
      <c r="C8" s="30"/>
      <c r="D8" s="30"/>
      <c r="E8" s="30"/>
      <c r="F8" s="30"/>
      <c r="G8" s="30"/>
      <c r="H8" s="30"/>
      <c r="I8" s="30"/>
    </row>
    <row r="9" spans="1:10" ht="13.5" thickBot="1" x14ac:dyDescent="0.25">
      <c r="A9" s="30"/>
      <c r="B9" s="30"/>
      <c r="C9" s="30"/>
      <c r="D9" s="30"/>
      <c r="E9" s="30"/>
      <c r="F9" s="30"/>
      <c r="G9" s="30"/>
      <c r="H9" s="30"/>
      <c r="I9" s="30"/>
    </row>
    <row r="10" spans="1:10" s="2" customFormat="1" ht="26.25" thickBot="1" x14ac:dyDescent="0.25">
      <c r="A10" s="27"/>
      <c r="B10" s="28" t="s">
        <v>9</v>
      </c>
      <c r="C10" s="28" t="s">
        <v>10</v>
      </c>
      <c r="D10" s="28" t="s">
        <v>11</v>
      </c>
      <c r="E10" s="28" t="s">
        <v>9</v>
      </c>
      <c r="F10" s="28" t="s">
        <v>12</v>
      </c>
      <c r="G10" s="28" t="s">
        <v>13</v>
      </c>
      <c r="H10" s="28" t="s">
        <v>14</v>
      </c>
      <c r="I10" s="28" t="s">
        <v>15</v>
      </c>
      <c r="J10" s="1"/>
    </row>
    <row r="11" spans="1:10" s="4" customFormat="1" x14ac:dyDescent="0.2">
      <c r="A11" s="85" t="s">
        <v>16</v>
      </c>
      <c r="B11" s="38">
        <v>1</v>
      </c>
      <c r="C11" s="55">
        <v>518.85</v>
      </c>
      <c r="D11" s="40">
        <f>B11*C11</f>
        <v>518.85</v>
      </c>
      <c r="E11" s="38">
        <f t="shared" ref="E11:E30" si="0">B11</f>
        <v>1</v>
      </c>
      <c r="F11" s="55">
        <v>518.85</v>
      </c>
      <c r="G11" s="40">
        <f>E11*F11</f>
        <v>518.85</v>
      </c>
      <c r="H11" s="40">
        <f t="shared" ref="H11:H36" si="1">G11-D11</f>
        <v>0</v>
      </c>
      <c r="I11" s="86">
        <f t="shared" ref="I11:I31" si="2">IF(ISERROR(H11/D11),0,(H11/D11))</f>
        <v>0</v>
      </c>
      <c r="J11" s="3"/>
    </row>
    <row r="12" spans="1:10" x14ac:dyDescent="0.2">
      <c r="A12" s="85" t="s">
        <v>17</v>
      </c>
      <c r="B12" s="38">
        <f>IF($B$8="kWh",$B$4,$B$5)</f>
        <v>2500</v>
      </c>
      <c r="C12" s="55">
        <v>2.7397999999999998</v>
      </c>
      <c r="D12" s="40">
        <f>B12*C12</f>
        <v>6849.4999999999991</v>
      </c>
      <c r="E12" s="38">
        <f t="shared" si="0"/>
        <v>2500</v>
      </c>
      <c r="F12" s="55">
        <v>2.7397999999999998</v>
      </c>
      <c r="G12" s="40">
        <f t="shared" ref="G12:G22" si="3">E12*F12</f>
        <v>6849.4999999999991</v>
      </c>
      <c r="H12" s="40">
        <f t="shared" si="1"/>
        <v>0</v>
      </c>
      <c r="I12" s="86">
        <f t="shared" si="2"/>
        <v>0</v>
      </c>
      <c r="J12" s="5"/>
    </row>
    <row r="13" spans="1:10" x14ac:dyDescent="0.2">
      <c r="A13" s="37" t="s">
        <v>18</v>
      </c>
      <c r="B13" s="38">
        <v>1</v>
      </c>
      <c r="C13" s="39">
        <v>-5.19</v>
      </c>
      <c r="D13" s="40">
        <f t="shared" ref="D13" si="4">B13*C13</f>
        <v>-5.19</v>
      </c>
      <c r="E13" s="38">
        <f t="shared" si="0"/>
        <v>1</v>
      </c>
      <c r="F13" s="39">
        <v>-5.19</v>
      </c>
      <c r="G13" s="40">
        <f t="shared" si="3"/>
        <v>-5.19</v>
      </c>
      <c r="H13" s="40">
        <f t="shared" si="1"/>
        <v>0</v>
      </c>
      <c r="I13" s="86">
        <f t="shared" si="2"/>
        <v>0</v>
      </c>
      <c r="J13" s="5"/>
    </row>
    <row r="14" spans="1:10" s="4" customFormat="1" x14ac:dyDescent="0.2">
      <c r="A14" s="37" t="s">
        <v>19</v>
      </c>
      <c r="B14" s="38">
        <f>IF($B$8="kWh",$B$4,$B$5)</f>
        <v>2500</v>
      </c>
      <c r="C14" s="42">
        <v>0.4521</v>
      </c>
      <c r="D14" s="40">
        <f>B14*C14</f>
        <v>1130.25</v>
      </c>
      <c r="E14" s="38">
        <f t="shared" si="0"/>
        <v>2500</v>
      </c>
      <c r="F14" s="42">
        <v>0.4521</v>
      </c>
      <c r="G14" s="40">
        <f t="shared" si="3"/>
        <v>1130.25</v>
      </c>
      <c r="H14" s="40">
        <f t="shared" si="1"/>
        <v>0</v>
      </c>
      <c r="I14" s="86">
        <f>IF(ISERROR(H14/D14),0,(H14/D14))</f>
        <v>0</v>
      </c>
      <c r="J14" s="3"/>
    </row>
    <row r="15" spans="1:10" x14ac:dyDescent="0.2">
      <c r="A15" s="45" t="s">
        <v>20</v>
      </c>
      <c r="B15" s="46"/>
      <c r="C15" s="47"/>
      <c r="D15" s="48">
        <f>SUM(D11:D14)</f>
        <v>8493.41</v>
      </c>
      <c r="E15" s="47"/>
      <c r="F15" s="48"/>
      <c r="G15" s="48">
        <f>SUM(G11:G14)</f>
        <v>8493.41</v>
      </c>
      <c r="H15" s="48">
        <f>G15-D15</f>
        <v>0</v>
      </c>
      <c r="I15" s="49">
        <f t="shared" ref="I15:I19" si="5">IF(ISERROR(H15/D15),0,(H15/D15))</f>
        <v>0</v>
      </c>
      <c r="J15" s="5"/>
    </row>
    <row r="16" spans="1:10" s="4" customFormat="1" x14ac:dyDescent="0.2">
      <c r="A16" s="87" t="s">
        <v>21</v>
      </c>
      <c r="B16" s="38">
        <f>B5</f>
        <v>2500</v>
      </c>
      <c r="C16" s="42">
        <v>0</v>
      </c>
      <c r="D16" s="40">
        <f t="shared" ref="D16:D18" si="6">B16*C16</f>
        <v>0</v>
      </c>
      <c r="E16" s="38">
        <f>B16</f>
        <v>2500</v>
      </c>
      <c r="F16" s="42">
        <v>0</v>
      </c>
      <c r="G16" s="40">
        <f t="shared" si="3"/>
        <v>0</v>
      </c>
      <c r="H16" s="88">
        <f t="shared" ref="H16:H26" si="7">G16-D16</f>
        <v>0</v>
      </c>
      <c r="I16" s="89">
        <f t="shared" si="5"/>
        <v>0</v>
      </c>
      <c r="J16" s="3"/>
    </row>
    <row r="17" spans="1:10" s="4" customFormat="1" x14ac:dyDescent="0.2">
      <c r="A17" s="90" t="s">
        <v>22</v>
      </c>
      <c r="B17" s="38">
        <f>B5</f>
        <v>2500</v>
      </c>
      <c r="C17" s="42">
        <v>0</v>
      </c>
      <c r="D17" s="40">
        <f t="shared" si="6"/>
        <v>0</v>
      </c>
      <c r="E17" s="38">
        <f t="shared" ref="E17:E20" si="8">B17</f>
        <v>2500</v>
      </c>
      <c r="F17" s="42">
        <v>-1.1587000000000001</v>
      </c>
      <c r="G17" s="40">
        <f t="shared" si="3"/>
        <v>-2896.75</v>
      </c>
      <c r="H17" s="88">
        <f t="shared" si="7"/>
        <v>-2896.75</v>
      </c>
      <c r="I17" s="89">
        <f t="shared" si="5"/>
        <v>0</v>
      </c>
      <c r="J17" s="3"/>
    </row>
    <row r="18" spans="1:10" s="4" customFormat="1" x14ac:dyDescent="0.2">
      <c r="A18" s="90" t="s">
        <v>23</v>
      </c>
      <c r="B18" s="38">
        <f>B5</f>
        <v>2500</v>
      </c>
      <c r="C18" s="42">
        <v>0</v>
      </c>
      <c r="D18" s="40">
        <f t="shared" si="6"/>
        <v>0</v>
      </c>
      <c r="E18" s="38">
        <f t="shared" si="8"/>
        <v>2500</v>
      </c>
      <c r="F18" s="42">
        <v>0.1021</v>
      </c>
      <c r="G18" s="40">
        <f t="shared" si="3"/>
        <v>255.25</v>
      </c>
      <c r="H18" s="88">
        <f t="shared" si="7"/>
        <v>255.25</v>
      </c>
      <c r="I18" s="89">
        <f t="shared" si="5"/>
        <v>0</v>
      </c>
      <c r="J18" s="3"/>
    </row>
    <row r="19" spans="1:10" x14ac:dyDescent="0.2">
      <c r="A19" s="50" t="s">
        <v>24</v>
      </c>
      <c r="B19" s="38">
        <f>B4</f>
        <v>1095000</v>
      </c>
      <c r="C19" s="42">
        <v>0</v>
      </c>
      <c r="D19" s="40">
        <f>B19*C19</f>
        <v>0</v>
      </c>
      <c r="E19" s="38">
        <f t="shared" si="8"/>
        <v>1095000</v>
      </c>
      <c r="F19" s="42">
        <v>3.5999999999999999E-3</v>
      </c>
      <c r="G19" s="40">
        <f t="shared" si="3"/>
        <v>3942</v>
      </c>
      <c r="H19" s="40">
        <f t="shared" si="7"/>
        <v>3942</v>
      </c>
      <c r="I19" s="41">
        <f t="shared" si="5"/>
        <v>0</v>
      </c>
    </row>
    <row r="20" spans="1:10" s="4" customFormat="1" x14ac:dyDescent="0.2">
      <c r="A20" s="37" t="s">
        <v>25</v>
      </c>
      <c r="B20" s="38">
        <f>IF($B$8="kWh",$B$4,$B$5)</f>
        <v>2500</v>
      </c>
      <c r="C20" s="42">
        <v>0</v>
      </c>
      <c r="D20" s="40">
        <f>B20*C20</f>
        <v>0</v>
      </c>
      <c r="E20" s="38">
        <f t="shared" si="8"/>
        <v>2500</v>
      </c>
      <c r="F20" s="42">
        <v>0</v>
      </c>
      <c r="G20" s="40">
        <f t="shared" si="3"/>
        <v>0</v>
      </c>
      <c r="H20" s="40">
        <f t="shared" si="7"/>
        <v>0</v>
      </c>
      <c r="I20" s="86">
        <f>IF(ISERROR(H20/D20),0,(H20/D20))</f>
        <v>0</v>
      </c>
      <c r="J20" s="3"/>
    </row>
    <row r="21" spans="1:10" s="4" customFormat="1" ht="25.5" x14ac:dyDescent="0.2">
      <c r="A21" s="90" t="s">
        <v>26</v>
      </c>
      <c r="B21" s="38">
        <v>1</v>
      </c>
      <c r="C21" s="42">
        <v>0</v>
      </c>
      <c r="D21" s="40">
        <v>0</v>
      </c>
      <c r="E21" s="38">
        <v>0</v>
      </c>
      <c r="F21" s="42">
        <v>0</v>
      </c>
      <c r="G21" s="40">
        <f t="shared" si="3"/>
        <v>0</v>
      </c>
      <c r="H21" s="40">
        <f t="shared" si="7"/>
        <v>0</v>
      </c>
      <c r="I21" s="86">
        <f t="shared" ref="I21:I26" si="9">IF(ISERROR(H21/D21),0,(H21/D21))</f>
        <v>0</v>
      </c>
      <c r="J21" s="3"/>
    </row>
    <row r="22" spans="1:10" s="4" customFormat="1" x14ac:dyDescent="0.2">
      <c r="A22" s="90" t="s">
        <v>27</v>
      </c>
      <c r="B22" s="38">
        <f>B5</f>
        <v>2500</v>
      </c>
      <c r="C22" s="42">
        <v>0</v>
      </c>
      <c r="D22" s="40">
        <v>0</v>
      </c>
      <c r="E22" s="38">
        <v>0</v>
      </c>
      <c r="F22" s="42">
        <v>0</v>
      </c>
      <c r="G22" s="40">
        <f t="shared" si="3"/>
        <v>0</v>
      </c>
      <c r="H22" s="40">
        <f t="shared" si="7"/>
        <v>0</v>
      </c>
      <c r="I22" s="86">
        <f t="shared" si="9"/>
        <v>0</v>
      </c>
      <c r="J22" s="3"/>
    </row>
    <row r="23" spans="1:10" s="4" customFormat="1" x14ac:dyDescent="0.2">
      <c r="A23" s="53" t="s">
        <v>28</v>
      </c>
      <c r="B23" s="54"/>
      <c r="C23" s="48"/>
      <c r="D23" s="48">
        <f>SUM(D15,D16:D22)</f>
        <v>8493.41</v>
      </c>
      <c r="E23" s="46"/>
      <c r="F23" s="48"/>
      <c r="G23" s="48">
        <f>SUM(G15,G16:G22)</f>
        <v>9793.91</v>
      </c>
      <c r="H23" s="48">
        <f t="shared" si="7"/>
        <v>1300.5</v>
      </c>
      <c r="I23" s="49">
        <f t="shared" si="9"/>
        <v>0.15311871203674379</v>
      </c>
      <c r="J23" s="3"/>
    </row>
    <row r="24" spans="1:10" x14ac:dyDescent="0.2">
      <c r="A24" s="85" t="s">
        <v>29</v>
      </c>
      <c r="B24" s="38">
        <f>B5</f>
        <v>2500</v>
      </c>
      <c r="C24" s="55">
        <v>2.7930999999999999</v>
      </c>
      <c r="D24" s="40">
        <f>B24*C24</f>
        <v>6982.75</v>
      </c>
      <c r="E24" s="38">
        <f t="shared" ref="E24:E25" si="10">B24</f>
        <v>2500</v>
      </c>
      <c r="F24" s="55">
        <v>2.7526999999999999</v>
      </c>
      <c r="G24" s="40">
        <f>E24*F24</f>
        <v>6881.75</v>
      </c>
      <c r="H24" s="40">
        <f t="shared" si="7"/>
        <v>-101</v>
      </c>
      <c r="I24" s="86">
        <f t="shared" si="9"/>
        <v>-1.4464215387920231E-2</v>
      </c>
      <c r="J24" s="5"/>
    </row>
    <row r="25" spans="1:10" s="4" customFormat="1" x14ac:dyDescent="0.2">
      <c r="A25" s="85" t="s">
        <v>30</v>
      </c>
      <c r="B25" s="38">
        <f>B5</f>
        <v>2500</v>
      </c>
      <c r="C25" s="55">
        <v>2.2465000000000002</v>
      </c>
      <c r="D25" s="40">
        <f>B25*C25</f>
        <v>5616.25</v>
      </c>
      <c r="E25" s="38">
        <f t="shared" si="10"/>
        <v>2500</v>
      </c>
      <c r="F25" s="55">
        <v>2.5512000000000001</v>
      </c>
      <c r="G25" s="40">
        <f>E25*F25</f>
        <v>6378</v>
      </c>
      <c r="H25" s="40">
        <f t="shared" si="7"/>
        <v>761.75</v>
      </c>
      <c r="I25" s="86">
        <f t="shared" si="9"/>
        <v>0.13563320721121744</v>
      </c>
      <c r="J25" s="3"/>
    </row>
    <row r="26" spans="1:10" s="4" customFormat="1" x14ac:dyDescent="0.2">
      <c r="A26" s="53" t="s">
        <v>31</v>
      </c>
      <c r="B26" s="54"/>
      <c r="C26" s="48"/>
      <c r="D26" s="48">
        <f>SUM(D23, D24:D25)</f>
        <v>21092.41</v>
      </c>
      <c r="E26" s="46"/>
      <c r="F26" s="48"/>
      <c r="G26" s="48">
        <f>SUM(G23, G24:G25)</f>
        <v>23053.66</v>
      </c>
      <c r="H26" s="48">
        <f t="shared" si="7"/>
        <v>1961.25</v>
      </c>
      <c r="I26" s="106">
        <f t="shared" si="9"/>
        <v>9.2983684652441334E-2</v>
      </c>
      <c r="J26" s="5"/>
    </row>
    <row r="27" spans="1:10" x14ac:dyDescent="0.2">
      <c r="A27" s="85" t="s">
        <v>32</v>
      </c>
      <c r="B27" s="38">
        <f>B7</f>
        <v>1142194.5</v>
      </c>
      <c r="C27" s="57">
        <v>3.5999999999999999E-3</v>
      </c>
      <c r="D27" s="40">
        <f>B27*C27</f>
        <v>4111.9002</v>
      </c>
      <c r="E27" s="38">
        <f t="shared" si="0"/>
        <v>1142194.5</v>
      </c>
      <c r="F27" s="57">
        <v>3.5999999999999999E-3</v>
      </c>
      <c r="G27" s="40">
        <f>E27*F27</f>
        <v>4111.9002</v>
      </c>
      <c r="H27" s="40">
        <f t="shared" si="1"/>
        <v>0</v>
      </c>
      <c r="I27" s="86">
        <f t="shared" si="2"/>
        <v>0</v>
      </c>
      <c r="J27" s="5"/>
    </row>
    <row r="28" spans="1:10" x14ac:dyDescent="0.2">
      <c r="A28" s="85" t="s">
        <v>33</v>
      </c>
      <c r="B28" s="38">
        <f>B7</f>
        <v>1142194.5</v>
      </c>
      <c r="C28" s="57">
        <v>2.9999999999999997E-4</v>
      </c>
      <c r="D28" s="40">
        <f>B28*C28</f>
        <v>342.65834999999998</v>
      </c>
      <c r="E28" s="38">
        <f t="shared" si="0"/>
        <v>1142194.5</v>
      </c>
      <c r="F28" s="57">
        <v>2.9999999999999997E-4</v>
      </c>
      <c r="G28" s="40">
        <f>E28*F28</f>
        <v>342.65834999999998</v>
      </c>
      <c r="H28" s="40">
        <f>G28-D28</f>
        <v>0</v>
      </c>
      <c r="I28" s="86">
        <f t="shared" si="2"/>
        <v>0</v>
      </c>
      <c r="J28" s="5"/>
    </row>
    <row r="29" spans="1:10" x14ac:dyDescent="0.2">
      <c r="A29" s="85" t="s">
        <v>34</v>
      </c>
      <c r="B29" s="38">
        <v>1</v>
      </c>
      <c r="C29" s="40">
        <v>0.25</v>
      </c>
      <c r="D29" s="40">
        <f>B29*C29</f>
        <v>0.25</v>
      </c>
      <c r="E29" s="38">
        <f t="shared" si="0"/>
        <v>1</v>
      </c>
      <c r="F29" s="40">
        <v>0.25</v>
      </c>
      <c r="G29" s="40">
        <f>E29*F29</f>
        <v>0.25</v>
      </c>
      <c r="H29" s="40">
        <f t="shared" ref="H29" si="11">G29-D29</f>
        <v>0</v>
      </c>
      <c r="I29" s="86">
        <f t="shared" si="2"/>
        <v>0</v>
      </c>
      <c r="J29" s="5"/>
    </row>
    <row r="30" spans="1:10" x14ac:dyDescent="0.2">
      <c r="A30" s="92" t="s">
        <v>35</v>
      </c>
      <c r="B30" s="93">
        <f>B4</f>
        <v>1095000</v>
      </c>
      <c r="C30" s="94">
        <v>0</v>
      </c>
      <c r="D30" s="91">
        <f>B30*C30</f>
        <v>0</v>
      </c>
      <c r="E30" s="38">
        <f t="shared" si="0"/>
        <v>1095000</v>
      </c>
      <c r="F30" s="94">
        <f>C30</f>
        <v>0</v>
      </c>
      <c r="G30" s="95">
        <f>E30*F30</f>
        <v>0</v>
      </c>
      <c r="H30" s="95">
        <f t="shared" si="1"/>
        <v>0</v>
      </c>
      <c r="I30" s="96">
        <f t="shared" si="2"/>
        <v>0</v>
      </c>
      <c r="J30" s="5"/>
    </row>
    <row r="31" spans="1:10" ht="13.5" thickBot="1" x14ac:dyDescent="0.25">
      <c r="A31" s="97" t="s">
        <v>36</v>
      </c>
      <c r="B31" s="98">
        <f>B7</f>
        <v>1142194.5</v>
      </c>
      <c r="C31" s="99">
        <v>0.1101</v>
      </c>
      <c r="D31" s="100">
        <f>B31*C31</f>
        <v>125755.61445000001</v>
      </c>
      <c r="E31" s="101">
        <f>B31</f>
        <v>1142194.5</v>
      </c>
      <c r="F31" s="99">
        <v>0.1101</v>
      </c>
      <c r="G31" s="100">
        <f>E31*F31</f>
        <v>125755.61445000001</v>
      </c>
      <c r="H31" s="68">
        <f t="shared" si="1"/>
        <v>0</v>
      </c>
      <c r="I31" s="102">
        <f t="shared" si="2"/>
        <v>0</v>
      </c>
      <c r="J31" s="5"/>
    </row>
    <row r="32" spans="1:10" s="4" customFormat="1" x14ac:dyDescent="0.2">
      <c r="A32" s="103" t="s">
        <v>37</v>
      </c>
      <c r="B32" s="104"/>
      <c r="C32" s="105"/>
      <c r="D32" s="105">
        <f>SUM(D26,D27,D28,D29,D30,D31)</f>
        <v>151302.83300000001</v>
      </c>
      <c r="E32" s="104"/>
      <c r="F32" s="105"/>
      <c r="G32" s="105">
        <f>SUM(G26,G27,G28,G29,G30,G31)</f>
        <v>153264.08300000001</v>
      </c>
      <c r="H32" s="72">
        <f t="shared" si="1"/>
        <v>1961.25</v>
      </c>
      <c r="I32" s="73">
        <f>IF(ISERROR(H32/D32),0,(H32/D32))</f>
        <v>1.2962414259619314E-2</v>
      </c>
      <c r="J32" s="3"/>
    </row>
    <row r="33" spans="1:10" s="4" customFormat="1" x14ac:dyDescent="0.2">
      <c r="A33" s="74" t="s">
        <v>38</v>
      </c>
      <c r="B33" s="75"/>
      <c r="C33" s="76">
        <v>0.13</v>
      </c>
      <c r="D33" s="76">
        <f>D32*C33</f>
        <v>19669.368290000002</v>
      </c>
      <c r="E33" s="76"/>
      <c r="F33" s="76">
        <f>C33</f>
        <v>0.13</v>
      </c>
      <c r="G33" s="76">
        <f>G32*F33</f>
        <v>19924.330790000004</v>
      </c>
      <c r="H33" s="76">
        <f t="shared" si="1"/>
        <v>254.96250000000146</v>
      </c>
      <c r="I33" s="77">
        <f t="shared" ref="I33:I36" si="12">IF(ISERROR(H33/D33),0,(H33/D33))</f>
        <v>1.2962414259619389E-2</v>
      </c>
      <c r="J33" s="3"/>
    </row>
    <row r="34" spans="1:10" ht="13.5" thickBot="1" x14ac:dyDescent="0.25">
      <c r="A34" s="78" t="s">
        <v>37</v>
      </c>
      <c r="B34" s="79"/>
      <c r="C34" s="80"/>
      <c r="D34" s="80">
        <f>SUM(D32:D33)</f>
        <v>170972.20129000003</v>
      </c>
      <c r="E34" s="80"/>
      <c r="F34" s="80"/>
      <c r="G34" s="80">
        <f>SUM(G32:G33)</f>
        <v>173188.41379000002</v>
      </c>
      <c r="H34" s="80">
        <f t="shared" si="1"/>
        <v>2216.2124999999942</v>
      </c>
      <c r="I34" s="81">
        <f t="shared" si="12"/>
        <v>1.2962414259619279E-2</v>
      </c>
    </row>
    <row r="35" spans="1:10" hidden="1" x14ac:dyDescent="0.2">
      <c r="A35" s="8" t="s">
        <v>39</v>
      </c>
      <c r="B35" s="9"/>
      <c r="C35" s="10">
        <v>0</v>
      </c>
      <c r="D35" s="10">
        <f>D34*C35</f>
        <v>0</v>
      </c>
      <c r="E35" s="10"/>
      <c r="F35" s="10">
        <f>C35</f>
        <v>0</v>
      </c>
      <c r="G35" s="10">
        <f>G34*F35</f>
        <v>0</v>
      </c>
      <c r="H35" s="10">
        <f t="shared" si="1"/>
        <v>0</v>
      </c>
      <c r="I35" s="11">
        <f t="shared" si="12"/>
        <v>0</v>
      </c>
    </row>
    <row r="36" spans="1:10" ht="13.5" hidden="1" thickBot="1" x14ac:dyDescent="0.25">
      <c r="A36" s="12" t="s">
        <v>40</v>
      </c>
      <c r="B36" s="6"/>
      <c r="C36" s="7"/>
      <c r="D36" s="7">
        <f>SUM(D34:D35)</f>
        <v>170972.20129000003</v>
      </c>
      <c r="E36" s="7"/>
      <c r="F36" s="7"/>
      <c r="G36" s="7">
        <f>SUM(G34:G35)</f>
        <v>173188.41379000002</v>
      </c>
      <c r="H36" s="7">
        <f t="shared" si="1"/>
        <v>2216.2124999999942</v>
      </c>
      <c r="I36" s="13">
        <f t="shared" si="12"/>
        <v>1.2962414259619279E-2</v>
      </c>
    </row>
    <row r="37" spans="1:10" x14ac:dyDescent="0.2">
      <c r="F37" s="14"/>
    </row>
    <row r="38" spans="1:10" x14ac:dyDescent="0.2">
      <c r="F38" s="14"/>
    </row>
  </sheetData>
  <mergeCells count="1">
    <mergeCell ref="A1:I1"/>
  </mergeCells>
  <dataValidations count="1">
    <dataValidation type="list" allowBlank="1" showInputMessage="1" showErrorMessage="1" sqref="WVG983030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B65526 IU65526 SQ65526 ACM65526 AMI65526 AWE65526 BGA65526 BPW65526 BZS65526 CJO65526 CTK65526 DDG65526 DNC65526 DWY65526 EGU65526 EQQ65526 FAM65526 FKI65526 FUE65526 GEA65526 GNW65526 GXS65526 HHO65526 HRK65526 IBG65526 ILC65526 IUY65526 JEU65526 JOQ65526 JYM65526 KII65526 KSE65526 LCA65526 LLW65526 LVS65526 MFO65526 MPK65526 MZG65526 NJC65526 NSY65526 OCU65526 OMQ65526 OWM65526 PGI65526 PQE65526 QAA65526 QJW65526 QTS65526 RDO65526 RNK65526 RXG65526 SHC65526 SQY65526 TAU65526 TKQ65526 TUM65526 UEI65526 UOE65526 UYA65526 VHW65526 VRS65526 WBO65526 WLK65526 WVG65526 B131062 IU131062 SQ131062 ACM131062 AMI131062 AWE131062 BGA131062 BPW131062 BZS131062 CJO131062 CTK131062 DDG131062 DNC131062 DWY131062 EGU131062 EQQ131062 FAM131062 FKI131062 FUE131062 GEA131062 GNW131062 GXS131062 HHO131062 HRK131062 IBG131062 ILC131062 IUY131062 JEU131062 JOQ131062 JYM131062 KII131062 KSE131062 LCA131062 LLW131062 LVS131062 MFO131062 MPK131062 MZG131062 NJC131062 NSY131062 OCU131062 OMQ131062 OWM131062 PGI131062 PQE131062 QAA131062 QJW131062 QTS131062 RDO131062 RNK131062 RXG131062 SHC131062 SQY131062 TAU131062 TKQ131062 TUM131062 UEI131062 UOE131062 UYA131062 VHW131062 VRS131062 WBO131062 WLK131062 WVG131062 B196598 IU196598 SQ196598 ACM196598 AMI196598 AWE196598 BGA196598 BPW196598 BZS196598 CJO196598 CTK196598 DDG196598 DNC196598 DWY196598 EGU196598 EQQ196598 FAM196598 FKI196598 FUE196598 GEA196598 GNW196598 GXS196598 HHO196598 HRK196598 IBG196598 ILC196598 IUY196598 JEU196598 JOQ196598 JYM196598 KII196598 KSE196598 LCA196598 LLW196598 LVS196598 MFO196598 MPK196598 MZG196598 NJC196598 NSY196598 OCU196598 OMQ196598 OWM196598 PGI196598 PQE196598 QAA196598 QJW196598 QTS196598 RDO196598 RNK196598 RXG196598 SHC196598 SQY196598 TAU196598 TKQ196598 TUM196598 UEI196598 UOE196598 UYA196598 VHW196598 VRS196598 WBO196598 WLK196598 WVG196598 B262134 IU262134 SQ262134 ACM262134 AMI262134 AWE262134 BGA262134 BPW262134 BZS262134 CJO262134 CTK262134 DDG262134 DNC262134 DWY262134 EGU262134 EQQ262134 FAM262134 FKI262134 FUE262134 GEA262134 GNW262134 GXS262134 HHO262134 HRK262134 IBG262134 ILC262134 IUY262134 JEU262134 JOQ262134 JYM262134 KII262134 KSE262134 LCA262134 LLW262134 LVS262134 MFO262134 MPK262134 MZG262134 NJC262134 NSY262134 OCU262134 OMQ262134 OWM262134 PGI262134 PQE262134 QAA262134 QJW262134 QTS262134 RDO262134 RNK262134 RXG262134 SHC262134 SQY262134 TAU262134 TKQ262134 TUM262134 UEI262134 UOE262134 UYA262134 VHW262134 VRS262134 WBO262134 WLK262134 WVG262134 B327670 IU327670 SQ327670 ACM327670 AMI327670 AWE327670 BGA327670 BPW327670 BZS327670 CJO327670 CTK327670 DDG327670 DNC327670 DWY327670 EGU327670 EQQ327670 FAM327670 FKI327670 FUE327670 GEA327670 GNW327670 GXS327670 HHO327670 HRK327670 IBG327670 ILC327670 IUY327670 JEU327670 JOQ327670 JYM327670 KII327670 KSE327670 LCA327670 LLW327670 LVS327670 MFO327670 MPK327670 MZG327670 NJC327670 NSY327670 OCU327670 OMQ327670 OWM327670 PGI327670 PQE327670 QAA327670 QJW327670 QTS327670 RDO327670 RNK327670 RXG327670 SHC327670 SQY327670 TAU327670 TKQ327670 TUM327670 UEI327670 UOE327670 UYA327670 VHW327670 VRS327670 WBO327670 WLK327670 WVG327670 B393206 IU393206 SQ393206 ACM393206 AMI393206 AWE393206 BGA393206 BPW393206 BZS393206 CJO393206 CTK393206 DDG393206 DNC393206 DWY393206 EGU393206 EQQ393206 FAM393206 FKI393206 FUE393206 GEA393206 GNW393206 GXS393206 HHO393206 HRK393206 IBG393206 ILC393206 IUY393206 JEU393206 JOQ393206 JYM393206 KII393206 KSE393206 LCA393206 LLW393206 LVS393206 MFO393206 MPK393206 MZG393206 NJC393206 NSY393206 OCU393206 OMQ393206 OWM393206 PGI393206 PQE393206 QAA393206 QJW393206 QTS393206 RDO393206 RNK393206 RXG393206 SHC393206 SQY393206 TAU393206 TKQ393206 TUM393206 UEI393206 UOE393206 UYA393206 VHW393206 VRS393206 WBO393206 WLK393206 WVG393206 B458742 IU458742 SQ458742 ACM458742 AMI458742 AWE458742 BGA458742 BPW458742 BZS458742 CJO458742 CTK458742 DDG458742 DNC458742 DWY458742 EGU458742 EQQ458742 FAM458742 FKI458742 FUE458742 GEA458742 GNW458742 GXS458742 HHO458742 HRK458742 IBG458742 ILC458742 IUY458742 JEU458742 JOQ458742 JYM458742 KII458742 KSE458742 LCA458742 LLW458742 LVS458742 MFO458742 MPK458742 MZG458742 NJC458742 NSY458742 OCU458742 OMQ458742 OWM458742 PGI458742 PQE458742 QAA458742 QJW458742 QTS458742 RDO458742 RNK458742 RXG458742 SHC458742 SQY458742 TAU458742 TKQ458742 TUM458742 UEI458742 UOE458742 UYA458742 VHW458742 VRS458742 WBO458742 WLK458742 WVG458742 B524278 IU524278 SQ524278 ACM524278 AMI524278 AWE524278 BGA524278 BPW524278 BZS524278 CJO524278 CTK524278 DDG524278 DNC524278 DWY524278 EGU524278 EQQ524278 FAM524278 FKI524278 FUE524278 GEA524278 GNW524278 GXS524278 HHO524278 HRK524278 IBG524278 ILC524278 IUY524278 JEU524278 JOQ524278 JYM524278 KII524278 KSE524278 LCA524278 LLW524278 LVS524278 MFO524278 MPK524278 MZG524278 NJC524278 NSY524278 OCU524278 OMQ524278 OWM524278 PGI524278 PQE524278 QAA524278 QJW524278 QTS524278 RDO524278 RNK524278 RXG524278 SHC524278 SQY524278 TAU524278 TKQ524278 TUM524278 UEI524278 UOE524278 UYA524278 VHW524278 VRS524278 WBO524278 WLK524278 WVG524278 B589814 IU589814 SQ589814 ACM589814 AMI589814 AWE589814 BGA589814 BPW589814 BZS589814 CJO589814 CTK589814 DDG589814 DNC589814 DWY589814 EGU589814 EQQ589814 FAM589814 FKI589814 FUE589814 GEA589814 GNW589814 GXS589814 HHO589814 HRK589814 IBG589814 ILC589814 IUY589814 JEU589814 JOQ589814 JYM589814 KII589814 KSE589814 LCA589814 LLW589814 LVS589814 MFO589814 MPK589814 MZG589814 NJC589814 NSY589814 OCU589814 OMQ589814 OWM589814 PGI589814 PQE589814 QAA589814 QJW589814 QTS589814 RDO589814 RNK589814 RXG589814 SHC589814 SQY589814 TAU589814 TKQ589814 TUM589814 UEI589814 UOE589814 UYA589814 VHW589814 VRS589814 WBO589814 WLK589814 WVG589814 B655350 IU655350 SQ655350 ACM655350 AMI655350 AWE655350 BGA655350 BPW655350 BZS655350 CJO655350 CTK655350 DDG655350 DNC655350 DWY655350 EGU655350 EQQ655350 FAM655350 FKI655350 FUE655350 GEA655350 GNW655350 GXS655350 HHO655350 HRK655350 IBG655350 ILC655350 IUY655350 JEU655350 JOQ655350 JYM655350 KII655350 KSE655350 LCA655350 LLW655350 LVS655350 MFO655350 MPK655350 MZG655350 NJC655350 NSY655350 OCU655350 OMQ655350 OWM655350 PGI655350 PQE655350 QAA655350 QJW655350 QTS655350 RDO655350 RNK655350 RXG655350 SHC655350 SQY655350 TAU655350 TKQ655350 TUM655350 UEI655350 UOE655350 UYA655350 VHW655350 VRS655350 WBO655350 WLK655350 WVG655350 B720886 IU720886 SQ720886 ACM720886 AMI720886 AWE720886 BGA720886 BPW720886 BZS720886 CJO720886 CTK720886 DDG720886 DNC720886 DWY720886 EGU720886 EQQ720886 FAM720886 FKI720886 FUE720886 GEA720886 GNW720886 GXS720886 HHO720886 HRK720886 IBG720886 ILC720886 IUY720886 JEU720886 JOQ720886 JYM720886 KII720886 KSE720886 LCA720886 LLW720886 LVS720886 MFO720886 MPK720886 MZG720886 NJC720886 NSY720886 OCU720886 OMQ720886 OWM720886 PGI720886 PQE720886 QAA720886 QJW720886 QTS720886 RDO720886 RNK720886 RXG720886 SHC720886 SQY720886 TAU720886 TKQ720886 TUM720886 UEI720886 UOE720886 UYA720886 VHW720886 VRS720886 WBO720886 WLK720886 WVG720886 B786422 IU786422 SQ786422 ACM786422 AMI786422 AWE786422 BGA786422 BPW786422 BZS786422 CJO786422 CTK786422 DDG786422 DNC786422 DWY786422 EGU786422 EQQ786422 FAM786422 FKI786422 FUE786422 GEA786422 GNW786422 GXS786422 HHO786422 HRK786422 IBG786422 ILC786422 IUY786422 JEU786422 JOQ786422 JYM786422 KII786422 KSE786422 LCA786422 LLW786422 LVS786422 MFO786422 MPK786422 MZG786422 NJC786422 NSY786422 OCU786422 OMQ786422 OWM786422 PGI786422 PQE786422 QAA786422 QJW786422 QTS786422 RDO786422 RNK786422 RXG786422 SHC786422 SQY786422 TAU786422 TKQ786422 TUM786422 UEI786422 UOE786422 UYA786422 VHW786422 VRS786422 WBO786422 WLK786422 WVG786422 B851958 IU851958 SQ851958 ACM851958 AMI851958 AWE851958 BGA851958 BPW851958 BZS851958 CJO851958 CTK851958 DDG851958 DNC851958 DWY851958 EGU851958 EQQ851958 FAM851958 FKI851958 FUE851958 GEA851958 GNW851958 GXS851958 HHO851958 HRK851958 IBG851958 ILC851958 IUY851958 JEU851958 JOQ851958 JYM851958 KII851958 KSE851958 LCA851958 LLW851958 LVS851958 MFO851958 MPK851958 MZG851958 NJC851958 NSY851958 OCU851958 OMQ851958 OWM851958 PGI851958 PQE851958 QAA851958 QJW851958 QTS851958 RDO851958 RNK851958 RXG851958 SHC851958 SQY851958 TAU851958 TKQ851958 TUM851958 UEI851958 UOE851958 UYA851958 VHW851958 VRS851958 WBO851958 WLK851958 WVG851958 B917494 IU917494 SQ917494 ACM917494 AMI917494 AWE917494 BGA917494 BPW917494 BZS917494 CJO917494 CTK917494 DDG917494 DNC917494 DWY917494 EGU917494 EQQ917494 FAM917494 FKI917494 FUE917494 GEA917494 GNW917494 GXS917494 HHO917494 HRK917494 IBG917494 ILC917494 IUY917494 JEU917494 JOQ917494 JYM917494 KII917494 KSE917494 LCA917494 LLW917494 LVS917494 MFO917494 MPK917494 MZG917494 NJC917494 NSY917494 OCU917494 OMQ917494 OWM917494 PGI917494 PQE917494 QAA917494 QJW917494 QTS917494 RDO917494 RNK917494 RXG917494 SHC917494 SQY917494 TAU917494 TKQ917494 TUM917494 UEI917494 UOE917494 UYA917494 VHW917494 VRS917494 WBO917494 WLK917494 WVG917494 B983030 IU983030 SQ983030 ACM983030 AMI983030 AWE983030 BGA983030 BPW983030 BZS983030 CJO983030 CTK983030 DDG983030 DNC983030 DWY983030 EGU983030 EQQ983030 FAM983030 FKI983030 FUE983030 GEA983030 GNW983030 GXS983030 HHO983030 HRK983030 IBG983030 ILC983030 IUY983030 JEU983030 JOQ983030 JYM983030 KII983030 KSE983030 LCA983030 LLW983030 LVS983030 MFO983030 MPK983030 MZG983030 NJC983030 NSY983030 OCU983030 OMQ983030 OWM983030 PGI983030 PQE983030 QAA983030 QJW983030 QTS983030 RDO983030 RNK983030 RXG983030 SHC983030 SQY983030 TAU983030 TKQ983030 TUM983030 UEI983030 UOE983030 UYA983030 VHW983030 VRS983030 WBO983030 WLK983030">
      <formula1>Demand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'[1]Data for Bill Impacts'!#REF!</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EB-2017-0050</Case_x0020_Number_x002f_Docket_x0020_Number>
    <Issue_x0020_Date xmlns="f9175001-c430-4d57-adde-c1c10539e919">2018-03-19T04:00:00+00:00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207603 - JM</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b848c61e67b977e0e2982757b9486943">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74adb1888ec17c18569bfc3299d100f9"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207603 - JM" ma:format="Dropdown" ma:internalName="RA_x0020_Contact" ma:readOnly="false">
      <xsd:simpleType>
        <xsd:union memberTypes="dms:Text">
          <xsd:simpleType>
            <xsd:restriction base="dms:Choice">
              <xsd:enumeration value="207603 - JM"/>
              <xsd:enumeration value="182932 - AC"/>
              <xsd:enumeration value="584633 - OH"/>
              <xsd:enumeration value="183940 - IM"/>
              <xsd:enumeration value="208166 - HA"/>
              <xsd:enumeration value="177998 - EM"/>
              <xsd:enumeration value="184748 - J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D18C36-DA80-43E7-9C78-403FC4EDA5F5}"/>
</file>

<file path=customXml/itemProps2.xml><?xml version="1.0" encoding="utf-8"?>
<ds:datastoreItem xmlns:ds="http://schemas.openxmlformats.org/officeDocument/2006/customXml" ds:itemID="{B4EB9640-5A8A-4865-B76F-56BA809FCCEB}"/>
</file>

<file path=customXml/itemProps3.xml><?xml version="1.0" encoding="utf-8"?>
<ds:datastoreItem xmlns:ds="http://schemas.openxmlformats.org/officeDocument/2006/customXml" ds:itemID="{39ACF9C7-B5B1-4D59-887C-B7E521F397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 G1</vt:lpstr>
      <vt:lpstr>App G2</vt:lpstr>
      <vt:lpstr>App G3</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Bill Impact Calculations</dc:title>
  <dc:creator>SHETH Nikita</dc:creator>
  <cp:lastModifiedBy>SHETH Nikita</cp:lastModifiedBy>
  <dcterms:created xsi:type="dcterms:W3CDTF">2017-08-10T11:53:12Z</dcterms:created>
  <dcterms:modified xsi:type="dcterms:W3CDTF">2018-03-16T15:21:33Z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