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2.xml" ContentType="application/vnd.openxmlformats-officedocument.drawing+xml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-960" yWindow="75" windowWidth="20730" windowHeight="11760" firstSheet="11" activeTab="13"/>
  </bookViews>
  <sheets>
    <sheet name="Analysis--&gt;" sheetId="1" r:id="rId1"/>
    <sheet name="X-Factor Calculation" sheetId="2" r:id="rId2"/>
    <sheet name="Summary Results" sheetId="3" r:id="rId3"/>
    <sheet name="TFP Calculation" sheetId="4" r:id="rId4"/>
    <sheet name="Data--&gt;" sheetId="5" r:id="rId5"/>
    <sheet name="Outputs--&gt;" sheetId="6" r:id="rId6"/>
    <sheet name="Output Calculation" sheetId="7" r:id="rId7"/>
    <sheet name="Labor--&gt;" sheetId="8" r:id="rId8"/>
    <sheet name="Labor Calculation" sheetId="9" r:id="rId9"/>
    <sheet name="Materials--&gt;" sheetId="10" r:id="rId10"/>
    <sheet name="Materials Calculation" sheetId="11" r:id="rId11"/>
    <sheet name="Capital Price--&gt;" sheetId="12" r:id="rId12"/>
    <sheet name="Capital Price Calculation" sheetId="13" r:id="rId13"/>
    <sheet name="Capital Stock--&gt;" sheetId="14" r:id="rId14"/>
    <sheet name="Capital Stock Calculation" sheetId="15" r:id="rId15"/>
    <sheet name="Macro Data" sheetId="16" r:id="rId16"/>
  </sheets>
  <calcPr calcId="145621" calcMode="autoNoTable"/>
</workbook>
</file>

<file path=xl/calcChain.xml><?xml version="1.0" encoding="utf-8"?>
<calcChain xmlns="http://schemas.openxmlformats.org/spreadsheetml/2006/main">
  <c r="L2" i="15" l="1"/>
  <c r="J2" i="13"/>
  <c r="DF2" i="4"/>
  <c r="CX2" i="4"/>
  <c r="CL2" i="4"/>
  <c r="BY2" i="4"/>
  <c r="BR2" i="4"/>
  <c r="BH2" i="4"/>
  <c r="AX2" i="4"/>
  <c r="AO2" i="4"/>
  <c r="AF2" i="4"/>
  <c r="W2" i="4"/>
  <c r="L2" i="4"/>
  <c r="D27" i="2" l="1" a="1"/>
  <c r="D27" i="2"/>
  <c r="B2" i="15" l="1"/>
  <c r="B2" i="14"/>
  <c r="B2" i="13"/>
  <c r="B2" i="11"/>
  <c r="B2" i="9"/>
  <c r="B2" i="7"/>
  <c r="DA33" i="4"/>
  <c r="Y5" i="3" s="1" a="1"/>
  <c r="Y5" i="3" s="1"/>
  <c r="CU33" i="4"/>
  <c r="X5" i="3" s="1"/>
  <c r="BM33" i="4"/>
  <c r="BK33" i="4" a="1"/>
  <c r="BK33" i="4" s="1"/>
  <c r="BJ33" i="4"/>
  <c r="BD33" i="4" a="1"/>
  <c r="BD33" i="4" s="1"/>
  <c r="AZ33" i="4"/>
  <c r="AU33" i="4"/>
  <c r="AT33" i="4"/>
  <c r="AM33" i="4"/>
  <c r="S33" i="4" a="1"/>
  <c r="S33" i="4" s="1"/>
  <c r="R33" i="4" a="1"/>
  <c r="R33" i="4" s="1"/>
  <c r="Q33" i="4" a="1"/>
  <c r="Q33" i="4" s="1"/>
  <c r="P33" i="4" a="1"/>
  <c r="P33" i="4" s="1"/>
  <c r="G33" i="4"/>
  <c r="F33" i="4"/>
  <c r="E33" i="4"/>
  <c r="D33" i="4"/>
  <c r="BM32" i="4"/>
  <c r="BK32" i="4" a="1"/>
  <c r="BK32" i="4" s="1"/>
  <c r="BJ32" i="4"/>
  <c r="BD32" i="4" a="1"/>
  <c r="BD32" i="4" s="1"/>
  <c r="AZ32" i="4"/>
  <c r="AU32" i="4"/>
  <c r="AT32" i="4"/>
  <c r="AM32" i="4"/>
  <c r="S32" i="4" a="1"/>
  <c r="S32" i="4" s="1"/>
  <c r="R32" i="4" a="1"/>
  <c r="R32" i="4" s="1"/>
  <c r="Q32" i="4" a="1"/>
  <c r="Q32" i="4" s="1"/>
  <c r="P32" i="4" a="1"/>
  <c r="P32" i="4" s="1"/>
  <c r="G32" i="4"/>
  <c r="F32" i="4"/>
  <c r="E32" i="4"/>
  <c r="D32" i="4"/>
  <c r="BM31" i="4"/>
  <c r="BK31" i="4" a="1"/>
  <c r="BK31" i="4" s="1"/>
  <c r="BJ31" i="4"/>
  <c r="BD31" i="4" a="1"/>
  <c r="BD31" i="4" s="1"/>
  <c r="AZ31" i="4"/>
  <c r="AU31" i="4"/>
  <c r="AT31" i="4"/>
  <c r="AM31" i="4"/>
  <c r="S31" i="4" a="1"/>
  <c r="S31" i="4" s="1"/>
  <c r="R31" i="4" a="1"/>
  <c r="R31" i="4" s="1"/>
  <c r="Q31" i="4" a="1"/>
  <c r="Q31" i="4" s="1"/>
  <c r="P31" i="4" a="1"/>
  <c r="P31" i="4" s="1"/>
  <c r="G31" i="4"/>
  <c r="F31" i="4"/>
  <c r="E31" i="4"/>
  <c r="D31" i="4"/>
  <c r="BM30" i="4"/>
  <c r="BK30" i="4" a="1"/>
  <c r="BK30" i="4" s="1"/>
  <c r="BJ30" i="4"/>
  <c r="BD30" i="4" a="1"/>
  <c r="BD30" i="4" s="1"/>
  <c r="AZ30" i="4"/>
  <c r="AU30" i="4"/>
  <c r="AT30" i="4"/>
  <c r="AM30" i="4"/>
  <c r="S30" i="4" a="1"/>
  <c r="S30" i="4" s="1"/>
  <c r="R30" i="4" a="1"/>
  <c r="R30" i="4" s="1"/>
  <c r="Q30" i="4" a="1"/>
  <c r="Q30" i="4" s="1"/>
  <c r="P30" i="4" a="1"/>
  <c r="P30" i="4" s="1"/>
  <c r="G30" i="4"/>
  <c r="F30" i="4"/>
  <c r="E30" i="4"/>
  <c r="D30" i="4"/>
  <c r="BM29" i="4"/>
  <c r="BK29" i="4" a="1"/>
  <c r="BK29" i="4" s="1"/>
  <c r="BJ29" i="4"/>
  <c r="BD29" i="4" a="1"/>
  <c r="BD29" i="4" s="1"/>
  <c r="AZ29" i="4"/>
  <c r="AU29" i="4"/>
  <c r="AT29" i="4"/>
  <c r="AM29" i="4"/>
  <c r="S29" i="4" a="1"/>
  <c r="S29" i="4" s="1"/>
  <c r="R29" i="4" a="1"/>
  <c r="R29" i="4" s="1"/>
  <c r="Q29" i="4" a="1"/>
  <c r="Q29" i="4" s="1"/>
  <c r="P29" i="4" a="1"/>
  <c r="P29" i="4" s="1"/>
  <c r="G29" i="4"/>
  <c r="F29" i="4"/>
  <c r="E29" i="4"/>
  <c r="D29" i="4"/>
  <c r="BM28" i="4"/>
  <c r="BK28" i="4" a="1"/>
  <c r="BK28" i="4" s="1"/>
  <c r="BJ28" i="4"/>
  <c r="BD28" i="4" a="1"/>
  <c r="BD28" i="4" s="1"/>
  <c r="AZ28" i="4"/>
  <c r="AU28" i="4"/>
  <c r="AT28" i="4"/>
  <c r="AM28" i="4"/>
  <c r="S28" i="4" a="1"/>
  <c r="S28" i="4" s="1"/>
  <c r="R28" i="4" a="1"/>
  <c r="R28" i="4" s="1"/>
  <c r="Q28" i="4" a="1"/>
  <c r="Q28" i="4" s="1"/>
  <c r="P28" i="4" a="1"/>
  <c r="P28" i="4" s="1"/>
  <c r="G28" i="4"/>
  <c r="F28" i="4"/>
  <c r="E28" i="4"/>
  <c r="D28" i="4"/>
  <c r="BM27" i="4"/>
  <c r="BK27" i="4" a="1"/>
  <c r="BK27" i="4" s="1"/>
  <c r="BJ27" i="4"/>
  <c r="BD27" i="4" a="1"/>
  <c r="BD27" i="4" s="1"/>
  <c r="AZ27" i="4"/>
  <c r="AU27" i="4"/>
  <c r="AT27" i="4"/>
  <c r="AM27" i="4"/>
  <c r="S27" i="4" a="1"/>
  <c r="S27" i="4" s="1"/>
  <c r="R27" i="4" a="1"/>
  <c r="R27" i="4" s="1"/>
  <c r="Q27" i="4" a="1"/>
  <c r="Q27" i="4" s="1"/>
  <c r="P27" i="4" a="1"/>
  <c r="P27" i="4" s="1"/>
  <c r="G27" i="4"/>
  <c r="F27" i="4"/>
  <c r="E27" i="4"/>
  <c r="D27" i="4"/>
  <c r="BM26" i="4"/>
  <c r="BK26" i="4" a="1"/>
  <c r="BK26" i="4" s="1"/>
  <c r="BJ26" i="4"/>
  <c r="BD26" i="4" a="1"/>
  <c r="BD26" i="4" s="1"/>
  <c r="AZ26" i="4"/>
  <c r="AU26" i="4"/>
  <c r="AT26" i="4"/>
  <c r="AM26" i="4"/>
  <c r="S26" i="4" a="1"/>
  <c r="S26" i="4" s="1"/>
  <c r="R26" i="4" a="1"/>
  <c r="R26" i="4" s="1"/>
  <c r="Q26" i="4" a="1"/>
  <c r="Q26" i="4" s="1"/>
  <c r="P26" i="4" a="1"/>
  <c r="P26" i="4" s="1"/>
  <c r="G26" i="4"/>
  <c r="F26" i="4"/>
  <c r="E26" i="4"/>
  <c r="D26" i="4"/>
  <c r="BM25" i="4"/>
  <c r="BK25" i="4" a="1"/>
  <c r="BK25" i="4" s="1"/>
  <c r="BJ25" i="4"/>
  <c r="BD25" i="4" a="1"/>
  <c r="BD25" i="4" s="1"/>
  <c r="AZ25" i="4"/>
  <c r="AU25" i="4"/>
  <c r="AT25" i="4"/>
  <c r="AM25" i="4"/>
  <c r="S25" i="4" a="1"/>
  <c r="S25" i="4" s="1"/>
  <c r="R25" i="4" a="1"/>
  <c r="R25" i="4" s="1"/>
  <c r="Q25" i="4" a="1"/>
  <c r="Q25" i="4" s="1"/>
  <c r="P25" i="4" a="1"/>
  <c r="P25" i="4" s="1"/>
  <c r="G25" i="4"/>
  <c r="F25" i="4"/>
  <c r="E25" i="4"/>
  <c r="D25" i="4"/>
  <c r="BM24" i="4"/>
  <c r="BK24" i="4" a="1"/>
  <c r="BK24" i="4" s="1"/>
  <c r="BJ24" i="4"/>
  <c r="BD24" i="4" a="1"/>
  <c r="BD24" i="4" s="1"/>
  <c r="AZ24" i="4"/>
  <c r="AU24" i="4"/>
  <c r="AT24" i="4"/>
  <c r="AM24" i="4"/>
  <c r="S24" i="4" a="1"/>
  <c r="S24" i="4" s="1"/>
  <c r="R24" i="4" a="1"/>
  <c r="R24" i="4" s="1"/>
  <c r="Q24" i="4" a="1"/>
  <c r="Q24" i="4" s="1"/>
  <c r="P24" i="4" a="1"/>
  <c r="P24" i="4" s="1"/>
  <c r="G24" i="4"/>
  <c r="F24" i="4"/>
  <c r="E24" i="4"/>
  <c r="D24" i="4"/>
  <c r="BM23" i="4"/>
  <c r="BK23" i="4" a="1"/>
  <c r="BK23" i="4" s="1"/>
  <c r="BJ23" i="4"/>
  <c r="BD23" i="4" a="1"/>
  <c r="BD23" i="4" s="1"/>
  <c r="AZ23" i="4"/>
  <c r="AU23" i="4"/>
  <c r="AT23" i="4"/>
  <c r="AM23" i="4"/>
  <c r="S23" i="4" a="1"/>
  <c r="S23" i="4" s="1"/>
  <c r="R23" i="4" a="1"/>
  <c r="R23" i="4" s="1"/>
  <c r="Q23" i="4" a="1"/>
  <c r="Q23" i="4" s="1"/>
  <c r="P23" i="4" a="1"/>
  <c r="P23" i="4" s="1"/>
  <c r="G23" i="4"/>
  <c r="F23" i="4"/>
  <c r="E23" i="4"/>
  <c r="D23" i="4"/>
  <c r="BM22" i="4"/>
  <c r="BK22" i="4" a="1"/>
  <c r="BK22" i="4" s="1"/>
  <c r="BJ22" i="4"/>
  <c r="BD22" i="4" a="1"/>
  <c r="BD22" i="4" s="1"/>
  <c r="AZ22" i="4"/>
  <c r="AU22" i="4"/>
  <c r="AT22" i="4"/>
  <c r="AM22" i="4"/>
  <c r="S22" i="4" a="1"/>
  <c r="S22" i="4" s="1"/>
  <c r="R22" i="4" a="1"/>
  <c r="R22" i="4" s="1"/>
  <c r="Q22" i="4" a="1"/>
  <c r="Q22" i="4" s="1"/>
  <c r="P22" i="4" a="1"/>
  <c r="P22" i="4" s="1"/>
  <c r="G22" i="4"/>
  <c r="F22" i="4"/>
  <c r="E22" i="4"/>
  <c r="D22" i="4"/>
  <c r="BM21" i="4"/>
  <c r="BK21" i="4" a="1"/>
  <c r="BK21" i="4" s="1"/>
  <c r="BJ21" i="4"/>
  <c r="BD21" i="4" a="1"/>
  <c r="BD21" i="4" s="1"/>
  <c r="AZ21" i="4"/>
  <c r="AU21" i="4"/>
  <c r="AT21" i="4"/>
  <c r="AM21" i="4"/>
  <c r="S21" i="4" a="1"/>
  <c r="S21" i="4" s="1"/>
  <c r="R21" i="4" a="1"/>
  <c r="R21" i="4" s="1"/>
  <c r="Q21" i="4" a="1"/>
  <c r="Q21" i="4" s="1"/>
  <c r="P21" i="4" a="1"/>
  <c r="P21" i="4" s="1"/>
  <c r="G21" i="4"/>
  <c r="F21" i="4"/>
  <c r="E21" i="4"/>
  <c r="D21" i="4"/>
  <c r="BM20" i="4"/>
  <c r="BK20" i="4" a="1"/>
  <c r="BK20" i="4" s="1"/>
  <c r="BJ20" i="4"/>
  <c r="BD20" i="4" a="1"/>
  <c r="BD20" i="4" s="1"/>
  <c r="AZ20" i="4"/>
  <c r="AU20" i="4"/>
  <c r="AT20" i="4"/>
  <c r="AM20" i="4"/>
  <c r="S20" i="4" a="1"/>
  <c r="S20" i="4" s="1"/>
  <c r="R20" i="4" a="1"/>
  <c r="R20" i="4" s="1"/>
  <c r="Q20" i="4" a="1"/>
  <c r="Q20" i="4" s="1"/>
  <c r="P20" i="4" a="1"/>
  <c r="P20" i="4" s="1"/>
  <c r="G20" i="4"/>
  <c r="F20" i="4"/>
  <c r="E20" i="4"/>
  <c r="D20" i="4"/>
  <c r="BM19" i="4"/>
  <c r="BN19" i="4" s="1"/>
  <c r="BK19" i="4" a="1"/>
  <c r="BK19" i="4" s="1"/>
  <c r="BJ19" i="4"/>
  <c r="BD19" i="4" a="1"/>
  <c r="BD19" i="4" s="1"/>
  <c r="AZ19" i="4"/>
  <c r="BA19" i="4" s="1"/>
  <c r="AU19" i="4"/>
  <c r="AT19" i="4"/>
  <c r="AM19" i="4"/>
  <c r="S19" i="4" a="1"/>
  <c r="S19" i="4" s="1"/>
  <c r="R19" i="4" a="1"/>
  <c r="R19" i="4" s="1"/>
  <c r="Q19" i="4" a="1"/>
  <c r="Q19" i="4" s="1"/>
  <c r="P19" i="4" a="1"/>
  <c r="P19" i="4" s="1"/>
  <c r="U19" i="4" s="1"/>
  <c r="G19" i="4"/>
  <c r="F19" i="4"/>
  <c r="E19" i="4"/>
  <c r="D19" i="4"/>
  <c r="BM18" i="4"/>
  <c r="BN18" i="4" s="1"/>
  <c r="BK18" i="4" a="1"/>
  <c r="BK18" i="4" s="1"/>
  <c r="BL18" i="4" s="1"/>
  <c r="BJ18" i="4"/>
  <c r="BD18" i="4" a="1"/>
  <c r="BD18" i="4" s="1"/>
  <c r="BE18" i="4" s="1"/>
  <c r="AZ18" i="4"/>
  <c r="AU18" i="4"/>
  <c r="AV18" i="4" s="1"/>
  <c r="AT18" i="4"/>
  <c r="AM18" i="4"/>
  <c r="S18" i="4" a="1"/>
  <c r="S18" i="4" s="1"/>
  <c r="R18" i="4" a="1"/>
  <c r="R18" i="4" s="1"/>
  <c r="Q18" i="4" a="1"/>
  <c r="Q18" i="4" s="1"/>
  <c r="AA18" i="4" s="1"/>
  <c r="P18" i="4" a="1"/>
  <c r="P18" i="4" s="1"/>
  <c r="G18" i="4"/>
  <c r="F18" i="4"/>
  <c r="E18" i="4"/>
  <c r="D18" i="4"/>
  <c r="BM17" i="4"/>
  <c r="BK17" i="4" a="1"/>
  <c r="BK17" i="4" s="1"/>
  <c r="BJ17" i="4"/>
  <c r="BD17" i="4" a="1"/>
  <c r="BD17" i="4" s="1"/>
  <c r="AZ17" i="4"/>
  <c r="AU17" i="4"/>
  <c r="AV17" i="4" s="1"/>
  <c r="AT17" i="4"/>
  <c r="AM17" i="4"/>
  <c r="AQ17" i="4" s="1"/>
  <c r="S17" i="4" a="1"/>
  <c r="S17" i="4" s="1"/>
  <c r="R17" i="4" a="1"/>
  <c r="R17" i="4" s="1"/>
  <c r="AD17" i="4" s="1"/>
  <c r="Q17" i="4" a="1"/>
  <c r="Q17" i="4" s="1"/>
  <c r="P17" i="4" a="1"/>
  <c r="P17" i="4" s="1"/>
  <c r="G17" i="4"/>
  <c r="F17" i="4"/>
  <c r="E17" i="4"/>
  <c r="D17" i="4"/>
  <c r="BM16" i="4"/>
  <c r="BK16" i="4" a="1"/>
  <c r="BK16" i="4" s="1"/>
  <c r="BJ16" i="4"/>
  <c r="BD16" i="4" a="1"/>
  <c r="BD16" i="4" s="1"/>
  <c r="AZ16" i="4"/>
  <c r="AU16" i="4"/>
  <c r="AV16" i="4" s="1"/>
  <c r="AT16" i="4"/>
  <c r="AM16" i="4"/>
  <c r="S16" i="4" a="1"/>
  <c r="S16" i="4" s="1"/>
  <c r="R16" i="4" a="1"/>
  <c r="R16" i="4" s="1"/>
  <c r="Q16" i="4" a="1"/>
  <c r="Q16" i="4" s="1"/>
  <c r="P16" i="4" a="1"/>
  <c r="P16" i="4" s="1"/>
  <c r="G16" i="4"/>
  <c r="F16" i="4"/>
  <c r="E16" i="4"/>
  <c r="D16" i="4"/>
  <c r="BM15" i="4"/>
  <c r="BN15" i="4" s="1"/>
  <c r="BK15" i="4" a="1"/>
  <c r="BK15" i="4" s="1"/>
  <c r="BJ15" i="4"/>
  <c r="BD15" i="4" a="1"/>
  <c r="BD15" i="4" s="1"/>
  <c r="AZ15" i="4"/>
  <c r="AU15" i="4"/>
  <c r="AV15" i="4" s="1"/>
  <c r="AT15" i="4"/>
  <c r="AM15" i="4"/>
  <c r="AQ15" i="4" s="1"/>
  <c r="AS15" i="4" s="1"/>
  <c r="S15" i="4" a="1"/>
  <c r="S15" i="4" s="1"/>
  <c r="R15" i="4" a="1"/>
  <c r="R15" i="4" s="1"/>
  <c r="Q15" i="4" a="1"/>
  <c r="Q15" i="4" s="1"/>
  <c r="P15" i="4" a="1"/>
  <c r="P15" i="4" s="1"/>
  <c r="U15" i="4" s="1"/>
  <c r="Z15" i="4" s="1"/>
  <c r="G15" i="4"/>
  <c r="F15" i="4"/>
  <c r="E15" i="4"/>
  <c r="D15" i="4"/>
  <c r="BM14" i="4"/>
  <c r="BK14" i="4" a="1"/>
  <c r="BK14" i="4" s="1"/>
  <c r="BJ14" i="4"/>
  <c r="BD14" i="4" a="1"/>
  <c r="BD14" i="4" s="1"/>
  <c r="AZ14" i="4"/>
  <c r="AU14" i="4"/>
  <c r="AV14" i="4" s="1"/>
  <c r="AT14" i="4"/>
  <c r="AM14" i="4"/>
  <c r="AQ14" i="4" s="1"/>
  <c r="S14" i="4" a="1"/>
  <c r="S14" i="4" s="1"/>
  <c r="R14" i="4" a="1"/>
  <c r="R14" i="4" s="1"/>
  <c r="Q14" i="4" a="1"/>
  <c r="Q14" i="4" s="1"/>
  <c r="P14" i="4" a="1"/>
  <c r="P14" i="4" s="1"/>
  <c r="G14" i="4"/>
  <c r="F14" i="4"/>
  <c r="E14" i="4"/>
  <c r="D14" i="4"/>
  <c r="BM13" i="4"/>
  <c r="BK13" i="4" a="1"/>
  <c r="BK13" i="4" s="1"/>
  <c r="BJ13" i="4"/>
  <c r="BD13" i="4" a="1"/>
  <c r="BD13" i="4" s="1"/>
  <c r="AZ13" i="4"/>
  <c r="AU13" i="4"/>
  <c r="AV13" i="4" s="1"/>
  <c r="AT13" i="4"/>
  <c r="AM13" i="4"/>
  <c r="S13" i="4" a="1"/>
  <c r="S13" i="4" s="1"/>
  <c r="R13" i="4" a="1"/>
  <c r="R13" i="4" s="1"/>
  <c r="AD13" i="4" s="1"/>
  <c r="AI13" i="4" s="1"/>
  <c r="Q13" i="4" a="1"/>
  <c r="Q13" i="4" s="1"/>
  <c r="P13" i="4" a="1"/>
  <c r="P13" i="4" s="1"/>
  <c r="G13" i="4"/>
  <c r="F13" i="4"/>
  <c r="E13" i="4"/>
  <c r="D13" i="4"/>
  <c r="BM12" i="4"/>
  <c r="BK12" i="4" a="1"/>
  <c r="BK12" i="4" s="1"/>
  <c r="BJ12" i="4"/>
  <c r="BD12" i="4" a="1"/>
  <c r="BD12" i="4" s="1"/>
  <c r="AZ12" i="4"/>
  <c r="AU12" i="4"/>
  <c r="AT12" i="4"/>
  <c r="AM12" i="4"/>
  <c r="AQ12" i="4" s="1"/>
  <c r="AS12" i="4" s="1"/>
  <c r="S12" i="4" a="1"/>
  <c r="S12" i="4" s="1"/>
  <c r="R12" i="4" a="1"/>
  <c r="R12" i="4" s="1"/>
  <c r="Q12" i="4" a="1"/>
  <c r="Q12" i="4" s="1"/>
  <c r="P12" i="4" a="1"/>
  <c r="P12" i="4" s="1"/>
  <c r="G12" i="4"/>
  <c r="F12" i="4"/>
  <c r="E12" i="4"/>
  <c r="D12" i="4"/>
  <c r="BM11" i="4"/>
  <c r="BK11" i="4" a="1"/>
  <c r="BK11" i="4" s="1"/>
  <c r="BJ11" i="4"/>
  <c r="BD11" i="4" a="1"/>
  <c r="BD11" i="4" s="1"/>
  <c r="AZ11" i="4"/>
  <c r="AU11" i="4"/>
  <c r="AT11" i="4"/>
  <c r="AM11" i="4"/>
  <c r="S11" i="4" a="1"/>
  <c r="S11" i="4" s="1"/>
  <c r="R11" i="4" a="1"/>
  <c r="R11" i="4" s="1"/>
  <c r="Q11" i="4" a="1"/>
  <c r="Q11" i="4" s="1"/>
  <c r="AA11" i="4" s="1"/>
  <c r="P11" i="4" a="1"/>
  <c r="P11" i="4" s="1"/>
  <c r="G11" i="4"/>
  <c r="F11" i="4"/>
  <c r="E11" i="4"/>
  <c r="D11" i="4"/>
  <c r="BM10" i="4"/>
  <c r="BK10" i="4" a="1"/>
  <c r="BK10" i="4" s="1"/>
  <c r="BJ10" i="4"/>
  <c r="BD10" i="4" a="1"/>
  <c r="BD10" i="4" s="1"/>
  <c r="AZ10" i="4"/>
  <c r="AU10" i="4"/>
  <c r="AT10" i="4"/>
  <c r="AM10" i="4"/>
  <c r="S10" i="4" a="1"/>
  <c r="S10" i="4" s="1"/>
  <c r="R10" i="4" a="1"/>
  <c r="R10" i="4" s="1"/>
  <c r="Q10" i="4" a="1"/>
  <c r="Q10" i="4" s="1"/>
  <c r="P10" i="4" a="1"/>
  <c r="P10" i="4" s="1"/>
  <c r="G10" i="4"/>
  <c r="F10" i="4"/>
  <c r="E10" i="4"/>
  <c r="D10" i="4"/>
  <c r="BM9" i="4"/>
  <c r="BK9" i="4" a="1"/>
  <c r="BK9" i="4" s="1"/>
  <c r="BJ9" i="4"/>
  <c r="BD9" i="4" a="1"/>
  <c r="BD9" i="4" s="1"/>
  <c r="AZ9" i="4"/>
  <c r="AU9" i="4"/>
  <c r="AT9" i="4"/>
  <c r="AM9" i="4"/>
  <c r="AQ9" i="4" s="1"/>
  <c r="S9" i="4" a="1"/>
  <c r="S9" i="4" s="1"/>
  <c r="R9" i="4" a="1"/>
  <c r="R9" i="4" s="1"/>
  <c r="Q9" i="4" a="1"/>
  <c r="Q9" i="4" s="1"/>
  <c r="P9" i="4" a="1"/>
  <c r="P9" i="4" s="1"/>
  <c r="G9" i="4"/>
  <c r="F9" i="4"/>
  <c r="E9" i="4"/>
  <c r="D9" i="4"/>
  <c r="B2" i="4"/>
  <c r="Z5" i="3" a="1"/>
  <c r="Z5" i="3" s="1"/>
  <c r="D26" i="2" a="1"/>
  <c r="D26" i="2" s="1"/>
  <c r="D25" i="2" a="1"/>
  <c r="D25" i="2" s="1"/>
  <c r="D24" i="2" a="1"/>
  <c r="D24" i="2" s="1"/>
  <c r="D23" i="2" a="1"/>
  <c r="D23" i="2" s="1"/>
  <c r="D22" i="2"/>
  <c r="D22" i="2" a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 a="1"/>
  <c r="D12" i="2" s="1"/>
  <c r="D11" i="2" a="1"/>
  <c r="D11" i="2" s="1"/>
  <c r="D10" i="2" a="1"/>
  <c r="D10" i="2" s="1"/>
  <c r="D9" i="2" a="1"/>
  <c r="D9" i="2" s="1"/>
  <c r="D8" i="2" a="1"/>
  <c r="D8" i="2" s="1"/>
  <c r="D7" i="2" a="1"/>
  <c r="D7" i="2" s="1"/>
  <c r="D6" i="2"/>
  <c r="D6" i="2" a="1"/>
  <c r="D5" i="2" a="1"/>
  <c r="D5" i="2" s="1"/>
  <c r="D4" i="2" a="1"/>
  <c r="D4" i="2" s="1"/>
  <c r="AV26" i="4" l="1"/>
  <c r="BF29" i="4"/>
  <c r="BV29" i="4" s="1"/>
  <c r="BA9" i="4"/>
  <c r="BN9" i="4"/>
  <c r="BP9" i="4" s="1"/>
  <c r="BN10" i="4"/>
  <c r="AA12" i="4"/>
  <c r="AB11" i="4" s="1"/>
  <c r="I27" i="3" s="1" a="1"/>
  <c r="I27" i="3" s="1"/>
  <c r="AA14" i="4"/>
  <c r="BF20" i="4"/>
  <c r="BV20" i="4" s="1"/>
  <c r="O18" i="3" s="1" a="1"/>
  <c r="O18" i="3" s="1"/>
  <c r="U21" i="4"/>
  <c r="Z21" i="4" s="1"/>
  <c r="AA10" i="4"/>
  <c r="AB10" i="4" s="1"/>
  <c r="I28" i="3" s="1" a="1"/>
  <c r="I28" i="3" s="1"/>
  <c r="BN11" i="4"/>
  <c r="BN12" i="4"/>
  <c r="BP12" i="4" s="1"/>
  <c r="AD22" i="4"/>
  <c r="AI22" i="4" s="1"/>
  <c r="AD23" i="4"/>
  <c r="BN28" i="4"/>
  <c r="BA13" i="4"/>
  <c r="BC13" i="4" s="1"/>
  <c r="BN13" i="4"/>
  <c r="BP13" i="4" s="1"/>
  <c r="BN17" i="4"/>
  <c r="BP17" i="4" s="1"/>
  <c r="H23" i="4"/>
  <c r="O23" i="4" s="1"/>
  <c r="F15" i="3" s="1"/>
  <c r="BN23" i="4"/>
  <c r="BP23" i="4" s="1"/>
  <c r="BN14" i="4"/>
  <c r="BO14" i="4" s="1"/>
  <c r="S24" i="3" s="1" a="1"/>
  <c r="S24" i="3" s="1"/>
  <c r="AA17" i="4"/>
  <c r="AB17" i="4" s="1"/>
  <c r="I21" i="3" s="1" a="1"/>
  <c r="I21" i="3" s="1"/>
  <c r="AV33" i="4"/>
  <c r="AA21" i="4"/>
  <c r="AC21" i="4" s="1"/>
  <c r="BN31" i="4"/>
  <c r="BN24" i="4"/>
  <c r="BP24" i="4" s="1"/>
  <c r="AA15" i="4"/>
  <c r="AC15" i="4" s="1"/>
  <c r="BN16" i="4"/>
  <c r="BP16" i="4" s="1"/>
  <c r="AQ25" i="4"/>
  <c r="AS25" i="4" s="1"/>
  <c r="BA21" i="4"/>
  <c r="BC21" i="4" s="1"/>
  <c r="BN26" i="4"/>
  <c r="BN30" i="4"/>
  <c r="BP30" i="4" s="1"/>
  <c r="T16" i="4"/>
  <c r="AV20" i="4"/>
  <c r="AV22" i="4"/>
  <c r="BF9" i="4"/>
  <c r="BV9" i="4" s="1"/>
  <c r="AQ10" i="4"/>
  <c r="AR9" i="4" s="1"/>
  <c r="AV11" i="4"/>
  <c r="BE12" i="4"/>
  <c r="BF13" i="4"/>
  <c r="BU13" i="4" s="1"/>
  <c r="N25" i="3" s="1" a="1"/>
  <c r="N25" i="3" s="1"/>
  <c r="AA16" i="4"/>
  <c r="AC16" i="4" s="1"/>
  <c r="U16" i="4"/>
  <c r="Z16" i="4" s="1"/>
  <c r="AQ18" i="4"/>
  <c r="BO18" i="4"/>
  <c r="S20" i="3" s="1" a="1"/>
  <c r="S20" i="3" s="1"/>
  <c r="BN22" i="4"/>
  <c r="AQ24" i="4"/>
  <c r="AS24" i="4" s="1"/>
  <c r="H29" i="4"/>
  <c r="O29" i="4" s="1"/>
  <c r="U11" i="4"/>
  <c r="Z11" i="4" s="1"/>
  <c r="AR14" i="4"/>
  <c r="Q24" i="3" s="1" a="1"/>
  <c r="Q24" i="3" s="1"/>
  <c r="AQ23" i="4"/>
  <c r="AS23" i="4" s="1"/>
  <c r="AA24" i="4"/>
  <c r="AQ26" i="4"/>
  <c r="AS26" i="4" s="1"/>
  <c r="AA33" i="4"/>
  <c r="AC33" i="4" s="1"/>
  <c r="AA9" i="4"/>
  <c r="AC9" i="4" s="1"/>
  <c r="AV9" i="4"/>
  <c r="AV10" i="4"/>
  <c r="AQ11" i="4"/>
  <c r="AS11" i="4" s="1"/>
  <c r="T12" i="4"/>
  <c r="AV12" i="4"/>
  <c r="AA13" i="4"/>
  <c r="AB13" i="4" s="1"/>
  <c r="I25" i="3" s="1" a="1"/>
  <c r="I25" i="3" s="1"/>
  <c r="BL13" i="4"/>
  <c r="H17" i="4"/>
  <c r="O17" i="4" s="1"/>
  <c r="BN21" i="4"/>
  <c r="BP21" i="4" s="1"/>
  <c r="AD20" i="4"/>
  <c r="AI20" i="4" s="1"/>
  <c r="H22" i="4"/>
  <c r="O22" i="4" s="1"/>
  <c r="F16" i="3" s="1"/>
  <c r="H24" i="4"/>
  <c r="J24" i="4" s="1"/>
  <c r="AD24" i="4"/>
  <c r="AA26" i="4"/>
  <c r="AC26" i="4" s="1"/>
  <c r="AV27" i="4"/>
  <c r="AA28" i="4"/>
  <c r="AC28" i="4" s="1"/>
  <c r="H31" i="4"/>
  <c r="O31" i="4" s="1"/>
  <c r="F7" i="3" s="1"/>
  <c r="AC14" i="4"/>
  <c r="AJ16" i="4"/>
  <c r="AL16" i="4" s="1"/>
  <c r="AJ31" i="4"/>
  <c r="AL31" i="4" s="1"/>
  <c r="AD31" i="4"/>
  <c r="AD15" i="4"/>
  <c r="AI15" i="4" s="1"/>
  <c r="AD28" i="4"/>
  <c r="AI28" i="4" s="1"/>
  <c r="AJ15" i="4"/>
  <c r="AL15" i="4" s="1"/>
  <c r="AJ25" i="4"/>
  <c r="AL25" i="4" s="1"/>
  <c r="BP15" i="4"/>
  <c r="AD9" i="4"/>
  <c r="AI9" i="4" s="1"/>
  <c r="AD10" i="4"/>
  <c r="AI10" i="4" s="1"/>
  <c r="AD12" i="4"/>
  <c r="AI12" i="4" s="1"/>
  <c r="AJ13" i="4"/>
  <c r="AL13" i="4" s="1"/>
  <c r="H15" i="4"/>
  <c r="I15" i="4" s="1"/>
  <c r="C23" i="3" s="1"/>
  <c r="H16" i="4"/>
  <c r="O16" i="4" s="1"/>
  <c r="AJ21" i="4"/>
  <c r="AL21" i="4" s="1"/>
  <c r="AJ22" i="4"/>
  <c r="AL22" i="4" s="1"/>
  <c r="H26" i="4"/>
  <c r="I26" i="4" s="1"/>
  <c r="C12" i="3" s="1"/>
  <c r="AD27" i="4"/>
  <c r="BA30" i="4"/>
  <c r="BC30" i="4" s="1"/>
  <c r="AD32" i="4"/>
  <c r="AI32" i="4" s="1"/>
  <c r="U9" i="4"/>
  <c r="Z9" i="4" s="1"/>
  <c r="AJ10" i="4"/>
  <c r="AL10" i="4" s="1"/>
  <c r="BL10" i="4"/>
  <c r="AQ13" i="4"/>
  <c r="AS13" i="4" s="1"/>
  <c r="U14" i="4"/>
  <c r="Y14" i="4" s="1"/>
  <c r="H24" i="3" s="1" a="1"/>
  <c r="H24" i="3" s="1"/>
  <c r="AQ16" i="4"/>
  <c r="AR15" i="4" s="1"/>
  <c r="Q23" i="3" s="1" a="1"/>
  <c r="Q23" i="3" s="1"/>
  <c r="BF16" i="4"/>
  <c r="BU16" i="4" s="1"/>
  <c r="N22" i="3" s="1" a="1"/>
  <c r="N22" i="3" s="1"/>
  <c r="H18" i="4"/>
  <c r="O18" i="4" s="1"/>
  <c r="F20" i="3" s="1"/>
  <c r="AD18" i="4"/>
  <c r="AI18" i="4" s="1"/>
  <c r="AA31" i="4"/>
  <c r="AC31" i="4" s="1"/>
  <c r="AQ19" i="4"/>
  <c r="AA20" i="4"/>
  <c r="AC20" i="4" s="1"/>
  <c r="H21" i="4"/>
  <c r="AV21" i="4"/>
  <c r="AV32" i="4"/>
  <c r="AD16" i="4"/>
  <c r="AH16" i="4" s="1"/>
  <c r="J22" i="3" s="1" a="1"/>
  <c r="J22" i="3" s="1"/>
  <c r="AD21" i="4"/>
  <c r="AQ22" i="4"/>
  <c r="AS22" i="4" s="1"/>
  <c r="AJ27" i="4"/>
  <c r="AL27" i="4" s="1"/>
  <c r="I31" i="4"/>
  <c r="C7" i="3" s="1"/>
  <c r="AD11" i="4"/>
  <c r="AI11" i="4" s="1"/>
  <c r="AS14" i="4"/>
  <c r="AA19" i="4"/>
  <c r="AB18" i="4" s="1"/>
  <c r="I20" i="3" s="1" a="1"/>
  <c r="I20" i="3" s="1"/>
  <c r="AV23" i="4"/>
  <c r="H20" i="4"/>
  <c r="J20" i="4" s="1"/>
  <c r="D18" i="3" s="1"/>
  <c r="AQ20" i="4"/>
  <c r="AS20" i="4" s="1"/>
  <c r="BN20" i="4"/>
  <c r="BP20" i="4" s="1"/>
  <c r="H25" i="4"/>
  <c r="J25" i="4" s="1"/>
  <c r="AA27" i="4"/>
  <c r="AC27" i="4" s="1"/>
  <c r="AQ29" i="4"/>
  <c r="AS29" i="4" s="1"/>
  <c r="BN29" i="4"/>
  <c r="BP29" i="4" s="1"/>
  <c r="BN33" i="4"/>
  <c r="BO33" i="4" s="1"/>
  <c r="S5" i="3" s="1" a="1"/>
  <c r="S5" i="3" s="1"/>
  <c r="BE32" i="4"/>
  <c r="BE17" i="4"/>
  <c r="BE11" i="4"/>
  <c r="BE10" i="4"/>
  <c r="BF10" i="4"/>
  <c r="BU10" i="4" s="1"/>
  <c r="N28" i="3" s="1" a="1"/>
  <c r="N28" i="3" s="1"/>
  <c r="BE15" i="4"/>
  <c r="BF15" i="4"/>
  <c r="BU15" i="4" s="1"/>
  <c r="N23" i="3" s="1" a="1"/>
  <c r="N23" i="3" s="1"/>
  <c r="BE21" i="4"/>
  <c r="BF21" i="4"/>
  <c r="BU21" i="4" s="1"/>
  <c r="N17" i="3" s="1" a="1"/>
  <c r="N17" i="3" s="1"/>
  <c r="BE24" i="4"/>
  <c r="BF24" i="4"/>
  <c r="BV24" i="4" s="1"/>
  <c r="BF14" i="4"/>
  <c r="BT14" i="4" s="1"/>
  <c r="BE14" i="4"/>
  <c r="BE26" i="4"/>
  <c r="BE25" i="4"/>
  <c r="BE13" i="4"/>
  <c r="BE16" i="4"/>
  <c r="BE28" i="4"/>
  <c r="BF22" i="4"/>
  <c r="BU22" i="4" s="1"/>
  <c r="BE22" i="4"/>
  <c r="D29" i="2"/>
  <c r="T17" i="4"/>
  <c r="U17" i="4"/>
  <c r="T23" i="4"/>
  <c r="U23" i="4"/>
  <c r="BP26" i="4"/>
  <c r="AR17" i="4"/>
  <c r="Q21" i="3" s="1" a="1"/>
  <c r="Q21" i="3" s="1"/>
  <c r="AS17" i="4"/>
  <c r="T26" i="4"/>
  <c r="U26" i="4"/>
  <c r="BE27" i="4"/>
  <c r="BF27" i="4"/>
  <c r="BV27" i="4" s="1"/>
  <c r="G36" i="4"/>
  <c r="BL33" i="4"/>
  <c r="BL27" i="4"/>
  <c r="BL23" i="4"/>
  <c r="BL31" i="4"/>
  <c r="BL25" i="4"/>
  <c r="BL21" i="4"/>
  <c r="BE9" i="4"/>
  <c r="AC11" i="4"/>
  <c r="AS9" i="4"/>
  <c r="H10" i="4"/>
  <c r="I10" i="4" s="1"/>
  <c r="H11" i="4"/>
  <c r="N11" i="4" s="1"/>
  <c r="BL12" i="4"/>
  <c r="BL19" i="4"/>
  <c r="BL24" i="4"/>
  <c r="T10" i="4"/>
  <c r="U10" i="4"/>
  <c r="AD14" i="4"/>
  <c r="T14" i="4"/>
  <c r="BL16" i="4"/>
  <c r="Z19" i="4"/>
  <c r="D36" i="4"/>
  <c r="H9" i="4"/>
  <c r="J9" i="4" s="1"/>
  <c r="BC9" i="4"/>
  <c r="BA11" i="4"/>
  <c r="BF11" i="4"/>
  <c r="BU11" i="4" s="1"/>
  <c r="BP11" i="4"/>
  <c r="H14" i="4"/>
  <c r="O14" i="4" s="1"/>
  <c r="AJ14" i="4"/>
  <c r="BL14" i="4"/>
  <c r="T18" i="4"/>
  <c r="U18" i="4"/>
  <c r="T25" i="4"/>
  <c r="AA25" i="4"/>
  <c r="AB24" i="4" s="1"/>
  <c r="I14" i="3" s="1" a="1"/>
  <c r="I14" i="3" s="1"/>
  <c r="BL26" i="4"/>
  <c r="U12" i="4"/>
  <c r="T9" i="4"/>
  <c r="BL9" i="4"/>
  <c r="AJ11" i="4"/>
  <c r="BA14" i="4"/>
  <c r="BA18" i="4"/>
  <c r="BF18" i="4"/>
  <c r="BU18" i="4" s="1"/>
  <c r="BP18" i="4"/>
  <c r="BA32" i="4"/>
  <c r="BA28" i="4"/>
  <c r="BA29" i="4"/>
  <c r="BA22" i="4"/>
  <c r="BF19" i="4"/>
  <c r="BT19" i="4" s="1"/>
  <c r="BA33" i="4"/>
  <c r="BA23" i="4"/>
  <c r="BA20" i="4"/>
  <c r="BB19" i="4" s="1"/>
  <c r="R19" i="3" s="1" a="1"/>
  <c r="R19" i="3" s="1"/>
  <c r="BA25" i="4"/>
  <c r="BA16" i="4"/>
  <c r="BA10" i="4"/>
  <c r="AA22" i="4"/>
  <c r="T22" i="4"/>
  <c r="N23" i="4"/>
  <c r="H27" i="4"/>
  <c r="I27" i="4" s="1"/>
  <c r="BL11" i="4"/>
  <c r="BL15" i="4"/>
  <c r="AC18" i="4"/>
  <c r="AJ32" i="4"/>
  <c r="AJ19" i="4"/>
  <c r="AJ9" i="4"/>
  <c r="AJ17" i="4"/>
  <c r="AJ26" i="4"/>
  <c r="BC19" i="4"/>
  <c r="AJ20" i="4"/>
  <c r="AJ12" i="4"/>
  <c r="H13" i="4"/>
  <c r="N13" i="4" s="1"/>
  <c r="BL17" i="4"/>
  <c r="AJ18" i="4"/>
  <c r="H33" i="4"/>
  <c r="BA17" i="4"/>
  <c r="BF17" i="4"/>
  <c r="BU17" i="4" s="1"/>
  <c r="U32" i="4"/>
  <c r="U27" i="4"/>
  <c r="T19" i="4"/>
  <c r="U31" i="4"/>
  <c r="BL20" i="4"/>
  <c r="U24" i="4"/>
  <c r="BA24" i="4"/>
  <c r="E36" i="4"/>
  <c r="H12" i="4"/>
  <c r="BF12" i="4"/>
  <c r="BV12" i="4" s="1"/>
  <c r="BA12" i="4"/>
  <c r="BL22" i="4"/>
  <c r="AC24" i="4"/>
  <c r="AJ30" i="4"/>
  <c r="U13" i="4"/>
  <c r="T13" i="4"/>
  <c r="AI17" i="4"/>
  <c r="AS18" i="4"/>
  <c r="J23" i="4"/>
  <c r="AI24" i="4"/>
  <c r="T11" i="4"/>
  <c r="U20" i="4"/>
  <c r="Y19" i="4" s="1"/>
  <c r="H19" i="3" s="1" a="1"/>
  <c r="H19" i="3" s="1"/>
  <c r="T20" i="4"/>
  <c r="U22" i="4"/>
  <c r="I23" i="4"/>
  <c r="BE23" i="4"/>
  <c r="BF23" i="4"/>
  <c r="BT23" i="4" s="1"/>
  <c r="BF25" i="4"/>
  <c r="N29" i="4"/>
  <c r="J29" i="4"/>
  <c r="BA15" i="4"/>
  <c r="BP19" i="4"/>
  <c r="T28" i="4"/>
  <c r="U28" i="4"/>
  <c r="BL28" i="4"/>
  <c r="AD29" i="4"/>
  <c r="T29" i="4"/>
  <c r="BL32" i="4"/>
  <c r="F36" i="4"/>
  <c r="H19" i="4"/>
  <c r="AQ31" i="4"/>
  <c r="AQ27" i="4"/>
  <c r="AQ30" i="4"/>
  <c r="T21" i="4"/>
  <c r="AD25" i="4"/>
  <c r="AH24" i="4" s="1"/>
  <c r="J14" i="3" s="1" a="1"/>
  <c r="J14" i="3" s="1"/>
  <c r="BF26" i="4"/>
  <c r="BU26" i="4" s="1"/>
  <c r="BA26" i="4"/>
  <c r="H28" i="4"/>
  <c r="I28" i="4" s="1"/>
  <c r="AD26" i="4"/>
  <c r="AJ28" i="4"/>
  <c r="AV28" i="4"/>
  <c r="AA30" i="4"/>
  <c r="BL30" i="4"/>
  <c r="AJ33" i="4"/>
  <c r="T15" i="4"/>
  <c r="BE19" i="4"/>
  <c r="AJ23" i="4"/>
  <c r="BA27" i="4"/>
  <c r="BF28" i="4"/>
  <c r="BU28" i="4" s="1"/>
  <c r="BE31" i="4"/>
  <c r="BE33" i="4"/>
  <c r="BF33" i="4"/>
  <c r="BT33" i="4" s="1"/>
  <c r="AD19" i="4"/>
  <c r="AV29" i="4"/>
  <c r="AV31" i="4"/>
  <c r="AV30" i="4"/>
  <c r="AV19" i="4"/>
  <c r="AV24" i="4"/>
  <c r="BE20" i="4"/>
  <c r="AJ24" i="4"/>
  <c r="BP28" i="4"/>
  <c r="BE29" i="4"/>
  <c r="T31" i="4"/>
  <c r="T33" i="4"/>
  <c r="AD33" i="4"/>
  <c r="AA23" i="4"/>
  <c r="AV25" i="4"/>
  <c r="BN27" i="4"/>
  <c r="AJ29" i="4"/>
  <c r="BL29" i="4"/>
  <c r="H30" i="4"/>
  <c r="O30" i="4" s="1"/>
  <c r="BE30" i="4"/>
  <c r="BF30" i="4"/>
  <c r="BU30" i="4" s="1"/>
  <c r="BA31" i="4"/>
  <c r="BN32" i="4"/>
  <c r="AQ21" i="4"/>
  <c r="T24" i="4"/>
  <c r="BN25" i="4"/>
  <c r="I29" i="4"/>
  <c r="N31" i="4"/>
  <c r="BF31" i="4"/>
  <c r="BU31" i="4" s="1"/>
  <c r="T30" i="4"/>
  <c r="U30" i="4"/>
  <c r="AQ32" i="4"/>
  <c r="U29" i="4"/>
  <c r="AD30" i="4"/>
  <c r="J31" i="4"/>
  <c r="AQ33" i="4"/>
  <c r="U25" i="4"/>
  <c r="T27" i="4"/>
  <c r="AQ28" i="4"/>
  <c r="AA29" i="4"/>
  <c r="T32" i="4"/>
  <c r="BF32" i="4"/>
  <c r="BU32" i="4" s="1"/>
  <c r="H32" i="4"/>
  <c r="J32" i="4" s="1"/>
  <c r="AA32" i="4"/>
  <c r="U33" i="4"/>
  <c r="BO10" i="4" l="1"/>
  <c r="S28" i="3" s="1" a="1"/>
  <c r="S28" i="3" s="1"/>
  <c r="Y21" i="4"/>
  <c r="H17" i="3" s="1" a="1"/>
  <c r="H17" i="3" s="1"/>
  <c r="O11" i="4"/>
  <c r="F27" i="3" s="1"/>
  <c r="BP10" i="4"/>
  <c r="AR11" i="4"/>
  <c r="Q27" i="3" s="1" a="1"/>
  <c r="Q27" i="3" s="1"/>
  <c r="J22" i="4"/>
  <c r="D16" i="3" s="1"/>
  <c r="BP14" i="4"/>
  <c r="AH21" i="4"/>
  <c r="J17" i="3" s="1" a="1"/>
  <c r="J17" i="3" s="1"/>
  <c r="AH23" i="4"/>
  <c r="J15" i="3" s="1" a="1"/>
  <c r="J15" i="3" s="1"/>
  <c r="O15" i="4"/>
  <c r="F23" i="3" s="1"/>
  <c r="N15" i="4"/>
  <c r="E23" i="3" s="1"/>
  <c r="BU29" i="4"/>
  <c r="N9" i="3" s="1" a="1"/>
  <c r="N9" i="3" s="1"/>
  <c r="AB14" i="4"/>
  <c r="I24" i="3" s="1" a="1"/>
  <c r="I24" i="3" s="1"/>
  <c r="BT29" i="4"/>
  <c r="M9" i="3" s="1" a="1"/>
  <c r="M9" i="3" s="1"/>
  <c r="BT13" i="4"/>
  <c r="N25" i="4"/>
  <c r="E13" i="3" s="1"/>
  <c r="I25" i="4"/>
  <c r="C13" i="3" s="1"/>
  <c r="BT20" i="4"/>
  <c r="M18" i="3" s="1" a="1"/>
  <c r="M18" i="3" s="1"/>
  <c r="AH20" i="4"/>
  <c r="J18" i="3" s="1" a="1"/>
  <c r="J18" i="3" s="1"/>
  <c r="BT24" i="4"/>
  <c r="M14" i="3" s="1" a="1"/>
  <c r="M14" i="3" s="1"/>
  <c r="BO9" i="4"/>
  <c r="S29" i="3" s="1" a="1"/>
  <c r="S29" i="3" s="1"/>
  <c r="J16" i="4"/>
  <c r="D22" i="3" s="1"/>
  <c r="AH17" i="4"/>
  <c r="J21" i="3" s="1" a="1"/>
  <c r="J21" i="3" s="1"/>
  <c r="AH11" i="4"/>
  <c r="J27" i="3" s="1" a="1"/>
  <c r="J27" i="3" s="1"/>
  <c r="BU24" i="4"/>
  <c r="BT15" i="4"/>
  <c r="M23" i="3" s="1" a="1"/>
  <c r="M23" i="3" s="1"/>
  <c r="I18" i="4"/>
  <c r="C20" i="3" s="1"/>
  <c r="BO24" i="4"/>
  <c r="S14" i="3" s="1" a="1"/>
  <c r="S14" i="3" s="1"/>
  <c r="J26" i="4"/>
  <c r="D12" i="3" s="1"/>
  <c r="AC12" i="4"/>
  <c r="N20" i="4"/>
  <c r="E18" i="3" s="1"/>
  <c r="I20" i="4"/>
  <c r="C18" i="3" s="1"/>
  <c r="BV16" i="4"/>
  <c r="O22" i="3" s="1" a="1"/>
  <c r="O22" i="3" s="1"/>
  <c r="BO11" i="4"/>
  <c r="S27" i="3" s="1" a="1"/>
  <c r="S27" i="3" s="1"/>
  <c r="O25" i="4"/>
  <c r="F13" i="3" s="1"/>
  <c r="Z14" i="4"/>
  <c r="AB15" i="4"/>
  <c r="I23" i="3" s="1" a="1"/>
  <c r="I23" i="3" s="1"/>
  <c r="BO15" i="4"/>
  <c r="S23" i="3" s="1" a="1"/>
  <c r="S23" i="3" s="1"/>
  <c r="AH22" i="4"/>
  <c r="J16" i="3" s="1" a="1"/>
  <c r="J16" i="3" s="1"/>
  <c r="BO19" i="4"/>
  <c r="S19" i="3" s="1" a="1"/>
  <c r="S19" i="3" s="1"/>
  <c r="N16" i="4"/>
  <c r="E22" i="3" s="1"/>
  <c r="AB16" i="4"/>
  <c r="I22" i="3" s="1" a="1"/>
  <c r="I22" i="3" s="1"/>
  <c r="O24" i="4"/>
  <c r="F14" i="3" s="1"/>
  <c r="N17" i="4"/>
  <c r="E21" i="3" s="1"/>
  <c r="AI23" i="4"/>
  <c r="BO17" i="4"/>
  <c r="S21" i="3" s="1" a="1"/>
  <c r="S21" i="3" s="1"/>
  <c r="BV15" i="4"/>
  <c r="AC19" i="4"/>
  <c r="AI16" i="4"/>
  <c r="AB9" i="4"/>
  <c r="I29" i="3" s="1" a="1"/>
  <c r="I29" i="3" s="1"/>
  <c r="AC10" i="4"/>
  <c r="Y16" i="4"/>
  <c r="H22" i="3" s="1" a="1"/>
  <c r="H22" i="3" s="1"/>
  <c r="BO23" i="4"/>
  <c r="S15" i="3" s="1" a="1"/>
  <c r="S15" i="3" s="1"/>
  <c r="BO22" i="4"/>
  <c r="S16" i="3" s="1" a="1"/>
  <c r="S16" i="3" s="1"/>
  <c r="AR25" i="4"/>
  <c r="Q13" i="3" s="1" a="1"/>
  <c r="Q13" i="3" s="1"/>
  <c r="BO30" i="4"/>
  <c r="S8" i="3" s="1" a="1"/>
  <c r="S8" i="3" s="1"/>
  <c r="AH9" i="4"/>
  <c r="J29" i="3" s="1" a="1"/>
  <c r="J29" i="3" s="1"/>
  <c r="J17" i="4"/>
  <c r="D21" i="3" s="1"/>
  <c r="AC17" i="4"/>
  <c r="J27" i="4"/>
  <c r="D11" i="3" s="1"/>
  <c r="BO28" i="4"/>
  <c r="S10" i="3" s="1" a="1"/>
  <c r="S10" i="3" s="1"/>
  <c r="BO29" i="4"/>
  <c r="S9" i="3" s="1" a="1"/>
  <c r="S9" i="3" s="1"/>
  <c r="BU20" i="4"/>
  <c r="N18" i="3" s="1" a="1"/>
  <c r="N18" i="3" s="1"/>
  <c r="BP33" i="4"/>
  <c r="BB13" i="4"/>
  <c r="R25" i="3" s="1" a="1"/>
  <c r="R25" i="3" s="1"/>
  <c r="BU9" i="4"/>
  <c r="N29" i="3" s="1" a="1"/>
  <c r="N29" i="3" s="1"/>
  <c r="I16" i="4"/>
  <c r="C22" i="3" s="1"/>
  <c r="BO16" i="4"/>
  <c r="S22" i="3" s="1" a="1"/>
  <c r="S22" i="3" s="1"/>
  <c r="I22" i="4"/>
  <c r="C16" i="3" s="1"/>
  <c r="N22" i="4"/>
  <c r="E16" i="3" s="1"/>
  <c r="BP31" i="4"/>
  <c r="BO13" i="4"/>
  <c r="S25" i="3" s="1" a="1"/>
  <c r="S25" i="3" s="1"/>
  <c r="AK31" i="4"/>
  <c r="K7" i="3" s="1" a="1"/>
  <c r="K7" i="3" s="1"/>
  <c r="AR22" i="4"/>
  <c r="Q16" i="3" s="1" a="1"/>
  <c r="Q16" i="3" s="1"/>
  <c r="AS10" i="4"/>
  <c r="AB33" i="4"/>
  <c r="I5" i="3" s="1" a="1"/>
  <c r="I5" i="3" s="1"/>
  <c r="BP22" i="4"/>
  <c r="AI21" i="4"/>
  <c r="AR10" i="4"/>
  <c r="Q28" i="3" s="1" a="1"/>
  <c r="Q28" i="3" s="1"/>
  <c r="BT21" i="4"/>
  <c r="M17" i="3" s="1" a="1"/>
  <c r="M17" i="3" s="1"/>
  <c r="BV30" i="4"/>
  <c r="O8" i="3" s="1" a="1"/>
  <c r="O8" i="3" s="1"/>
  <c r="BO31" i="4"/>
  <c r="S7" i="3" s="1" a="1"/>
  <c r="S7" i="3" s="1"/>
  <c r="AK22" i="4"/>
  <c r="K16" i="3" s="1" a="1"/>
  <c r="K16" i="3" s="1"/>
  <c r="AR19" i="4"/>
  <c r="Q19" i="3" s="1" a="1"/>
  <c r="Q19" i="3" s="1"/>
  <c r="Y11" i="4"/>
  <c r="H27" i="3" s="1" a="1"/>
  <c r="H27" i="3" s="1"/>
  <c r="AK13" i="4"/>
  <c r="K25" i="3" s="1" a="1"/>
  <c r="K25" i="3" s="1"/>
  <c r="AR16" i="4"/>
  <c r="Q22" i="3" s="1" a="1"/>
  <c r="Q22" i="3" s="1"/>
  <c r="BT16" i="4"/>
  <c r="M22" i="3" s="1" a="1"/>
  <c r="M22" i="3" s="1"/>
  <c r="AC13" i="4"/>
  <c r="BO12" i="4"/>
  <c r="S26" i="3" s="1" a="1"/>
  <c r="S26" i="3" s="1"/>
  <c r="AR18" i="4"/>
  <c r="Q20" i="3" s="1" a="1"/>
  <c r="Q20" i="3" s="1"/>
  <c r="AH31" i="4"/>
  <c r="J7" i="3" s="1" a="1"/>
  <c r="J7" i="3" s="1"/>
  <c r="AR24" i="4"/>
  <c r="Q14" i="3" s="1" a="1"/>
  <c r="Q14" i="3" s="1"/>
  <c r="BT30" i="4"/>
  <c r="M8" i="3" s="1" a="1"/>
  <c r="M8" i="3" s="1"/>
  <c r="O26" i="4"/>
  <c r="F12" i="3" s="1"/>
  <c r="O27" i="4"/>
  <c r="F11" i="3" s="1"/>
  <c r="I24" i="4"/>
  <c r="C14" i="3" s="1"/>
  <c r="I17" i="4"/>
  <c r="C21" i="3" s="1"/>
  <c r="AB12" i="4"/>
  <c r="I26" i="3" s="1" a="1"/>
  <c r="I26" i="3" s="1"/>
  <c r="J15" i="4"/>
  <c r="D23" i="3" s="1"/>
  <c r="AB19" i="4"/>
  <c r="I19" i="3" s="1" a="1"/>
  <c r="I19" i="3" s="1"/>
  <c r="N14" i="4"/>
  <c r="E24" i="3" s="1"/>
  <c r="BT9" i="4"/>
  <c r="M29" i="3" s="1" a="1"/>
  <c r="M29" i="3" s="1"/>
  <c r="BV13" i="4"/>
  <c r="O25" i="3" s="1" a="1"/>
  <c r="O25" i="3" s="1"/>
  <c r="N24" i="4"/>
  <c r="E14" i="3" s="1"/>
  <c r="O20" i="4"/>
  <c r="F18" i="3" s="1"/>
  <c r="AK15" i="4"/>
  <c r="K23" i="3" s="1" a="1"/>
  <c r="K23" i="3" s="1"/>
  <c r="AV35" i="4"/>
  <c r="BB30" i="4"/>
  <c r="R8" i="3" s="1" a="1"/>
  <c r="R8" i="3" s="1"/>
  <c r="AR23" i="4"/>
  <c r="Q15" i="3" s="1" a="1"/>
  <c r="Q15" i="3" s="1"/>
  <c r="N26" i="4"/>
  <c r="E12" i="3" s="1"/>
  <c r="J11" i="4"/>
  <c r="D27" i="3" s="1"/>
  <c r="Y15" i="4"/>
  <c r="H23" i="3" s="1" a="1"/>
  <c r="H23" i="3" s="1"/>
  <c r="AH10" i="4"/>
  <c r="J28" i="3" s="1" a="1"/>
  <c r="J28" i="3" s="1"/>
  <c r="O13" i="4"/>
  <c r="F25" i="3" s="1"/>
  <c r="AS16" i="4"/>
  <c r="BO21" i="4"/>
  <c r="S17" i="3" s="1" a="1"/>
  <c r="S17" i="3" s="1"/>
  <c r="AA35" i="4"/>
  <c r="I21" i="4"/>
  <c r="C17" i="3" s="1"/>
  <c r="J21" i="4"/>
  <c r="D17" i="3" s="1"/>
  <c r="N30" i="4"/>
  <c r="E8" i="3" s="1"/>
  <c r="BV22" i="4"/>
  <c r="O16" i="3" s="1" a="1"/>
  <c r="O16" i="3" s="1"/>
  <c r="O10" i="4"/>
  <c r="F28" i="3" s="1"/>
  <c r="I9" i="4"/>
  <c r="C29" i="3" s="1"/>
  <c r="AI31" i="4"/>
  <c r="O21" i="4"/>
  <c r="F17" i="3" s="1"/>
  <c r="BT22" i="4"/>
  <c r="BO20" i="4"/>
  <c r="S18" i="3" s="1" a="1"/>
  <c r="S18" i="3" s="1"/>
  <c r="AB27" i="4"/>
  <c r="I11" i="3" s="1" a="1"/>
  <c r="I11" i="3" s="1"/>
  <c r="AB21" i="4"/>
  <c r="I17" i="3" s="1" a="1"/>
  <c r="I17" i="3" s="1"/>
  <c r="I13" i="4"/>
  <c r="C25" i="3" s="1"/>
  <c r="J13" i="4"/>
  <c r="D25" i="3" s="1"/>
  <c r="AB20" i="4"/>
  <c r="I18" i="3" s="1" a="1"/>
  <c r="I18" i="3" s="1"/>
  <c r="AH15" i="4"/>
  <c r="J23" i="3" s="1" a="1"/>
  <c r="J23" i="3" s="1"/>
  <c r="U35" i="4"/>
  <c r="AK21" i="4"/>
  <c r="K17" i="3" s="1" a="1"/>
  <c r="K17" i="3" s="1"/>
  <c r="AR13" i="4"/>
  <c r="Q25" i="3" s="1" a="1"/>
  <c r="Q25" i="3" s="1"/>
  <c r="O9" i="4"/>
  <c r="F29" i="3" s="1"/>
  <c r="AB26" i="4"/>
  <c r="I12" i="3" s="1" a="1"/>
  <c r="I12" i="3" s="1"/>
  <c r="AH27" i="4"/>
  <c r="J11" i="3" s="1" a="1"/>
  <c r="J11" i="3" s="1"/>
  <c r="AI27" i="4"/>
  <c r="AR12" i="4"/>
  <c r="Q26" i="3" s="1" a="1"/>
  <c r="Q26" i="3" s="1"/>
  <c r="N21" i="4"/>
  <c r="E17" i="3" s="1"/>
  <c r="J18" i="4"/>
  <c r="D20" i="3" s="1"/>
  <c r="AS19" i="4"/>
  <c r="AH12" i="4"/>
  <c r="J26" i="3" s="1" a="1"/>
  <c r="J26" i="3" s="1"/>
  <c r="N18" i="4"/>
  <c r="E20" i="3" s="1"/>
  <c r="J10" i="4"/>
  <c r="D28" i="3" s="1"/>
  <c r="BT11" i="4"/>
  <c r="M27" i="3" s="1" a="1"/>
  <c r="M27" i="3" s="1"/>
  <c r="BT18" i="4"/>
  <c r="M20" i="3" s="1" a="1"/>
  <c r="M20" i="3" s="1"/>
  <c r="BV18" i="4"/>
  <c r="O20" i="3" s="1" a="1"/>
  <c r="O20" i="3" s="1"/>
  <c r="M24" i="3" a="1"/>
  <c r="M24" i="3" s="1"/>
  <c r="BT10" i="4"/>
  <c r="BV28" i="4"/>
  <c r="O10" i="3" s="1" a="1"/>
  <c r="O10" i="3" s="1"/>
  <c r="BT28" i="4"/>
  <c r="BV10" i="4"/>
  <c r="O28" i="3" s="1" a="1"/>
  <c r="O28" i="3" s="1"/>
  <c r="BV31" i="4"/>
  <c r="O7" i="3" s="1" a="1"/>
  <c r="O7" i="3" s="1"/>
  <c r="BV21" i="4"/>
  <c r="BT32" i="4"/>
  <c r="M6" i="3" s="1" a="1"/>
  <c r="M6" i="3" s="1"/>
  <c r="BV14" i="4"/>
  <c r="O24" i="3" s="1" a="1"/>
  <c r="O24" i="3" s="1"/>
  <c r="BU14" i="4"/>
  <c r="N24" i="3" s="1" a="1"/>
  <c r="N24" i="3" s="1"/>
  <c r="E27" i="3"/>
  <c r="C10" i="3"/>
  <c r="F8" i="3"/>
  <c r="AC32" i="4"/>
  <c r="AB32" i="4"/>
  <c r="I6" i="3" s="1" a="1"/>
  <c r="I6" i="3" s="1"/>
  <c r="Y29" i="4"/>
  <c r="H9" i="3" s="1" a="1"/>
  <c r="H9" i="3" s="1"/>
  <c r="Z29" i="4"/>
  <c r="AL29" i="4"/>
  <c r="AK29" i="4"/>
  <c r="K9" i="3" s="1" a="1"/>
  <c r="K9" i="3" s="1"/>
  <c r="BB27" i="4"/>
  <c r="R11" i="3" s="1" a="1"/>
  <c r="R11" i="3" s="1"/>
  <c r="BC27" i="4"/>
  <c r="AS30" i="4"/>
  <c r="AR30" i="4"/>
  <c r="Q8" i="3" s="1" a="1"/>
  <c r="Q8" i="3" s="1"/>
  <c r="AR29" i="4"/>
  <c r="Q9" i="3" s="1" a="1"/>
  <c r="Q9" i="3" s="1"/>
  <c r="C15" i="3"/>
  <c r="AK26" i="4"/>
  <c r="K12" i="3" s="1" a="1"/>
  <c r="K12" i="3" s="1"/>
  <c r="AL26" i="4"/>
  <c r="Y9" i="4"/>
  <c r="D6" i="3"/>
  <c r="O32" i="4"/>
  <c r="N28" i="4"/>
  <c r="AS27" i="4"/>
  <c r="AR27" i="4"/>
  <c r="Q11" i="3" s="1" a="1"/>
  <c r="Q11" i="3" s="1"/>
  <c r="Y24" i="4"/>
  <c r="H14" i="3" s="1" a="1"/>
  <c r="H14" i="3" s="1"/>
  <c r="Z24" i="4"/>
  <c r="AL17" i="4"/>
  <c r="AK17" i="4"/>
  <c r="K21" i="3" s="1" a="1"/>
  <c r="K21" i="3" s="1"/>
  <c r="BC10" i="4"/>
  <c r="BB10" i="4"/>
  <c r="R28" i="3" s="1" a="1"/>
  <c r="R28" i="3" s="1"/>
  <c r="I32" i="4"/>
  <c r="M5" i="3" a="1"/>
  <c r="M5" i="3" s="1"/>
  <c r="D7" i="3"/>
  <c r="E7" i="3"/>
  <c r="AS21" i="4"/>
  <c r="AR21" i="4"/>
  <c r="Q17" i="3" s="1" a="1"/>
  <c r="Q17" i="3" s="1"/>
  <c r="CV33" i="4"/>
  <c r="DB33" i="4"/>
  <c r="DH33" i="4"/>
  <c r="N10" i="3" a="1"/>
  <c r="N10" i="3" s="1"/>
  <c r="AC30" i="4"/>
  <c r="AB30" i="4"/>
  <c r="I8" i="3" s="1" a="1"/>
  <c r="I8" i="3" s="1"/>
  <c r="AB31" i="4"/>
  <c r="I7" i="3" s="1" a="1"/>
  <c r="I7" i="3" s="1"/>
  <c r="F9" i="3"/>
  <c r="BU23" i="4"/>
  <c r="BV23" i="4"/>
  <c r="J28" i="4"/>
  <c r="O12" i="4"/>
  <c r="J12" i="4"/>
  <c r="I12" i="4"/>
  <c r="C11" i="3"/>
  <c r="BB33" i="4"/>
  <c r="R5" i="3" s="1" a="1"/>
  <c r="R5" i="3" s="1"/>
  <c r="BC33" i="4"/>
  <c r="BB18" i="4"/>
  <c r="R20" i="3" s="1" a="1"/>
  <c r="R20" i="3" s="1"/>
  <c r="BC18" i="4"/>
  <c r="BC11" i="4"/>
  <c r="BB11" i="4"/>
  <c r="R27" i="3" s="1" a="1"/>
  <c r="R27" i="3" s="1"/>
  <c r="O14" i="3" a="1"/>
  <c r="O14" i="3" s="1"/>
  <c r="BU27" i="4"/>
  <c r="BT27" i="4"/>
  <c r="Y33" i="4"/>
  <c r="H5" i="3" s="1" a="1"/>
  <c r="H5" i="3" s="1"/>
  <c r="Z33" i="4"/>
  <c r="AC29" i="4"/>
  <c r="AB29" i="4"/>
  <c r="I9" i="3" s="1" a="1"/>
  <c r="I9" i="3" s="1"/>
  <c r="AH30" i="4"/>
  <c r="J8" i="3" s="1" a="1"/>
  <c r="J8" i="3" s="1"/>
  <c r="AI30" i="4"/>
  <c r="C9" i="3"/>
  <c r="AR26" i="4"/>
  <c r="Q12" i="3" s="1" a="1"/>
  <c r="Q12" i="3" s="1"/>
  <c r="O28" i="4"/>
  <c r="AR20" i="4"/>
  <c r="Q18" i="3" s="1" a="1"/>
  <c r="Q18" i="3" s="1"/>
  <c r="D9" i="3"/>
  <c r="Z27" i="4"/>
  <c r="Y27" i="4"/>
  <c r="H11" i="3" s="1" a="1"/>
  <c r="H11" i="3" s="1"/>
  <c r="AK12" i="4"/>
  <c r="K26" i="3" s="1" a="1"/>
  <c r="K26" i="3" s="1"/>
  <c r="AL12" i="4"/>
  <c r="N27" i="4"/>
  <c r="BU19" i="4"/>
  <c r="BV19" i="4"/>
  <c r="Y18" i="4"/>
  <c r="H20" i="3" s="1" a="1"/>
  <c r="H20" i="3" s="1"/>
  <c r="Z18" i="4"/>
  <c r="J14" i="4"/>
  <c r="I14" i="4"/>
  <c r="BT17" i="4"/>
  <c r="I11" i="4"/>
  <c r="D13" i="3"/>
  <c r="AB28" i="4"/>
  <c r="I10" i="3" s="1" a="1"/>
  <c r="I10" i="3" s="1"/>
  <c r="BV17" i="4"/>
  <c r="AL24" i="4"/>
  <c r="AK24" i="4"/>
  <c r="K14" i="3" s="1" a="1"/>
  <c r="K14" i="3" s="1"/>
  <c r="AL28" i="4"/>
  <c r="AK28" i="4"/>
  <c r="K10" i="3" s="1" a="1"/>
  <c r="K10" i="3" s="1"/>
  <c r="E9" i="3"/>
  <c r="Z32" i="4"/>
  <c r="Y32" i="4"/>
  <c r="H6" i="3" s="1" a="1"/>
  <c r="H6" i="3" s="1"/>
  <c r="AB25" i="4"/>
  <c r="I13" i="3" s="1" a="1"/>
  <c r="I13" i="3" s="1"/>
  <c r="AC25" i="4"/>
  <c r="AS32" i="4"/>
  <c r="AR32" i="4"/>
  <c r="Q6" i="3" s="1" a="1"/>
  <c r="Q6" i="3" s="1"/>
  <c r="BO27" i="4"/>
  <c r="S11" i="3" s="1" a="1"/>
  <c r="S11" i="3" s="1"/>
  <c r="BP27" i="4"/>
  <c r="BB29" i="4"/>
  <c r="R9" i="3" s="1" a="1"/>
  <c r="R9" i="3" s="1"/>
  <c r="BC29" i="4"/>
  <c r="F22" i="3"/>
  <c r="AL23" i="4"/>
  <c r="AK23" i="4"/>
  <c r="K15" i="3" s="1" a="1"/>
  <c r="K15" i="3" s="1"/>
  <c r="BC26" i="4"/>
  <c r="BB26" i="4"/>
  <c r="R12" i="3" s="1" a="1"/>
  <c r="R12" i="3" s="1"/>
  <c r="Z13" i="4"/>
  <c r="Y13" i="4"/>
  <c r="H25" i="3" s="1" a="1"/>
  <c r="H25" i="3" s="1"/>
  <c r="D14" i="3"/>
  <c r="AK18" i="4"/>
  <c r="K20" i="3" s="1" a="1"/>
  <c r="K20" i="3" s="1"/>
  <c r="AL18" i="4"/>
  <c r="AJ35" i="4"/>
  <c r="AL9" i="4"/>
  <c r="AK9" i="4"/>
  <c r="BC16" i="4"/>
  <c r="BB16" i="4"/>
  <c r="R22" i="3" s="1" a="1"/>
  <c r="R22" i="3" s="1"/>
  <c r="BB28" i="4"/>
  <c r="R10" i="3" s="1" a="1"/>
  <c r="R10" i="3" s="1"/>
  <c r="BC28" i="4"/>
  <c r="BC14" i="4"/>
  <c r="BB14" i="4"/>
  <c r="R24" i="3" s="1" a="1"/>
  <c r="R24" i="3" s="1"/>
  <c r="AK25" i="4"/>
  <c r="K13" i="3" s="1" a="1"/>
  <c r="K13" i="3" s="1"/>
  <c r="BB9" i="4"/>
  <c r="N6" i="3" a="1"/>
  <c r="N6" i="3" s="1"/>
  <c r="N8" i="3" a="1"/>
  <c r="N8" i="3" s="1"/>
  <c r="AL33" i="4"/>
  <c r="AK33" i="4"/>
  <c r="K5" i="3" s="1" a="1"/>
  <c r="K5" i="3" s="1"/>
  <c r="BB32" i="4"/>
  <c r="R6" i="3" s="1" a="1"/>
  <c r="R6" i="3" s="1"/>
  <c r="BC32" i="4"/>
  <c r="AH14" i="4"/>
  <c r="J24" i="3" s="1" a="1"/>
  <c r="J24" i="3" s="1"/>
  <c r="AH13" i="4"/>
  <c r="J25" i="3" s="1" a="1"/>
  <c r="J25" i="3" s="1"/>
  <c r="AI14" i="4"/>
  <c r="O29" i="3" a="1"/>
  <c r="O29" i="3" s="1"/>
  <c r="F24" i="3"/>
  <c r="BV26" i="4"/>
  <c r="N16" i="3" a="1"/>
  <c r="N16" i="3" s="1"/>
  <c r="AS28" i="4"/>
  <c r="AR28" i="4"/>
  <c r="Q10" i="3" s="1" a="1"/>
  <c r="Q10" i="3" s="1"/>
  <c r="BP32" i="4"/>
  <c r="BO32" i="4"/>
  <c r="S6" i="3" s="1" a="1"/>
  <c r="S6" i="3" s="1"/>
  <c r="AH19" i="4"/>
  <c r="J19" i="3" s="1" a="1"/>
  <c r="J19" i="3" s="1"/>
  <c r="AI19" i="4"/>
  <c r="BB22" i="4"/>
  <c r="R16" i="3" s="1" a="1"/>
  <c r="R16" i="3" s="1"/>
  <c r="BC22" i="4"/>
  <c r="Q29" i="3" a="1"/>
  <c r="Q29" i="3" s="1"/>
  <c r="O11" i="3" a="1"/>
  <c r="O11" i="3" s="1"/>
  <c r="D15" i="3"/>
  <c r="N21" i="3" a="1"/>
  <c r="N21" i="3" s="1"/>
  <c r="AQ35" i="4"/>
  <c r="BB31" i="4"/>
  <c r="R7" i="3" s="1" a="1"/>
  <c r="R7" i="3" s="1"/>
  <c r="BC31" i="4"/>
  <c r="F21" i="3"/>
  <c r="D29" i="3"/>
  <c r="BC17" i="4"/>
  <c r="BB17" i="4"/>
  <c r="R21" i="3" s="1" a="1"/>
  <c r="R21" i="3" s="1"/>
  <c r="AK16" i="4"/>
  <c r="K22" i="3" s="1" a="1"/>
  <c r="K22" i="3" s="1"/>
  <c r="AH18" i="4"/>
  <c r="J20" i="3" s="1" a="1"/>
  <c r="J20" i="3" s="1"/>
  <c r="N10" i="4"/>
  <c r="BO26" i="4"/>
  <c r="S12" i="3" s="1" a="1"/>
  <c r="S12" i="3" s="1"/>
  <c r="AS33" i="4"/>
  <c r="AR33" i="4"/>
  <c r="Q5" i="3" s="1" a="1"/>
  <c r="Q5" i="3" s="1"/>
  <c r="Y30" i="4"/>
  <c r="H8" i="3" s="1" a="1"/>
  <c r="H8" i="3" s="1"/>
  <c r="Z30" i="4"/>
  <c r="BP25" i="4"/>
  <c r="BO25" i="4"/>
  <c r="S13" i="3" s="1" a="1"/>
  <c r="S13" i="3" s="1"/>
  <c r="BV33" i="4"/>
  <c r="BU33" i="4"/>
  <c r="AI26" i="4"/>
  <c r="AH26" i="4"/>
  <c r="J12" i="3" s="1" a="1"/>
  <c r="J12" i="3" s="1"/>
  <c r="N12" i="3" a="1"/>
  <c r="N12" i="3" s="1"/>
  <c r="I19" i="4"/>
  <c r="J19" i="4"/>
  <c r="N19" i="4"/>
  <c r="O19" i="4"/>
  <c r="AI29" i="4"/>
  <c r="AH29" i="4"/>
  <c r="J9" i="3" s="1" a="1"/>
  <c r="J9" i="3" s="1"/>
  <c r="AH28" i="4"/>
  <c r="J10" i="3" s="1" a="1"/>
  <c r="J10" i="3" s="1"/>
  <c r="AL30" i="4"/>
  <c r="AK30" i="4"/>
  <c r="K8" i="3" s="1" a="1"/>
  <c r="K8" i="3" s="1"/>
  <c r="BB12" i="4"/>
  <c r="R26" i="3" s="1" a="1"/>
  <c r="R26" i="3" s="1"/>
  <c r="BC12" i="4"/>
  <c r="N33" i="4"/>
  <c r="O33" i="4"/>
  <c r="J33" i="4"/>
  <c r="AK20" i="4"/>
  <c r="K18" i="3" s="1" a="1"/>
  <c r="K18" i="3" s="1"/>
  <c r="AL20" i="4"/>
  <c r="AK19" i="4"/>
  <c r="K19" i="3" s="1" a="1"/>
  <c r="K19" i="3" s="1"/>
  <c r="AL19" i="4"/>
  <c r="E15" i="3"/>
  <c r="BB25" i="4"/>
  <c r="R13" i="3" s="1" a="1"/>
  <c r="R13" i="3" s="1"/>
  <c r="BC25" i="4"/>
  <c r="AL11" i="4"/>
  <c r="AK11" i="4"/>
  <c r="K27" i="3" s="1" a="1"/>
  <c r="K27" i="3" s="1"/>
  <c r="Z12" i="4"/>
  <c r="Y12" i="4"/>
  <c r="H26" i="3" s="1" a="1"/>
  <c r="H26" i="3" s="1"/>
  <c r="BV32" i="4"/>
  <c r="AB23" i="4"/>
  <c r="I15" i="3" s="1" a="1"/>
  <c r="I15" i="3" s="1"/>
  <c r="AC23" i="4"/>
  <c r="N32" i="4"/>
  <c r="AI25" i="4"/>
  <c r="AH25" i="4"/>
  <c r="J13" i="3" s="1" a="1"/>
  <c r="J13" i="3" s="1"/>
  <c r="O26" i="3" a="1"/>
  <c r="O26" i="3" s="1"/>
  <c r="BU25" i="4"/>
  <c r="BV25" i="4"/>
  <c r="BT25" i="4"/>
  <c r="BT12" i="4"/>
  <c r="BU12" i="4"/>
  <c r="I33" i="4"/>
  <c r="AL32" i="4"/>
  <c r="AK32" i="4"/>
  <c r="K6" i="3" s="1" a="1"/>
  <c r="K6" i="3" s="1"/>
  <c r="BV11" i="4"/>
  <c r="BB20" i="4"/>
  <c r="R18" i="3" s="1" a="1"/>
  <c r="R18" i="3" s="1"/>
  <c r="BC20" i="4"/>
  <c r="AK10" i="4"/>
  <c r="K28" i="3" s="1" a="1"/>
  <c r="K28" i="3" s="1"/>
  <c r="BA35" i="4"/>
  <c r="O9" i="3" a="1"/>
  <c r="O9" i="3" s="1"/>
  <c r="Y26" i="4"/>
  <c r="H12" i="3" s="1" a="1"/>
  <c r="H12" i="3" s="1"/>
  <c r="Z26" i="4"/>
  <c r="BT26" i="4"/>
  <c r="AD35" i="4"/>
  <c r="BB24" i="4"/>
  <c r="R14" i="3" s="1" a="1"/>
  <c r="R14" i="3" s="1"/>
  <c r="BC24" i="4"/>
  <c r="M15" i="3" a="1"/>
  <c r="M15" i="3" s="1"/>
  <c r="Y10" i="4"/>
  <c r="H28" i="3" s="1" a="1"/>
  <c r="H28" i="3" s="1"/>
  <c r="Z10" i="4"/>
  <c r="Z17" i="4"/>
  <c r="Y17" i="4"/>
  <c r="H21" i="3" s="1" a="1"/>
  <c r="H21" i="3" s="1"/>
  <c r="Z22" i="4"/>
  <c r="Y22" i="4"/>
  <c r="H16" i="3" s="1" a="1"/>
  <c r="H16" i="3" s="1"/>
  <c r="M19" i="3" a="1"/>
  <c r="M19" i="3" s="1"/>
  <c r="C28" i="3"/>
  <c r="BB21" i="4"/>
  <c r="R17" i="3" s="1" a="1"/>
  <c r="R17" i="3" s="1"/>
  <c r="Y25" i="4"/>
  <c r="H13" i="3" s="1" a="1"/>
  <c r="H13" i="3" s="1"/>
  <c r="Z25" i="4"/>
  <c r="AS31" i="4"/>
  <c r="AR31" i="4"/>
  <c r="Q7" i="3" s="1" a="1"/>
  <c r="Q7" i="3" s="1"/>
  <c r="BC15" i="4"/>
  <c r="BB15" i="4"/>
  <c r="R23" i="3" s="1" a="1"/>
  <c r="R23" i="3" s="1"/>
  <c r="N7" i="3" a="1"/>
  <c r="N7" i="3" s="1"/>
  <c r="I30" i="4"/>
  <c r="J30" i="4"/>
  <c r="AI33" i="4"/>
  <c r="AH33" i="4"/>
  <c r="J5" i="3" s="1" a="1"/>
  <c r="J5" i="3" s="1"/>
  <c r="Z28" i="4"/>
  <c r="Y28" i="4"/>
  <c r="H10" i="3" s="1" a="1"/>
  <c r="H10" i="3" s="1"/>
  <c r="BN35" i="4"/>
  <c r="Z20" i="4"/>
  <c r="Y20" i="4"/>
  <c r="H18" i="3" s="1" a="1"/>
  <c r="H18" i="3" s="1"/>
  <c r="BT31" i="4"/>
  <c r="Y31" i="4"/>
  <c r="H7" i="3" s="1" a="1"/>
  <c r="H7" i="3" s="1"/>
  <c r="Z31" i="4"/>
  <c r="E25" i="3"/>
  <c r="AH32" i="4"/>
  <c r="J6" i="3" s="1" a="1"/>
  <c r="J6" i="3" s="1"/>
  <c r="AC22" i="4"/>
  <c r="AB22" i="4"/>
  <c r="I16" i="3" s="1" a="1"/>
  <c r="I16" i="3" s="1"/>
  <c r="BC23" i="4"/>
  <c r="BB23" i="4"/>
  <c r="R15" i="3" s="1" a="1"/>
  <c r="R15" i="3" s="1"/>
  <c r="N20" i="3" a="1"/>
  <c r="N20" i="3" s="1"/>
  <c r="AK27" i="4"/>
  <c r="K11" i="3" s="1" a="1"/>
  <c r="K11" i="3" s="1"/>
  <c r="AL14" i="4"/>
  <c r="AK14" i="4"/>
  <c r="K24" i="3" s="1" a="1"/>
  <c r="K24" i="3" s="1"/>
  <c r="N27" i="3" a="1"/>
  <c r="N27" i="3" s="1"/>
  <c r="H36" i="4"/>
  <c r="F37" i="4" s="1"/>
  <c r="N9" i="4"/>
  <c r="N12" i="4"/>
  <c r="Y23" i="4"/>
  <c r="H15" i="3" s="1" a="1"/>
  <c r="H15" i="3" s="1"/>
  <c r="Z23" i="4"/>
  <c r="BW13" i="4" l="1"/>
  <c r="BW29" i="4"/>
  <c r="M25" i="3" a="1"/>
  <c r="M25" i="3" s="1"/>
  <c r="BW20" i="4"/>
  <c r="BW24" i="4"/>
  <c r="BW15" i="4"/>
  <c r="N14" i="3" a="1"/>
  <c r="N14" i="3" s="1"/>
  <c r="O23" i="3" a="1"/>
  <c r="O23" i="3" s="1"/>
  <c r="BW30" i="4"/>
  <c r="BW9" i="4"/>
  <c r="I32" i="3"/>
  <c r="BW21" i="4"/>
  <c r="BW18" i="4"/>
  <c r="BW22" i="4"/>
  <c r="BW16" i="4"/>
  <c r="BW31" i="4"/>
  <c r="G37" i="4"/>
  <c r="BP36" i="4"/>
  <c r="BN38" i="4" s="1"/>
  <c r="O17" i="3" a="1"/>
  <c r="O17" i="3" s="1"/>
  <c r="J35" i="4"/>
  <c r="M16" i="3" a="1"/>
  <c r="M16" i="3" s="1"/>
  <c r="AI36" i="4"/>
  <c r="AD38" i="4" s="1"/>
  <c r="Z36" i="4"/>
  <c r="U38" i="4" s="1"/>
  <c r="I35" i="4"/>
  <c r="BW11" i="4"/>
  <c r="BW28" i="4"/>
  <c r="CA28" i="4" s="1"/>
  <c r="U10" i="3" s="1"/>
  <c r="S32" i="3"/>
  <c r="S31" i="3"/>
  <c r="I31" i="3"/>
  <c r="AS36" i="4"/>
  <c r="AQ38" i="4" s="1"/>
  <c r="AC36" i="4"/>
  <c r="AA38" i="4" s="1"/>
  <c r="E37" i="4"/>
  <c r="O35" i="4"/>
  <c r="BC36" i="4"/>
  <c r="BA38" i="4" s="1"/>
  <c r="M10" i="3" a="1"/>
  <c r="M10" i="3" s="1"/>
  <c r="BU35" i="4"/>
  <c r="M28" i="3" a="1"/>
  <c r="M28" i="3" s="1"/>
  <c r="BW10" i="4"/>
  <c r="BW14" i="4"/>
  <c r="M13" i="3" a="1"/>
  <c r="M13" i="3" s="1"/>
  <c r="O6" i="3" a="1"/>
  <c r="O6" i="3" s="1"/>
  <c r="BW32" i="4"/>
  <c r="M12" i="3" a="1"/>
  <c r="M12" i="3" s="1"/>
  <c r="BW26" i="4"/>
  <c r="Q32" i="3"/>
  <c r="Q31" i="3"/>
  <c r="AL36" i="4"/>
  <c r="AJ38" i="4" s="1"/>
  <c r="N13" i="3" a="1"/>
  <c r="N13" i="3" s="1"/>
  <c r="E19" i="3"/>
  <c r="O5" i="3" a="1"/>
  <c r="O5" i="3" s="1"/>
  <c r="BB35" i="4"/>
  <c r="R29" i="3" a="1"/>
  <c r="R29" i="3" s="1"/>
  <c r="R32" i="3" s="1"/>
  <c r="O19" i="3" a="1"/>
  <c r="O19" i="3" s="1"/>
  <c r="N15" i="3" a="1"/>
  <c r="N15" i="3" s="1"/>
  <c r="F6" i="3"/>
  <c r="J31" i="3"/>
  <c r="J32" i="3"/>
  <c r="BO35" i="4"/>
  <c r="D5" i="3"/>
  <c r="D19" i="3"/>
  <c r="BV35" i="4"/>
  <c r="O21" i="3" a="1"/>
  <c r="O21" i="3" s="1"/>
  <c r="D37" i="4"/>
  <c r="N19" i="3" a="1"/>
  <c r="N19" i="3" s="1"/>
  <c r="M21" i="3" a="1"/>
  <c r="M21" i="3" s="1"/>
  <c r="BW17" i="4"/>
  <c r="D10" i="3"/>
  <c r="M26" i="3" a="1"/>
  <c r="M26" i="3" s="1"/>
  <c r="BW12" i="4"/>
  <c r="CA12" i="4" s="1"/>
  <c r="N5" i="3" a="1"/>
  <c r="N5" i="3" s="1"/>
  <c r="AH35" i="4"/>
  <c r="O15" i="3" a="1"/>
  <c r="O15" i="3" s="1"/>
  <c r="E11" i="3"/>
  <c r="D8" i="3"/>
  <c r="BW19" i="4"/>
  <c r="AR35" i="4"/>
  <c r="F10" i="3"/>
  <c r="C26" i="3"/>
  <c r="Y35" i="4"/>
  <c r="H29" i="3" a="1"/>
  <c r="H29" i="3" s="1"/>
  <c r="H32" i="3" s="1"/>
  <c r="N26" i="3" a="1"/>
  <c r="N26" i="3" s="1"/>
  <c r="BT35" i="4"/>
  <c r="E10" i="3"/>
  <c r="E6" i="3"/>
  <c r="C19" i="3"/>
  <c r="BW25" i="4"/>
  <c r="O12" i="3" a="1"/>
  <c r="O12" i="3" s="1"/>
  <c r="E5" i="3"/>
  <c r="BW33" i="4"/>
  <c r="CA33" i="4" s="1"/>
  <c r="E28" i="3"/>
  <c r="AB35" i="4"/>
  <c r="N35" i="4"/>
  <c r="E29" i="3"/>
  <c r="M7" i="3" a="1"/>
  <c r="M7" i="3" s="1"/>
  <c r="C8" i="3"/>
  <c r="C24" i="3"/>
  <c r="M11" i="3" a="1"/>
  <c r="M11" i="3" s="1"/>
  <c r="BW27" i="4"/>
  <c r="D26" i="3"/>
  <c r="C6" i="3"/>
  <c r="AK35" i="4"/>
  <c r="K29" i="3" a="1"/>
  <c r="K29" i="3" s="1"/>
  <c r="K32" i="3" s="1"/>
  <c r="O13" i="3" a="1"/>
  <c r="O13" i="3" s="1"/>
  <c r="F19" i="3"/>
  <c r="E26" i="3"/>
  <c r="O27" i="3" a="1"/>
  <c r="O27" i="3" s="1"/>
  <c r="F5" i="3"/>
  <c r="C5" i="3"/>
  <c r="C27" i="3"/>
  <c r="D24" i="3"/>
  <c r="N11" i="3" a="1"/>
  <c r="N11" i="3" s="1"/>
  <c r="F26" i="3"/>
  <c r="BW23" i="4"/>
  <c r="CA29" i="4" l="1"/>
  <c r="U9" i="3" s="1"/>
  <c r="CA13" i="4"/>
  <c r="U25" i="3" s="1"/>
  <c r="CA23" i="4"/>
  <c r="CB23" i="4" s="1"/>
  <c r="V15" i="3" s="1"/>
  <c r="CA24" i="4"/>
  <c r="U14" i="3" s="1"/>
  <c r="CA17" i="4"/>
  <c r="CB17" i="4" s="1"/>
  <c r="V21" i="3" s="1"/>
  <c r="CJ25" i="4"/>
  <c r="CJ26" i="4"/>
  <c r="CA19" i="4"/>
  <c r="U19" i="3" s="1"/>
  <c r="CJ13" i="4"/>
  <c r="CA10" i="4"/>
  <c r="CB10" i="4" s="1"/>
  <c r="V28" i="3" s="1"/>
  <c r="CA15" i="4"/>
  <c r="U23" i="3" s="1"/>
  <c r="CJ20" i="4"/>
  <c r="CC19" i="4"/>
  <c r="CF19" i="4"/>
  <c r="CA30" i="4"/>
  <c r="CB30" i="4" s="1"/>
  <c r="V8" i="3" s="1"/>
  <c r="CJ14" i="4"/>
  <c r="CJ18" i="4"/>
  <c r="CQ31" i="4"/>
  <c r="CH25" i="4"/>
  <c r="CQ23" i="4"/>
  <c r="CA21" i="4"/>
  <c r="U17" i="3" s="1"/>
  <c r="CB28" i="4"/>
  <c r="V10" i="3" s="1"/>
  <c r="CJ23" i="4"/>
  <c r="CE9" i="4"/>
  <c r="CE27" i="4"/>
  <c r="CD16" i="4"/>
  <c r="CP13" i="4"/>
  <c r="CI12" i="4"/>
  <c r="CC11" i="4"/>
  <c r="CC33" i="4"/>
  <c r="CJ32" i="4"/>
  <c r="CJ33" i="4"/>
  <c r="CD27" i="4"/>
  <c r="CQ28" i="4"/>
  <c r="CD10" i="4"/>
  <c r="CQ24" i="4"/>
  <c r="CQ12" i="4"/>
  <c r="CC13" i="4"/>
  <c r="CQ33" i="4"/>
  <c r="CP29" i="4"/>
  <c r="CJ17" i="4"/>
  <c r="CP30" i="4"/>
  <c r="CQ18" i="4"/>
  <c r="CA31" i="4"/>
  <c r="CB31" i="4" s="1"/>
  <c r="V7" i="3" s="1"/>
  <c r="CA20" i="4"/>
  <c r="U18" i="3" s="1"/>
  <c r="CI19" i="4"/>
  <c r="CP12" i="4"/>
  <c r="CP21" i="4"/>
  <c r="CF30" i="4"/>
  <c r="CC10" i="4"/>
  <c r="CC30" i="4"/>
  <c r="CG33" i="4"/>
  <c r="CD30" i="4"/>
  <c r="CF14" i="4"/>
  <c r="CF26" i="4"/>
  <c r="CC18" i="4"/>
  <c r="CE30" i="4"/>
  <c r="H31" i="3"/>
  <c r="CJ11" i="4"/>
  <c r="CJ28" i="4"/>
  <c r="CE17" i="4"/>
  <c r="CE24" i="4"/>
  <c r="CD18" i="4"/>
  <c r="CD28" i="4"/>
  <c r="CQ15" i="4"/>
  <c r="CI18" i="4"/>
  <c r="CP23" i="4"/>
  <c r="CC25" i="4"/>
  <c r="CF29" i="4"/>
  <c r="CQ20" i="4"/>
  <c r="CQ17" i="4"/>
  <c r="R31" i="3"/>
  <c r="CP27" i="4"/>
  <c r="CP32" i="4"/>
  <c r="CP18" i="4"/>
  <c r="CE26" i="4"/>
  <c r="CE12" i="4"/>
  <c r="CH30" i="4"/>
  <c r="CD13" i="4"/>
  <c r="CD25" i="4"/>
  <c r="CD14" i="4"/>
  <c r="CD31" i="4"/>
  <c r="CP31" i="4"/>
  <c r="CP16" i="4"/>
  <c r="CP19" i="4"/>
  <c r="CQ32" i="4"/>
  <c r="CQ11" i="4"/>
  <c r="CQ26" i="4"/>
  <c r="CQ27" i="4"/>
  <c r="CS32" i="4"/>
  <c r="CF10" i="4"/>
  <c r="CE10" i="4"/>
  <c r="CC23" i="4"/>
  <c r="CE16" i="4"/>
  <c r="CC21" i="4"/>
  <c r="CE11" i="4"/>
  <c r="CP22" i="4"/>
  <c r="CE22" i="4"/>
  <c r="CA27" i="4"/>
  <c r="CB27" i="4" s="1"/>
  <c r="V11" i="3" s="1"/>
  <c r="CE25" i="4"/>
  <c r="CD9" i="4"/>
  <c r="CD21" i="4"/>
  <c r="CN31" i="4"/>
  <c r="CP33" i="4"/>
  <c r="CE28" i="4"/>
  <c r="CP10" i="4"/>
  <c r="CQ13" i="4"/>
  <c r="CQ16" i="4"/>
  <c r="CQ14" i="4"/>
  <c r="CQ19" i="4"/>
  <c r="CQ25" i="4"/>
  <c r="CH29" i="4"/>
  <c r="CI23" i="4"/>
  <c r="CF13" i="4"/>
  <c r="CF23" i="4"/>
  <c r="CE19" i="4"/>
  <c r="CF11" i="4"/>
  <c r="CF24" i="4"/>
  <c r="CF18" i="4"/>
  <c r="CF27" i="4"/>
  <c r="CI32" i="4"/>
  <c r="CI17" i="4"/>
  <c r="CI25" i="4"/>
  <c r="CI11" i="4"/>
  <c r="CI31" i="4"/>
  <c r="CC29" i="4"/>
  <c r="CC28" i="4"/>
  <c r="CC27" i="4"/>
  <c r="CC31" i="4"/>
  <c r="CE14" i="4"/>
  <c r="CE23" i="4"/>
  <c r="CA18" i="4"/>
  <c r="CB18" i="4" s="1"/>
  <c r="V20" i="3" s="1"/>
  <c r="CJ31" i="4"/>
  <c r="CJ10" i="4"/>
  <c r="CJ9" i="4"/>
  <c r="CJ27" i="4"/>
  <c r="CJ22" i="4"/>
  <c r="CJ16" i="4"/>
  <c r="CJ29" i="4"/>
  <c r="CE20" i="4"/>
  <c r="CC32" i="4"/>
  <c r="CE29" i="4"/>
  <c r="CE13" i="4"/>
  <c r="CD22" i="4"/>
  <c r="CD20" i="4"/>
  <c r="CD15" i="4"/>
  <c r="CD24" i="4"/>
  <c r="CD19" i="4"/>
  <c r="CD29" i="4"/>
  <c r="CD32" i="4"/>
  <c r="CE18" i="4"/>
  <c r="CE15" i="4"/>
  <c r="CI28" i="4"/>
  <c r="CF17" i="4"/>
  <c r="CF12" i="4"/>
  <c r="CF28" i="4"/>
  <c r="CF15" i="4"/>
  <c r="CF20" i="4"/>
  <c r="CF25" i="4"/>
  <c r="CF31" i="4"/>
  <c r="CI15" i="4"/>
  <c r="CI13" i="4"/>
  <c r="CI16" i="4"/>
  <c r="CI20" i="4"/>
  <c r="CC16" i="4"/>
  <c r="CC22" i="4"/>
  <c r="CC17" i="4"/>
  <c r="CC15" i="4"/>
  <c r="CP11" i="4"/>
  <c r="CI30" i="4"/>
  <c r="CI29" i="4"/>
  <c r="CI24" i="4"/>
  <c r="CI33" i="4"/>
  <c r="CJ19" i="4"/>
  <c r="CJ12" i="4"/>
  <c r="CJ21" i="4"/>
  <c r="CJ15" i="4"/>
  <c r="CJ24" i="4"/>
  <c r="CJ30" i="4"/>
  <c r="CE21" i="4"/>
  <c r="CC14" i="4"/>
  <c r="CD11" i="4"/>
  <c r="CD17" i="4"/>
  <c r="CD12" i="4"/>
  <c r="CD23" i="4"/>
  <c r="CD26" i="4"/>
  <c r="CD33" i="4"/>
  <c r="CE31" i="4"/>
  <c r="CC12" i="4"/>
  <c r="CE32" i="4"/>
  <c r="CF21" i="4"/>
  <c r="CF9" i="4"/>
  <c r="CF16" i="4"/>
  <c r="CF22" i="4"/>
  <c r="CF33" i="4"/>
  <c r="CF32" i="4"/>
  <c r="CE33" i="4"/>
  <c r="CH22" i="4"/>
  <c r="CI9" i="4"/>
  <c r="CI26" i="4"/>
  <c r="CI14" i="4"/>
  <c r="CC24" i="4"/>
  <c r="CC9" i="4"/>
  <c r="CC20" i="4"/>
  <c r="CC26" i="4"/>
  <c r="CA9" i="4"/>
  <c r="U29" i="3" s="1"/>
  <c r="M32" i="3"/>
  <c r="CP24" i="4"/>
  <c r="CP17" i="4"/>
  <c r="CP28" i="4"/>
  <c r="CP20" i="4"/>
  <c r="CP15" i="4"/>
  <c r="CQ9" i="4"/>
  <c r="CQ22" i="4"/>
  <c r="CQ21" i="4"/>
  <c r="CP25" i="4"/>
  <c r="CB21" i="4"/>
  <c r="V17" i="3" s="1"/>
  <c r="CP9" i="4"/>
  <c r="CP26" i="4"/>
  <c r="CP14" i="4"/>
  <c r="CQ10" i="4"/>
  <c r="CQ29" i="4"/>
  <c r="CQ30" i="4"/>
  <c r="CA22" i="4"/>
  <c r="CB22" i="4" s="1"/>
  <c r="V16" i="3" s="1"/>
  <c r="CA14" i="4"/>
  <c r="CA26" i="4"/>
  <c r="CB26" i="4" s="1"/>
  <c r="V12" i="3" s="1"/>
  <c r="CS12" i="4"/>
  <c r="CR19" i="4"/>
  <c r="CS25" i="4"/>
  <c r="CS20" i="4"/>
  <c r="CR33" i="4"/>
  <c r="CH19" i="4"/>
  <c r="CH31" i="4"/>
  <c r="CN25" i="4"/>
  <c r="U15" i="3"/>
  <c r="F32" i="3"/>
  <c r="F31" i="3"/>
  <c r="CR25" i="4"/>
  <c r="U5" i="3"/>
  <c r="CB33" i="4"/>
  <c r="V5" i="3" s="1"/>
  <c r="CG28" i="4"/>
  <c r="CR23" i="4"/>
  <c r="CR17" i="4"/>
  <c r="CS31" i="4"/>
  <c r="CS18" i="4"/>
  <c r="CS27" i="4"/>
  <c r="K31" i="3"/>
  <c r="CH18" i="4"/>
  <c r="CH28" i="4"/>
  <c r="CA16" i="4"/>
  <c r="CG9" i="4"/>
  <c r="E31" i="3"/>
  <c r="E32" i="3"/>
  <c r="CS15" i="4"/>
  <c r="CS24" i="4"/>
  <c r="CS33" i="4"/>
  <c r="CH12" i="4"/>
  <c r="CG19" i="4"/>
  <c r="CH27" i="4"/>
  <c r="CR32" i="4"/>
  <c r="CI21" i="4"/>
  <c r="CI10" i="4"/>
  <c r="CI22" i="4"/>
  <c r="O31" i="3"/>
  <c r="O32" i="3"/>
  <c r="M31" i="3"/>
  <c r="CS23" i="4"/>
  <c r="CN10" i="4"/>
  <c r="CN21" i="4"/>
  <c r="CN14" i="4"/>
  <c r="CN16" i="4"/>
  <c r="CO19" i="4"/>
  <c r="CO18" i="4"/>
  <c r="CO25" i="4"/>
  <c r="CO17" i="4"/>
  <c r="CN13" i="4"/>
  <c r="CO31" i="4"/>
  <c r="CO15" i="4"/>
  <c r="CO20" i="4"/>
  <c r="CN11" i="4"/>
  <c r="CN9" i="4"/>
  <c r="CO29" i="4"/>
  <c r="CO13" i="4"/>
  <c r="CO26" i="4"/>
  <c r="CN28" i="4"/>
  <c r="CO33" i="4"/>
  <c r="CO21" i="4"/>
  <c r="CO22" i="4"/>
  <c r="CN19" i="4"/>
  <c r="CN33" i="4"/>
  <c r="CO11" i="4"/>
  <c r="CO9" i="4"/>
  <c r="CN15" i="4"/>
  <c r="CO32" i="4"/>
  <c r="CO16" i="4"/>
  <c r="CO24" i="4"/>
  <c r="CN32" i="4"/>
  <c r="CO27" i="4"/>
  <c r="CN23" i="4"/>
  <c r="CN18" i="4"/>
  <c r="CO12" i="4"/>
  <c r="CN30" i="4"/>
  <c r="CO28" i="4"/>
  <c r="CO14" i="4"/>
  <c r="CO23" i="4"/>
  <c r="CO10" i="4"/>
  <c r="CN22" i="4"/>
  <c r="CN24" i="4"/>
  <c r="CN29" i="4"/>
  <c r="CN20" i="4"/>
  <c r="CO30" i="4"/>
  <c r="N32" i="3"/>
  <c r="N31" i="3"/>
  <c r="CN27" i="4"/>
  <c r="C32" i="3"/>
  <c r="C31" i="3"/>
  <c r="CB29" i="4"/>
  <c r="V9" i="3" s="1"/>
  <c r="CG32" i="4"/>
  <c r="U26" i="3"/>
  <c r="CB12" i="4"/>
  <c r="V26" i="3" s="1"/>
  <c r="CS22" i="4"/>
  <c r="CS29" i="4"/>
  <c r="CS28" i="4"/>
  <c r="CS30" i="4"/>
  <c r="CH15" i="4"/>
  <c r="CH11" i="4"/>
  <c r="CH20" i="4"/>
  <c r="CH32" i="4"/>
  <c r="CR26" i="4"/>
  <c r="CS13" i="4"/>
  <c r="CS10" i="4"/>
  <c r="CS21" i="4"/>
  <c r="CH16" i="4"/>
  <c r="CH21" i="4"/>
  <c r="CH24" i="4"/>
  <c r="CH26" i="4"/>
  <c r="CG10" i="4"/>
  <c r="CA25" i="4"/>
  <c r="CG27" i="4"/>
  <c r="CN12" i="4"/>
  <c r="CS9" i="4"/>
  <c r="CS14" i="4"/>
  <c r="CH13" i="4"/>
  <c r="CH10" i="4"/>
  <c r="CH17" i="4"/>
  <c r="CN26" i="4"/>
  <c r="CI27" i="4"/>
  <c r="CR14" i="4"/>
  <c r="CR13" i="4"/>
  <c r="CR20" i="4"/>
  <c r="CR22" i="4"/>
  <c r="CR16" i="4"/>
  <c r="CR31" i="4"/>
  <c r="CR30" i="4"/>
  <c r="CR12" i="4"/>
  <c r="CR10" i="4"/>
  <c r="CR21" i="4"/>
  <c r="CR27" i="4"/>
  <c r="CR29" i="4"/>
  <c r="CR24" i="4"/>
  <c r="CR28" i="4"/>
  <c r="CR9" i="4"/>
  <c r="CR15" i="4"/>
  <c r="CR18" i="4"/>
  <c r="CS19" i="4"/>
  <c r="CR11" i="4"/>
  <c r="CG24" i="4"/>
  <c r="CG31" i="4"/>
  <c r="CG15" i="4"/>
  <c r="CG22" i="4"/>
  <c r="CG17" i="4"/>
  <c r="CG11" i="4"/>
  <c r="CG20" i="4"/>
  <c r="CG29" i="4"/>
  <c r="CG23" i="4"/>
  <c r="CG25" i="4"/>
  <c r="CG21" i="4"/>
  <c r="CG26" i="4"/>
  <c r="CG13" i="4"/>
  <c r="CG30" i="4"/>
  <c r="CG14" i="4"/>
  <c r="CG18" i="4"/>
  <c r="CG16" i="4"/>
  <c r="CN17" i="4"/>
  <c r="CS26" i="4"/>
  <c r="CH9" i="4"/>
  <c r="CG12" i="4"/>
  <c r="D32" i="3"/>
  <c r="D31" i="3"/>
  <c r="CS11" i="4"/>
  <c r="CS16" i="4"/>
  <c r="CS17" i="4"/>
  <c r="CH33" i="4"/>
  <c r="CH14" i="4"/>
  <c r="CH23" i="4"/>
  <c r="CA32" i="4"/>
  <c r="CA11" i="4"/>
  <c r="CB24" i="4" l="1"/>
  <c r="V14" i="3" s="1"/>
  <c r="U21" i="3"/>
  <c r="CB13" i="4"/>
  <c r="V25" i="3" s="1"/>
  <c r="CB15" i="4"/>
  <c r="V23" i="3" s="1"/>
  <c r="U8" i="3"/>
  <c r="CB19" i="4"/>
  <c r="V19" i="3" s="1"/>
  <c r="U28" i="3"/>
  <c r="U7" i="3"/>
  <c r="U20" i="3"/>
  <c r="CB20" i="4"/>
  <c r="V18" i="3" s="1"/>
  <c r="U12" i="3"/>
  <c r="U11" i="3"/>
  <c r="U16" i="3"/>
  <c r="CT10" i="4"/>
  <c r="CT25" i="4"/>
  <c r="CT31" i="4"/>
  <c r="CT19" i="4"/>
  <c r="CT28" i="4"/>
  <c r="CT16" i="4"/>
  <c r="CT29" i="4"/>
  <c r="CT17" i="4"/>
  <c r="CT32" i="4"/>
  <c r="CB9" i="4"/>
  <c r="V29" i="3" s="1"/>
  <c r="CT9" i="4"/>
  <c r="CT24" i="4"/>
  <c r="CT14" i="4"/>
  <c r="CT21" i="4"/>
  <c r="CT20" i="4"/>
  <c r="CT15" i="4"/>
  <c r="CT23" i="4"/>
  <c r="CT12" i="4"/>
  <c r="CT30" i="4"/>
  <c r="CT11" i="4"/>
  <c r="CT27" i="4"/>
  <c r="CU27" i="4" s="1"/>
  <c r="CT13" i="4"/>
  <c r="CT33" i="4"/>
  <c r="CT18" i="4"/>
  <c r="CU18" i="4" s="1"/>
  <c r="CT26" i="4"/>
  <c r="CT22" i="4"/>
  <c r="CZ32" i="4"/>
  <c r="CZ31" i="4"/>
  <c r="U24" i="3"/>
  <c r="CB14" i="4"/>
  <c r="V24" i="3" s="1"/>
  <c r="CZ9" i="4"/>
  <c r="CZ12" i="4"/>
  <c r="CZ11" i="4"/>
  <c r="CZ30" i="4"/>
  <c r="CZ14" i="4"/>
  <c r="U13" i="3"/>
  <c r="CB25" i="4"/>
  <c r="V13" i="3" s="1"/>
  <c r="CZ29" i="4"/>
  <c r="CZ15" i="4"/>
  <c r="CZ28" i="4"/>
  <c r="CZ21" i="4"/>
  <c r="CZ17" i="4"/>
  <c r="CZ24" i="4"/>
  <c r="CZ18" i="4"/>
  <c r="CZ13" i="4"/>
  <c r="CZ10" i="4"/>
  <c r="CZ26" i="4"/>
  <c r="CZ16" i="4"/>
  <c r="CZ20" i="4"/>
  <c r="U27" i="3"/>
  <c r="CB11" i="4"/>
  <c r="V27" i="3" s="1"/>
  <c r="CZ27" i="4"/>
  <c r="CZ22" i="4"/>
  <c r="CZ23" i="4"/>
  <c r="CZ25" i="4"/>
  <c r="U6" i="3"/>
  <c r="CB32" i="4"/>
  <c r="V6" i="3" s="1"/>
  <c r="CZ33" i="4"/>
  <c r="U22" i="3"/>
  <c r="CB16" i="4"/>
  <c r="V22" i="3" s="1"/>
  <c r="CZ19" i="4"/>
  <c r="CU22" i="4" l="1"/>
  <c r="X16" i="3" s="1"/>
  <c r="CU13" i="4"/>
  <c r="CV13" i="4" s="1"/>
  <c r="CU26" i="4"/>
  <c r="CU30" i="4"/>
  <c r="CV30" i="4" s="1"/>
  <c r="CU15" i="4"/>
  <c r="X23" i="3" s="1"/>
  <c r="CU24" i="4"/>
  <c r="CV24" i="4" s="1"/>
  <c r="CU16" i="4"/>
  <c r="CV16" i="4" s="1"/>
  <c r="DC32" i="4"/>
  <c r="CU32" i="4"/>
  <c r="CV32" i="4" s="1"/>
  <c r="CU9" i="4"/>
  <c r="CV9" i="4" s="1"/>
  <c r="CU28" i="4"/>
  <c r="CV28" i="4" s="1"/>
  <c r="CU31" i="4"/>
  <c r="X7" i="3" s="1"/>
  <c r="DC18" i="4"/>
  <c r="CU17" i="4"/>
  <c r="X21" i="3" s="1"/>
  <c r="CU11" i="4"/>
  <c r="CV11" i="4" s="1"/>
  <c r="DC19" i="4"/>
  <c r="DC24" i="4"/>
  <c r="DC15" i="4"/>
  <c r="CU23" i="4"/>
  <c r="X15" i="3" s="1"/>
  <c r="CU14" i="4"/>
  <c r="CV14" i="4" s="1"/>
  <c r="CU20" i="4"/>
  <c r="X18" i="3" s="1"/>
  <c r="DA25" i="4"/>
  <c r="Y13" i="3" s="1" a="1"/>
  <c r="Y13" i="3" s="1"/>
  <c r="CU10" i="4"/>
  <c r="X28" i="3" s="1"/>
  <c r="CU29" i="4"/>
  <c r="X9" i="3" s="1"/>
  <c r="CU19" i="4"/>
  <c r="CV19" i="4" s="1"/>
  <c r="CU21" i="4"/>
  <c r="X17" i="3" s="1"/>
  <c r="DC27" i="4"/>
  <c r="CU25" i="4"/>
  <c r="X13" i="3" s="1"/>
  <c r="DA31" i="4"/>
  <c r="Y7" i="3" s="1" a="1"/>
  <c r="Y7" i="3" s="1"/>
  <c r="DC33" i="4"/>
  <c r="DA23" i="4"/>
  <c r="Y15" i="3" s="1" a="1"/>
  <c r="Y15" i="3" s="1"/>
  <c r="DC29" i="4"/>
  <c r="DC22" i="4"/>
  <c r="CU12" i="4"/>
  <c r="CV12" i="4" s="1"/>
  <c r="DC12" i="4"/>
  <c r="DA32" i="4"/>
  <c r="Y6" i="3" s="1" a="1"/>
  <c r="Y6" i="3" s="1"/>
  <c r="DC11" i="4"/>
  <c r="DC31" i="4"/>
  <c r="DA30" i="4"/>
  <c r="DB30" i="4" s="1"/>
  <c r="DC25" i="4"/>
  <c r="DA21" i="4"/>
  <c r="DB21" i="4" s="1"/>
  <c r="DA9" i="4"/>
  <c r="DB9" i="4" s="1"/>
  <c r="DA10" i="4"/>
  <c r="DB10" i="4" s="1"/>
  <c r="DC9" i="4"/>
  <c r="DA14" i="4"/>
  <c r="Y24" i="3" s="1" a="1"/>
  <c r="Y24" i="3" s="1"/>
  <c r="DA27" i="4"/>
  <c r="DB27" i="4" s="1"/>
  <c r="DA17" i="4"/>
  <c r="Y21" i="3" s="1" a="1"/>
  <c r="Y21" i="3" s="1"/>
  <c r="DA11" i="4"/>
  <c r="DA12" i="4"/>
  <c r="DB12" i="4" s="1"/>
  <c r="DC21" i="4"/>
  <c r="V31" i="3"/>
  <c r="U31" i="3"/>
  <c r="DA20" i="4"/>
  <c r="Y18" i="3" s="1" a="1"/>
  <c r="Y18" i="3" s="1"/>
  <c r="X25" i="3"/>
  <c r="X20" i="3"/>
  <c r="CV18" i="4"/>
  <c r="DC14" i="4"/>
  <c r="DA26" i="4"/>
  <c r="DA28" i="4"/>
  <c r="DC17" i="4"/>
  <c r="DA22" i="4"/>
  <c r="DC28" i="4"/>
  <c r="DA15" i="4"/>
  <c r="DC26" i="4"/>
  <c r="X11" i="3"/>
  <c r="CV27" i="4"/>
  <c r="DA16" i="4"/>
  <c r="DA13" i="4"/>
  <c r="DA29" i="4"/>
  <c r="DC30" i="4"/>
  <c r="X12" i="3"/>
  <c r="CV26" i="4"/>
  <c r="DA19" i="4"/>
  <c r="DC16" i="4"/>
  <c r="DA18" i="4"/>
  <c r="DC23" i="4"/>
  <c r="DA24" i="4"/>
  <c r="DC10" i="4"/>
  <c r="DC13" i="4"/>
  <c r="DC20" i="4"/>
  <c r="CV22" i="4" l="1"/>
  <c r="DD18" i="4"/>
  <c r="DH18" i="4" s="1"/>
  <c r="X8" i="3"/>
  <c r="X22" i="3"/>
  <c r="DD10" i="4"/>
  <c r="Z28" i="3" s="1" a="1"/>
  <c r="Z28" i="3" s="1"/>
  <c r="C26" i="2" s="1" a="1"/>
  <c r="C26" i="2" s="1"/>
  <c r="DD23" i="4"/>
  <c r="DH23" i="4" s="1"/>
  <c r="CV15" i="4"/>
  <c r="CV20" i="4"/>
  <c r="X6" i="3"/>
  <c r="X19" i="3"/>
  <c r="X27" i="3"/>
  <c r="DD17" i="4"/>
  <c r="DH17" i="4" s="1"/>
  <c r="CV23" i="4"/>
  <c r="DD20" i="4"/>
  <c r="DH20" i="4" s="1"/>
  <c r="DB31" i="4"/>
  <c r="X10" i="3"/>
  <c r="DD24" i="4"/>
  <c r="Z14" i="3" s="1" a="1"/>
  <c r="Z14" i="3" s="1"/>
  <c r="C12" i="2" s="1" a="1"/>
  <c r="C12" i="2" s="1"/>
  <c r="X29" i="3"/>
  <c r="X14" i="3"/>
  <c r="X24" i="3"/>
  <c r="DD28" i="4"/>
  <c r="DH28" i="4" s="1"/>
  <c r="DD31" i="4"/>
  <c r="DH31" i="4" s="1"/>
  <c r="DD32" i="4"/>
  <c r="Z6" i="3" s="1" a="1"/>
  <c r="Z6" i="3" s="1"/>
  <c r="C4" i="2" s="1" a="1"/>
  <c r="C4" i="2" s="1"/>
  <c r="DB32" i="4"/>
  <c r="CV31" i="4"/>
  <c r="CV29" i="4"/>
  <c r="DB17" i="4"/>
  <c r="CV17" i="4"/>
  <c r="CV25" i="4"/>
  <c r="DD14" i="4"/>
  <c r="Z24" i="3" s="1" a="1"/>
  <c r="Z24" i="3" s="1"/>
  <c r="C22" i="2" s="1" a="1"/>
  <c r="C22" i="2" s="1"/>
  <c r="DD11" i="4"/>
  <c r="DH11" i="4" s="1"/>
  <c r="CV10" i="4"/>
  <c r="DD30" i="4"/>
  <c r="Z8" i="3" s="1" a="1"/>
  <c r="Z8" i="3" s="1"/>
  <c r="C6" i="2" s="1" a="1"/>
  <c r="C6" i="2" s="1"/>
  <c r="Y29" i="3" a="1"/>
  <c r="Y29" i="3" s="1"/>
  <c r="DB25" i="4"/>
  <c r="CV21" i="4"/>
  <c r="X26" i="3"/>
  <c r="Y17" i="3" a="1"/>
  <c r="Y17" i="3" s="1"/>
  <c r="DH32" i="4"/>
  <c r="Y11" i="3" a="1"/>
  <c r="Y11" i="3" s="1"/>
  <c r="DB23" i="4"/>
  <c r="DD21" i="4"/>
  <c r="DD26" i="4"/>
  <c r="DH26" i="4" s="1"/>
  <c r="Y8" i="3" a="1"/>
  <c r="Y8" i="3" s="1"/>
  <c r="DD13" i="4"/>
  <c r="Z25" i="3" s="1" a="1"/>
  <c r="Z25" i="3" s="1"/>
  <c r="C23" i="2" s="1" a="1"/>
  <c r="C23" i="2" s="1"/>
  <c r="Z20" i="3" a="1"/>
  <c r="Z20" i="3" s="1"/>
  <c r="C18" i="2" s="1" a="1"/>
  <c r="C18" i="2" s="1"/>
  <c r="Y28" i="3" a="1"/>
  <c r="Y28" i="3" s="1"/>
  <c r="DD16" i="4"/>
  <c r="DH16" i="4" s="1"/>
  <c r="Y26" i="3" a="1"/>
  <c r="Y26" i="3" s="1"/>
  <c r="DB11" i="4"/>
  <c r="Y27" i="3" a="1"/>
  <c r="Y27" i="3" s="1"/>
  <c r="DD25" i="4"/>
  <c r="DH25" i="4" s="1"/>
  <c r="DB14" i="4"/>
  <c r="DB20" i="4"/>
  <c r="DD15" i="4"/>
  <c r="DH15" i="4" s="1"/>
  <c r="Y14" i="3" a="1"/>
  <c r="Y14" i="3" s="1"/>
  <c r="DB24" i="4"/>
  <c r="Y19" i="3" a="1"/>
  <c r="Y19" i="3" s="1"/>
  <c r="DB19" i="4"/>
  <c r="Y9" i="3" a="1"/>
  <c r="Y9" i="3" s="1"/>
  <c r="DB29" i="4"/>
  <c r="Y10" i="3" a="1"/>
  <c r="Y10" i="3" s="1"/>
  <c r="DB28" i="4"/>
  <c r="Y20" i="3" a="1"/>
  <c r="Y20" i="3" s="1"/>
  <c r="DB18" i="4"/>
  <c r="DD19" i="4"/>
  <c r="Y25" i="3" a="1"/>
  <c r="Y25" i="3" s="1"/>
  <c r="DB13" i="4"/>
  <c r="DD29" i="4"/>
  <c r="Y12" i="3" a="1"/>
  <c r="Y12" i="3" s="1"/>
  <c r="DB26" i="4"/>
  <c r="DD27" i="4"/>
  <c r="Y22" i="3" a="1"/>
  <c r="Y22" i="3" s="1"/>
  <c r="DB16" i="4"/>
  <c r="DD12" i="4"/>
  <c r="Y23" i="3" a="1"/>
  <c r="Y23" i="3" s="1"/>
  <c r="DB15" i="4"/>
  <c r="DD9" i="4"/>
  <c r="DD22" i="4"/>
  <c r="Y16" i="3" a="1"/>
  <c r="Y16" i="3" s="1"/>
  <c r="DB22" i="4"/>
  <c r="DH10" i="4" l="1"/>
  <c r="Z10" i="3" a="1"/>
  <c r="Z10" i="3" s="1"/>
  <c r="C8" i="2" s="1" a="1"/>
  <c r="C8" i="2" s="1"/>
  <c r="DH30" i="4"/>
  <c r="DH24" i="4"/>
  <c r="DH14" i="4"/>
  <c r="Z21" i="3" a="1"/>
  <c r="Z21" i="3" s="1"/>
  <c r="C19" i="2" s="1" a="1"/>
  <c r="C19" i="2" s="1"/>
  <c r="Z15" i="3" a="1"/>
  <c r="Z15" i="3" s="1"/>
  <c r="C13" i="2" s="1" a="1"/>
  <c r="C13" i="2" s="1"/>
  <c r="Z18" i="3" a="1"/>
  <c r="Z18" i="3" s="1"/>
  <c r="C16" i="2" s="1" a="1"/>
  <c r="C16" i="2" s="1"/>
  <c r="Z7" i="3" a="1"/>
  <c r="Z7" i="3" s="1"/>
  <c r="C5" i="2" s="1" a="1"/>
  <c r="C5" i="2" s="1"/>
  <c r="X31" i="3"/>
  <c r="Z13" i="3" a="1"/>
  <c r="Z13" i="3" s="1"/>
  <c r="C11" i="2" s="1" a="1"/>
  <c r="C11" i="2" s="1"/>
  <c r="DH13" i="4"/>
  <c r="Z22" i="3" a="1"/>
  <c r="Z22" i="3" s="1"/>
  <c r="C20" i="2" s="1" a="1"/>
  <c r="C20" i="2" s="1"/>
  <c r="Z27" i="3" a="1"/>
  <c r="Z27" i="3" s="1"/>
  <c r="C25" i="2" s="1" a="1"/>
  <c r="C25" i="2" s="1"/>
  <c r="Z23" i="3" a="1"/>
  <c r="Z23" i="3" s="1"/>
  <c r="C21" i="2" s="1" a="1"/>
  <c r="C21" i="2" s="1"/>
  <c r="Z12" i="3" a="1"/>
  <c r="Z12" i="3" s="1"/>
  <c r="C10" i="2" s="1" a="1"/>
  <c r="C10" i="2" s="1"/>
  <c r="DH21" i="4"/>
  <c r="Z17" i="3" a="1"/>
  <c r="Z17" i="3" s="1"/>
  <c r="C15" i="2" s="1" a="1"/>
  <c r="C15" i="2" s="1"/>
  <c r="Y31" i="3"/>
  <c r="Z16" i="3" a="1"/>
  <c r="Z16" i="3" s="1"/>
  <c r="C14" i="2" s="1" a="1"/>
  <c r="C14" i="2" s="1"/>
  <c r="DH22" i="4"/>
  <c r="Z26" i="3" a="1"/>
  <c r="Z26" i="3" s="1"/>
  <c r="C24" i="2" s="1" a="1"/>
  <c r="C24" i="2" s="1"/>
  <c r="DH12" i="4"/>
  <c r="Z9" i="3" a="1"/>
  <c r="Z9" i="3" s="1"/>
  <c r="DH29" i="4"/>
  <c r="Z29" i="3" a="1"/>
  <c r="Z29" i="3" s="1"/>
  <c r="C27" i="2" s="1" a="1"/>
  <c r="C27" i="2" s="1"/>
  <c r="DH9" i="4"/>
  <c r="Z19" i="3" a="1"/>
  <c r="Z19" i="3" s="1"/>
  <c r="C17" i="2" s="1" a="1"/>
  <c r="C17" i="2" s="1"/>
  <c r="DH19" i="4"/>
  <c r="Z11" i="3" a="1"/>
  <c r="Z11" i="3" s="1"/>
  <c r="C9" i="2" s="1" a="1"/>
  <c r="C9" i="2" s="1"/>
  <c r="DH27" i="4"/>
  <c r="C7" i="2" l="1" a="1"/>
  <c r="C7" i="2" s="1"/>
  <c r="C29" i="2" s="1"/>
  <c r="C30" i="2" s="1"/>
  <c r="Z31" i="3"/>
</calcChain>
</file>

<file path=xl/sharedStrings.xml><?xml version="1.0" encoding="utf-8"?>
<sst xmlns="http://schemas.openxmlformats.org/spreadsheetml/2006/main" count="1070" uniqueCount="372">
  <si>
    <t>Year</t>
  </si>
  <si>
    <t>Study TFP Growth</t>
  </si>
  <si>
    <t>Canadian TFP Growth</t>
  </si>
  <si>
    <t>(a)</t>
  </si>
  <si>
    <t>(b)</t>
  </si>
  <si>
    <t>Average (1993-2016)</t>
  </si>
  <si>
    <t>X-Factor</t>
  </si>
  <si>
    <t>Yearly Estimates:</t>
  </si>
  <si>
    <t>Residential Share</t>
  </si>
  <si>
    <t>Commercial Share</t>
  </si>
  <si>
    <t>Industrial Share</t>
  </si>
  <si>
    <t>Other (Wholesale) Share</t>
  </si>
  <si>
    <t>Growth of Residential Index</t>
  </si>
  <si>
    <t>Growth of Commercial Index</t>
  </si>
  <si>
    <t>Growth of Industrial Index</t>
  </si>
  <si>
    <t>Growth of Other (Wholesale) Index</t>
  </si>
  <si>
    <t>Labor Share</t>
  </si>
  <si>
    <t>Capital Share</t>
  </si>
  <si>
    <t>Other Share</t>
  </si>
  <si>
    <t>Growth of Labor Index</t>
  </si>
  <si>
    <t>Growth of Capital Index</t>
  </si>
  <si>
    <t>Growth of Other Index</t>
  </si>
  <si>
    <t>Growth of Input Wage</t>
  </si>
  <si>
    <t>Growth of Weighted Input Wage</t>
  </si>
  <si>
    <t>Growth of Ouput Index</t>
  </si>
  <si>
    <t>Growth of Input Index</t>
  </si>
  <si>
    <t>TFP</t>
  </si>
  <si>
    <t>Average:</t>
  </si>
  <si>
    <t>StDev:</t>
  </si>
  <si>
    <t>Company</t>
  </si>
  <si>
    <t>Operating Revenues: Residential</t>
  </si>
  <si>
    <t>Operating Revenues: Commercial</t>
  </si>
  <si>
    <t>Operating Revenues: Industrial</t>
  </si>
  <si>
    <t>Operating Revenues: Other (Wholesale)</t>
  </si>
  <si>
    <t>Total Operating Revenues</t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</si>
  <si>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Residential</t>
    </r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</si>
  <si>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Commercial</t>
    </r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</si>
  <si>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Industrial</t>
    </r>
  </si>
  <si>
    <r>
      <t>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): Other (Wholesale)</t>
    </r>
  </si>
  <si>
    <r>
      <t>Total Volumes (10</t>
    </r>
    <r>
      <rPr>
        <u/>
        <vertAlign val="superscript"/>
        <sz val="10"/>
        <rFont val="Times New Roman"/>
        <family val="1"/>
      </rPr>
      <t>6</t>
    </r>
    <r>
      <rPr>
        <u/>
        <sz val="10"/>
        <rFont val="Times New Roman"/>
        <family val="1"/>
      </rPr>
      <t xml:space="preserve"> m</t>
    </r>
    <r>
      <rPr>
        <u/>
        <vertAlign val="superscript"/>
        <sz val="10"/>
        <rFont val="Times New Roman"/>
        <family val="1"/>
      </rPr>
      <t>3</t>
    </r>
    <r>
      <rPr>
        <u/>
        <sz val="10"/>
        <rFont val="Times New Roman"/>
        <family val="1"/>
      </rPr>
      <t>)</t>
    </r>
  </si>
  <si>
    <t>Residential Index</t>
  </si>
  <si>
    <t>Natural Log of Residential Index</t>
  </si>
  <si>
    <t>Commercial Index</t>
  </si>
  <si>
    <t>Natural Log of Commercial Index</t>
  </si>
  <si>
    <t>Industrial Index</t>
  </si>
  <si>
    <t>Natural Log of Industrial Index</t>
  </si>
  <si>
    <t>Other Index</t>
  </si>
  <si>
    <t>Natural Log of Other Index</t>
  </si>
  <si>
    <t>Distribution Full-Time Equivalent Employees</t>
  </si>
  <si>
    <t>Labor Index</t>
  </si>
  <si>
    <t>Natural Log of Labor Index</t>
  </si>
  <si>
    <t>Wages &amp; Salaries: Distribution</t>
  </si>
  <si>
    <t>Labor Price</t>
  </si>
  <si>
    <t>Labor Price Index</t>
  </si>
  <si>
    <t>Capital Stock</t>
  </si>
  <si>
    <t>Capital Index</t>
  </si>
  <si>
    <t>Natural Log of Capital Index</t>
  </si>
  <si>
    <t>Capital Price</t>
  </si>
  <si>
    <t>Capital Price Index</t>
  </si>
  <si>
    <t>Cost of Capital</t>
  </si>
  <si>
    <t>Materials Cost</t>
  </si>
  <si>
    <t>Other Price</t>
  </si>
  <si>
    <t>Other Price Index</t>
  </si>
  <si>
    <t>Materials Stock</t>
  </si>
  <si>
    <t>Materials Stock Index</t>
  </si>
  <si>
    <t>Growth of Materials Stock Index</t>
  </si>
  <si>
    <t>Natural Log of Materials Stock Index</t>
  </si>
  <si>
    <t>Materials Share</t>
  </si>
  <si>
    <t>Input Price Index</t>
  </si>
  <si>
    <t>Growth of Input Price Index</t>
  </si>
  <si>
    <t>Weighted Growth of Input Price Index</t>
  </si>
  <si>
    <t>Tornqvist/Theil Output Indices</t>
  </si>
  <si>
    <t>Tornqvist/Theil Input Indices</t>
  </si>
  <si>
    <t>Tornqvist/Theil Output Index</t>
  </si>
  <si>
    <t>Growth of Tornqvist/Theil Output Index</t>
  </si>
  <si>
    <t>Weighted Growth of Tornqvist/Theil Output Index</t>
  </si>
  <si>
    <t>Tornqvist/Theil Input Index</t>
  </si>
  <si>
    <t>Growth of Tornqvist/Theil Input Index</t>
  </si>
  <si>
    <t>Weighted Growth of Tornqvist/Theil Input Index</t>
  </si>
  <si>
    <t>Tornqvist/Theil TFP Index</t>
  </si>
  <si>
    <t>Growth of Tornqvist/Theil TFP Index</t>
  </si>
  <si>
    <t>Weighted Growth of Tornqvist/Theil TFP Index</t>
  </si>
  <si>
    <t>OPREVR</t>
  </si>
  <si>
    <t>OPREVC</t>
  </si>
  <si>
    <t>OPREVI</t>
  </si>
  <si>
    <t>OPREVO</t>
  </si>
  <si>
    <t>OPREVT</t>
  </si>
  <si>
    <t>RESSHR</t>
  </si>
  <si>
    <t>COMSHR</t>
  </si>
  <si>
    <t>INDSHR</t>
  </si>
  <si>
    <t>OTHSHR</t>
  </si>
  <si>
    <t>VOLRES</t>
  </si>
  <si>
    <t>VOLCOM</t>
  </si>
  <si>
    <t>VOLIND</t>
  </si>
  <si>
    <t>VOLOTH</t>
  </si>
  <si>
    <t>VOLTOT</t>
  </si>
  <si>
    <t>RESINDEX</t>
  </si>
  <si>
    <t>GRW(RESINDEX)</t>
  </si>
  <si>
    <t>LN(RESINDEX)</t>
  </si>
  <si>
    <t>COMINDEX</t>
  </si>
  <si>
    <t>GRW(COMINDEX)</t>
  </si>
  <si>
    <t>LN(COMINDEX)</t>
  </si>
  <si>
    <t>INDINDEX</t>
  </si>
  <si>
    <t>GRW(INDINDEX)</t>
  </si>
  <si>
    <t>LN(INDINDEX)</t>
  </si>
  <si>
    <t>OTHINDEX</t>
  </si>
  <si>
    <t>GRW(OTHINDEX)</t>
  </si>
  <si>
    <t>LN(OTHINDEX)</t>
  </si>
  <si>
    <t>DEMPLOY</t>
  </si>
  <si>
    <t>LABINDEX</t>
  </si>
  <si>
    <t>GRW(LABINDEX)</t>
  </si>
  <si>
    <t>LN(LABINDEX)</t>
  </si>
  <si>
    <t>DWGSAL</t>
  </si>
  <si>
    <t>LABPRC</t>
  </si>
  <si>
    <t>LABPRCINDEX</t>
  </si>
  <si>
    <t>KAPITAL</t>
  </si>
  <si>
    <t>KAPINDEX</t>
  </si>
  <si>
    <t>GRW(KAPINDEX)</t>
  </si>
  <si>
    <t>LN(KAPINDEX)</t>
  </si>
  <si>
    <t>CAPPRC</t>
  </si>
  <si>
    <t>CAPPRCINDEX</t>
  </si>
  <si>
    <t>CAPCST</t>
  </si>
  <si>
    <t>OTHER</t>
  </si>
  <si>
    <t>GDP-PI</t>
  </si>
  <si>
    <t>OTHPRCINDEX</t>
  </si>
  <si>
    <t>OTHERQ</t>
  </si>
  <si>
    <t>LABSHR</t>
  </si>
  <si>
    <t>KAPSHR</t>
  </si>
  <si>
    <t>INPRCINDEX</t>
  </si>
  <si>
    <t>GRW(INPRCINDEX)</t>
  </si>
  <si>
    <t>WTGRW(INPRCINDEX)</t>
  </si>
  <si>
    <t>GO1</t>
  </si>
  <si>
    <t>GO2</t>
  </si>
  <si>
    <t>GO3</t>
  </si>
  <si>
    <t>GO4</t>
  </si>
  <si>
    <t>GO5</t>
  </si>
  <si>
    <t>GO6</t>
  </si>
  <si>
    <t>GO7</t>
  </si>
  <si>
    <t>GO8</t>
  </si>
  <si>
    <t>GI1</t>
  </si>
  <si>
    <t>GI2</t>
  </si>
  <si>
    <t>GI3</t>
  </si>
  <si>
    <t>GI4</t>
  </si>
  <si>
    <t>GI5</t>
  </si>
  <si>
    <t>GI6</t>
  </si>
  <si>
    <t>GO</t>
  </si>
  <si>
    <t>GRW(GO)</t>
  </si>
  <si>
    <t>WTGRW(GO)</t>
  </si>
  <si>
    <t>GI</t>
  </si>
  <si>
    <t>GRW(GI)</t>
  </si>
  <si>
    <t>WTGRW(GI)</t>
  </si>
  <si>
    <t>LNTFP</t>
  </si>
  <si>
    <t>GRW(LNTFP)</t>
  </si>
  <si>
    <t>WTGRW(LNTFP)</t>
  </si>
  <si>
    <t xml:space="preserve">(c) 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</si>
  <si>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</si>
  <si>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</si>
  <si>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</si>
  <si>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</si>
  <si>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</si>
  <si>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</si>
  <si>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</si>
  <si>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</si>
  <si>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</si>
  <si>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</si>
  <si>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</si>
  <si>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</si>
  <si>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</si>
  <si>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</si>
  <si>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 xml:space="preserve">(r) </t>
  </si>
  <si>
    <t>(s)</t>
  </si>
  <si>
    <t>(t)</t>
  </si>
  <si>
    <t>(u)</t>
  </si>
  <si>
    <t>(v)</t>
  </si>
  <si>
    <t>(w)</t>
  </si>
  <si>
    <t>(x)</t>
  </si>
  <si>
    <t>(y)</t>
  </si>
  <si>
    <t>(z)</t>
  </si>
  <si>
    <t>(aa)</t>
  </si>
  <si>
    <t>(ab)</t>
  </si>
  <si>
    <t>(ac)</t>
  </si>
  <si>
    <t>(ad)</t>
  </si>
  <si>
    <t>(ae)</t>
  </si>
  <si>
    <t>(af)</t>
  </si>
  <si>
    <t>(ag)</t>
  </si>
  <si>
    <t>(ah)</t>
  </si>
  <si>
    <t>(ai)</t>
  </si>
  <si>
    <t>(aj)</t>
  </si>
  <si>
    <t>(ak)</t>
  </si>
  <si>
    <t>(al)</t>
  </si>
  <si>
    <t>(am)</t>
  </si>
  <si>
    <t>(an)</t>
  </si>
  <si>
    <t>(ao)</t>
  </si>
  <si>
    <t>(ap)</t>
  </si>
  <si>
    <t>(aq)</t>
  </si>
  <si>
    <t>(ar)</t>
  </si>
  <si>
    <t>(as)</t>
  </si>
  <si>
    <t>(at)</t>
  </si>
  <si>
    <t>(au)</t>
  </si>
  <si>
    <t>(av)</t>
  </si>
  <si>
    <t>(aw)</t>
  </si>
  <si>
    <t>(ax)</t>
  </si>
  <si>
    <t>(ay)</t>
  </si>
  <si>
    <t>(az)</t>
  </si>
  <si>
    <t>(ba)</t>
  </si>
  <si>
    <t>(bb)</t>
  </si>
  <si>
    <t>(bc)</t>
  </si>
  <si>
    <t>(bd)</t>
  </si>
  <si>
    <t>(be)</t>
  </si>
  <si>
    <t>(bf)</t>
  </si>
  <si>
    <t>(bg)</t>
  </si>
  <si>
    <t>(bh)</t>
  </si>
  <si>
    <t>(bi)</t>
  </si>
  <si>
    <t>(bj)</t>
  </si>
  <si>
    <t>(bk)</t>
  </si>
  <si>
    <t>(bl)</t>
  </si>
  <si>
    <t>(bm)</t>
  </si>
  <si>
    <t>(bn)</t>
  </si>
  <si>
    <t>(bo)</t>
  </si>
  <si>
    <t>(bp)</t>
  </si>
  <si>
    <t>(bq)</t>
  </si>
  <si>
    <t>(br)</t>
  </si>
  <si>
    <t>(bs)</t>
  </si>
  <si>
    <t>(bt)</t>
  </si>
  <si>
    <t>(bu)</t>
  </si>
  <si>
    <t>(bv)</t>
  </si>
  <si>
    <t>(bw)</t>
  </si>
  <si>
    <t>(bx)</t>
  </si>
  <si>
    <t>∑(a):(d)</t>
  </si>
  <si>
    <t>(a)/(e)</t>
  </si>
  <si>
    <t>(b)/(e)</t>
  </si>
  <si>
    <t>(c)/(e)</t>
  </si>
  <si>
    <t>(d)/(e)</t>
  </si>
  <si>
    <t>∑(j):(m)</t>
  </si>
  <si>
    <r>
      <t>(j)/(j)</t>
    </r>
    <r>
      <rPr>
        <b/>
        <vertAlign val="subscript"/>
        <sz val="10"/>
        <rFont val="Times New Roman"/>
        <family val="1"/>
      </rPr>
      <t>base</t>
    </r>
    <r>
      <rPr>
        <b/>
        <vertAlign val="superscript"/>
        <sz val="10"/>
        <rFont val="Times New Roman"/>
        <family val="1"/>
      </rPr>
      <t>1</t>
    </r>
  </si>
  <si>
    <r>
      <t>((o)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(o)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)/(o)</t>
    </r>
    <r>
      <rPr>
        <b/>
        <vertAlign val="subscript"/>
        <sz val="10"/>
        <rFont val="Times New Roman"/>
        <family val="1"/>
      </rPr>
      <t>t-1</t>
    </r>
  </si>
  <si>
    <t>ln(o)</t>
  </si>
  <si>
    <r>
      <t>(k)/(k)</t>
    </r>
    <r>
      <rPr>
        <b/>
        <vertAlign val="subscript"/>
        <sz val="10"/>
        <rFont val="Times New Roman"/>
        <family val="1"/>
      </rPr>
      <t>base</t>
    </r>
  </si>
  <si>
    <r>
      <t>((r)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(r)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)/(r)</t>
    </r>
    <r>
      <rPr>
        <b/>
        <vertAlign val="subscript"/>
        <sz val="10"/>
        <rFont val="Times New Roman"/>
        <family val="1"/>
      </rPr>
      <t>t-1</t>
    </r>
  </si>
  <si>
    <t>ln(r)</t>
  </si>
  <si>
    <r>
      <t>(l)/(l)</t>
    </r>
    <r>
      <rPr>
        <b/>
        <vertAlign val="subscript"/>
        <sz val="10"/>
        <rFont val="Times New Roman"/>
        <family val="1"/>
      </rPr>
      <t>base</t>
    </r>
  </si>
  <si>
    <r>
      <t>((u)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(u)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)/(u)</t>
    </r>
    <r>
      <rPr>
        <b/>
        <vertAlign val="subscript"/>
        <sz val="10"/>
        <rFont val="Times New Roman"/>
        <family val="1"/>
      </rPr>
      <t>t-1</t>
    </r>
  </si>
  <si>
    <t xml:space="preserve">ln(u) </t>
  </si>
  <si>
    <r>
      <t>(m)/(m)</t>
    </r>
    <r>
      <rPr>
        <b/>
        <vertAlign val="subscript"/>
        <sz val="10"/>
        <rFont val="Times New Roman"/>
        <family val="1"/>
      </rPr>
      <t>base</t>
    </r>
  </si>
  <si>
    <r>
      <t>((x)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(x)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)/(x)</t>
    </r>
    <r>
      <rPr>
        <b/>
        <vertAlign val="subscript"/>
        <sz val="10"/>
        <rFont val="Times New Roman"/>
        <family val="1"/>
      </rPr>
      <t>t-1</t>
    </r>
  </si>
  <si>
    <t xml:space="preserve">ln(x) </t>
  </si>
  <si>
    <r>
      <t>(aa)/(aa)</t>
    </r>
    <r>
      <rPr>
        <b/>
        <vertAlign val="subscript"/>
        <sz val="10"/>
        <rFont val="Times New Roman"/>
        <family val="1"/>
      </rPr>
      <t>base</t>
    </r>
  </si>
  <si>
    <r>
      <t>((ab)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(ab)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)/(ab)</t>
    </r>
    <r>
      <rPr>
        <b/>
        <vertAlign val="subscript"/>
        <sz val="10"/>
        <rFont val="Times New Roman"/>
        <family val="1"/>
      </rPr>
      <t>t-1</t>
    </r>
  </si>
  <si>
    <t>ln(ab)</t>
  </si>
  <si>
    <r>
      <t>(af)/(af)</t>
    </r>
    <r>
      <rPr>
        <b/>
        <vertAlign val="subscript"/>
        <sz val="10"/>
        <rFont val="Times New Roman"/>
        <family val="1"/>
      </rPr>
      <t>base</t>
    </r>
  </si>
  <si>
    <r>
      <t>(ah)/(ah)</t>
    </r>
    <r>
      <rPr>
        <b/>
        <vertAlign val="subscript"/>
        <sz val="10"/>
        <rFont val="Times New Roman"/>
        <family val="1"/>
      </rPr>
      <t>base</t>
    </r>
  </si>
  <si>
    <r>
      <t>((ai)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(ai)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)/(ai)</t>
    </r>
    <r>
      <rPr>
        <b/>
        <vertAlign val="subscript"/>
        <sz val="10"/>
        <rFont val="Times New Roman"/>
        <family val="1"/>
      </rPr>
      <t>t-1</t>
    </r>
  </si>
  <si>
    <t>ln(ai)</t>
  </si>
  <si>
    <r>
      <t>(al)/(al)</t>
    </r>
    <r>
      <rPr>
        <b/>
        <vertAlign val="subscript"/>
        <sz val="10"/>
        <rFont val="Times New Roman"/>
        <family val="1"/>
      </rPr>
      <t>base</t>
    </r>
  </si>
  <si>
    <t>(ah)×(al)</t>
  </si>
  <si>
    <r>
      <t>(ap)/(ap)</t>
    </r>
    <r>
      <rPr>
        <b/>
        <vertAlign val="subscript"/>
        <sz val="10"/>
        <rFont val="Times New Roman"/>
        <family val="1"/>
      </rPr>
      <t>base</t>
    </r>
  </si>
  <si>
    <r>
      <t>(ar)/(ar)</t>
    </r>
    <r>
      <rPr>
        <b/>
        <vertAlign val="subscript"/>
        <sz val="10"/>
        <rFont val="Times New Roman"/>
        <family val="1"/>
      </rPr>
      <t>base</t>
    </r>
  </si>
  <si>
    <r>
      <t>((as)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(as)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)/(as)</t>
    </r>
    <r>
      <rPr>
        <b/>
        <vertAlign val="subscript"/>
        <sz val="10"/>
        <rFont val="Times New Roman"/>
        <family val="1"/>
      </rPr>
      <t>t-1</t>
    </r>
  </si>
  <si>
    <t>ln(as)</t>
  </si>
  <si>
    <t>(ae)/[(ae)+(an)+(ao)]</t>
  </si>
  <si>
    <t>(an)/[(ae)+(an)+(ao)]</t>
  </si>
  <si>
    <t>(ao)/[(ae)+(an)+(ao)]</t>
  </si>
  <si>
    <t>(ag)×(av)+(am)×(aw)+(aq)×(ax)</t>
  </si>
  <si>
    <r>
      <t>((ay)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 xml:space="preserve"> - (ay)</t>
    </r>
    <r>
      <rPr>
        <b/>
        <vertAlign val="subscript"/>
        <sz val="10"/>
        <rFont val="Times New Roman"/>
        <family val="1"/>
      </rPr>
      <t>t-1</t>
    </r>
    <r>
      <rPr>
        <b/>
        <sz val="10"/>
        <rFont val="Times New Roman"/>
        <family val="1"/>
      </rPr>
      <t>)/(ay)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</si>
  <si>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]×(az)</t>
    </r>
  </si>
  <si>
    <t>RES</t>
  </si>
  <si>
    <t>RES Base</t>
  </si>
  <si>
    <t>COM</t>
  </si>
  <si>
    <t>COM Base</t>
  </si>
  <si>
    <t>IND</t>
  </si>
  <si>
    <t>IND Base</t>
  </si>
  <si>
    <t>OTH</t>
  </si>
  <si>
    <t>OTH Base</t>
  </si>
  <si>
    <t>LAB</t>
  </si>
  <si>
    <t>LAB Base</t>
  </si>
  <si>
    <t>CAP</t>
  </si>
  <si>
    <t>CAP Base</t>
  </si>
  <si>
    <t>MAT</t>
  </si>
  <si>
    <t>MAT Base</t>
  </si>
  <si>
    <t>∑(bb):(bi)</t>
  </si>
  <si>
    <r>
      <t>(bp)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(bp)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</si>
  <si>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]×(bq)</t>
    </r>
  </si>
  <si>
    <t>∑(bj):(bo)</t>
  </si>
  <si>
    <r>
      <t>(bs)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(bs)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</si>
  <si>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]×(bt)</t>
    </r>
  </si>
  <si>
    <t>(bp)+(bs)</t>
  </si>
  <si>
    <r>
      <t>(bv)</t>
    </r>
    <r>
      <rPr>
        <b/>
        <vertAlign val="subscript"/>
        <sz val="10"/>
        <rFont val="Times New Roman"/>
        <family val="1"/>
      </rPr>
      <t xml:space="preserve">t </t>
    </r>
    <r>
      <rPr>
        <b/>
        <sz val="10"/>
        <rFont val="Times New Roman"/>
        <family val="1"/>
      </rPr>
      <t>- (bv)</t>
    </r>
    <r>
      <rPr>
        <b/>
        <vertAlign val="subscript"/>
        <sz val="10"/>
        <rFont val="Times New Roman"/>
        <family val="1"/>
      </rPr>
      <t>t-1</t>
    </r>
  </si>
  <si>
    <r>
      <t>[(Volume)</t>
    </r>
    <r>
      <rPr>
        <b/>
        <vertAlign val="subscript"/>
        <sz val="10"/>
        <rFont val="Times New Roman"/>
        <family val="1"/>
      </rPr>
      <t>,t</t>
    </r>
    <r>
      <rPr>
        <b/>
        <sz val="10"/>
        <rFont val="Times New Roman"/>
        <family val="1"/>
      </rPr>
      <t>/∑(Volume)</t>
    </r>
    <r>
      <rPr>
        <b/>
        <vertAlign val="subscript"/>
        <sz val="10"/>
        <rFont val="Times New Roman"/>
        <family val="1"/>
      </rPr>
      <t>total</t>
    </r>
    <r>
      <rPr>
        <b/>
        <sz val="10"/>
        <rFont val="Times New Roman"/>
        <family val="1"/>
      </rPr>
      <t>]×(bw)</t>
    </r>
  </si>
  <si>
    <t>Enbridge Gas Distribution</t>
  </si>
  <si>
    <t>-</t>
  </si>
  <si>
    <t>Arithmetic Mean:</t>
  </si>
  <si>
    <t>Sum:</t>
  </si>
  <si>
    <t>Shares:</t>
  </si>
  <si>
    <t>Geometric Mean:</t>
  </si>
  <si>
    <t>Notes:</t>
  </si>
  <si>
    <t>[1] Unless otherwise noted, each index is based on Enbridge Gas Distribution (2006).</t>
  </si>
  <si>
    <t>Description</t>
  </si>
  <si>
    <t>Summary of Enbridge Total Output Volumes and Revenues since 1992</t>
  </si>
  <si>
    <t>Enbridge Output Bundled Volumes</t>
  </si>
  <si>
    <t xml:space="preserve">Sources </t>
  </si>
  <si>
    <t>From Enbridge Output Volumes Analysis workbook</t>
  </si>
  <si>
    <t>Bundled Volumes (106 m3)</t>
  </si>
  <si>
    <t>Revenues ($, millions)</t>
  </si>
  <si>
    <t>Residential</t>
  </si>
  <si>
    <t>Commercial</t>
  </si>
  <si>
    <t>Industrial</t>
  </si>
  <si>
    <t>Other (Wholesale)</t>
  </si>
  <si>
    <t xml:space="preserve">Wholesale </t>
  </si>
  <si>
    <t>Calculates Labor Price for Enbridge for each year</t>
  </si>
  <si>
    <t>Calendar Year Conversion</t>
  </si>
  <si>
    <t>From Enbridge Labor and Materials Calculation Workbook</t>
  </si>
  <si>
    <t>Distirbution FTEs</t>
  </si>
  <si>
    <t>Distribution Wages and Salaries</t>
  </si>
  <si>
    <t>(c) = (b)/(a)</t>
  </si>
  <si>
    <t>Calculates Materials stock and cost for Enbridge for each year</t>
  </si>
  <si>
    <t>From Enbridge Labor and Materials Calculation workbook</t>
  </si>
  <si>
    <t>O&amp;M Expense: Distribution ($ Millions)</t>
  </si>
  <si>
    <t>Wages and Salaries: Distribution (DWGSAL) ($ Millions)</t>
  </si>
  <si>
    <t>Cost of Materials ($ Millions)</t>
  </si>
  <si>
    <t>GDP Price Index</t>
  </si>
  <si>
    <t>Materials Stock ($ Millions)</t>
  </si>
  <si>
    <t>(c) = (a) - (b)</t>
  </si>
  <si>
    <t>(e) = (c) / (e)</t>
  </si>
  <si>
    <t>Calculates Enbridge's capital price for each year</t>
  </si>
  <si>
    <t>Capital Price Calculation</t>
  </si>
  <si>
    <t>From Enbridge Capital Calculations workbook</t>
  </si>
  <si>
    <t>Region</t>
  </si>
  <si>
    <t>Investment Tax Credit Rate (k)</t>
  </si>
  <si>
    <t>Corporate Profits Tax Rate (u)</t>
  </si>
  <si>
    <t>Present Value of Depreciation Deduction on New Investment (z)</t>
  </si>
  <si>
    <t>Expected Inflation (i)</t>
  </si>
  <si>
    <t>Asset Lifetime (s)</t>
  </si>
  <si>
    <t>Handy-Whitman Asset Price in Year t-1</t>
  </si>
  <si>
    <t>Handy-Whitman Asset Price in Year t-1 (Normalized)</t>
  </si>
  <si>
    <t>k</t>
  </si>
  <si>
    <t>u</t>
  </si>
  <si>
    <t>z</t>
  </si>
  <si>
    <t>i</t>
  </si>
  <si>
    <t>s</t>
  </si>
  <si>
    <t>PA,t-1</t>
  </si>
  <si>
    <t>PA,t-1 Norm</t>
  </si>
  <si>
    <t>CAPRC</t>
  </si>
  <si>
    <t>PA,t-1/100</t>
  </si>
  <si>
    <t>North Atlantic</t>
  </si>
  <si>
    <t>Calculates Capital Stock for Enbridge</t>
  </si>
  <si>
    <t>Capital Stock (1992 - 2016)</t>
  </si>
  <si>
    <t>Additions to Distribution Plant</t>
  </si>
  <si>
    <t>Retirements of Distribution Plant</t>
  </si>
  <si>
    <t>Handy-Whitman Asset Price in Yeart</t>
  </si>
  <si>
    <t>Handy-Whitman Asset Price in Yeart-s</t>
  </si>
  <si>
    <t>Handy-Whitman Asset Price in Yeart (Normalized)</t>
  </si>
  <si>
    <t>Handy-Whitman Asset Price in Yeart-s (Normalized)</t>
  </si>
  <si>
    <t>Real Additions to Distribution Plant</t>
  </si>
  <si>
    <t>Real Retirements of Distribution Plant</t>
  </si>
  <si>
    <t>Company Name</t>
  </si>
  <si>
    <t>ADD</t>
  </si>
  <si>
    <t>RET</t>
  </si>
  <si>
    <t>HWt</t>
  </si>
  <si>
    <t>HWt-s</t>
  </si>
  <si>
    <t>HWt (norm)</t>
  </si>
  <si>
    <t>HWt-s (norm)</t>
  </si>
  <si>
    <t>REALADD</t>
  </si>
  <si>
    <t>REALRET</t>
  </si>
  <si>
    <t>(c)/100</t>
  </si>
  <si>
    <t>(d)/100</t>
  </si>
  <si>
    <t>(b)/(f)</t>
  </si>
  <si>
    <t xml:space="preserve">*Since Enbridge is not in the United States, it does not fit into a Handy-Whitman region. The North Atlantic region is used since Enbridge's service area is closest to that region. </t>
  </si>
  <si>
    <t>Candian TFP</t>
  </si>
  <si>
    <t>N/A</t>
  </si>
  <si>
    <t>Average</t>
  </si>
  <si>
    <t>(b) = (a)t/(a)t-1 - 1</t>
  </si>
  <si>
    <t>Canadian TFP: Statistics Canada, http://www5.statcan.gc.ca/cansim/a47, Table 383-0021.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</si>
</sst>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2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0.00000"/>
    <numFmt numFmtId="167" formatCode="&quot;$&quot;#,##0"/>
    <numFmt numFmtId="168" formatCode="0.000000"/>
    <numFmt numFmtId="169" formatCode="&quot;[&quot;#&quot;]&quot;"/>
    <numFmt numFmtId="170" formatCode="#,##0.0_);\(#,##0.0\)"/>
    <numFmt numFmtId="171" formatCode="&quot;$&quot;#,##0.0_);\(&quot;$&quot;#,##0.0\)"/>
    <numFmt numFmtId="172" formatCode="&quot;[&quot;0&quot;]&quot;"/>
    <numFmt numFmtId="173" formatCode="0.0%"/>
    <numFmt numFmtId="174" formatCode="&quot;$&quot;#,##0.0,,&quot;M&quot;_);[Red]\(&quot;$&quot;#,##0.0,,&quot;M&quot;\)"/>
    <numFmt numFmtId="175" formatCode="General_)"/>
    <numFmt numFmtId="176" formatCode="@\ *."/>
    <numFmt numFmtId="177" formatCode="\ \ \ \ \ \ \ \ \ \ @\ *."/>
    <numFmt numFmtId="178" formatCode="\ \ \ \ \ \ \ \ \ \ \ \ @\ *."/>
    <numFmt numFmtId="179" formatCode="\ \ \ \ \ \ \ \ \ \ \ \ @"/>
    <numFmt numFmtId="180" formatCode="\ \ \ \ \ \ \ \ \ \ \ \ \ @\ *."/>
    <numFmt numFmtId="181" formatCode="\ @\ *."/>
    <numFmt numFmtId="182" formatCode="\ @"/>
    <numFmt numFmtId="183" formatCode="\ \ @\ *."/>
    <numFmt numFmtId="184" formatCode="\ \ @"/>
    <numFmt numFmtId="185" formatCode="\ \ \ @\ *."/>
    <numFmt numFmtId="186" formatCode="\ \ \ @"/>
    <numFmt numFmtId="187" formatCode="\ \ \ \ @\ *."/>
    <numFmt numFmtId="188" formatCode="\ \ \ \ @"/>
    <numFmt numFmtId="189" formatCode="\ \ \ \ \ \ @\ *."/>
    <numFmt numFmtId="190" formatCode="\ \ \ \ \ \ @"/>
    <numFmt numFmtId="191" formatCode="\ \ \ \ \ \ \ @\ *."/>
    <numFmt numFmtId="192" formatCode="\ \ \ \ \ \ \ \ \ @\ *."/>
    <numFmt numFmtId="193" formatCode="\ \ \ \ \ \ \ \ \ @"/>
    <numFmt numFmtId="194" formatCode="#,##0.00\ &quot;Gg&quot;"/>
    <numFmt numFmtId="195" formatCode="#,##0.00\ &quot;kg&quot;"/>
    <numFmt numFmtId="196" formatCode="#,##0.00\ &quot;kt&quot;"/>
    <numFmt numFmtId="197" formatCode="#,##0.00\ &quot;Stck&quot;"/>
    <numFmt numFmtId="198" formatCode="#,##0.00\ &quot;Stk&quot;"/>
    <numFmt numFmtId="199" formatCode="#,##0.00\ &quot;T.Stk&quot;"/>
    <numFmt numFmtId="200" formatCode="#,##0.00\ &quot;TJ&quot;"/>
    <numFmt numFmtId="201" formatCode="#,##0.00\ &quot;TStk&quot;"/>
    <numFmt numFmtId="202" formatCode="yyyy"/>
    <numFmt numFmtId="203" formatCode="&quot;$&quot;#,##0.0;[Red]\-&quot;$&quot;#,##0.0"/>
    <numFmt numFmtId="204" formatCode="#,##0\x_);\(#,##0\x\);#,##0\x_)"/>
    <numFmt numFmtId="205" formatCode="#,##0%_);\(#,##0%\);#,##0%_)"/>
    <numFmt numFmtId="206" formatCode="###0_);\(###0\);###0_)"/>
    <numFmt numFmtId="207" formatCode="#,##0.00_);\(#,##0.00\);\-"/>
    <numFmt numFmtId="208" formatCode="#,##0_);\(#,##0\);\-"/>
    <numFmt numFmtId="209" formatCode="#,##0.00%_);\(#,##0.00%\);\-"/>
    <numFmt numFmtId="210" formatCode="#,##0.0%_);\(#,##0.0%\);\-"/>
    <numFmt numFmtId="211" formatCode="#,##0.0\x_);\(#,##0.0\x\);\-"/>
    <numFmt numFmtId="212" formatCode="_(&quot;$&quot;#,##0.0_);\(&quot;$&quot;#,##0.0\);_(&quot;$&quot;#,##0.0_)"/>
    <numFmt numFmtId="213" formatCode="d/m/yy"/>
    <numFmt numFmtId="214" formatCode="_(#,##0.0\x_);\(#,##0.0\x\);_(#,##0.0\x_)"/>
    <numFmt numFmtId="215" formatCode="_(#,##0.0_);\(#,##0.0\);_(#,##0.0_)"/>
    <numFmt numFmtId="216" formatCode="_(#,##0.0%_);\(#,##0.0%\);_(#,##0.0%_)"/>
    <numFmt numFmtId="217" formatCode="_(###0_);\(###0\);_(###0_)"/>
    <numFmt numFmtId="218" formatCode="_(* &quot;$&quot;#,##0_)_;;_(* \(&quot;$&quot;#,##0\)_;;_(* &quot;$&quot;#,##0_)_;"/>
    <numFmt numFmtId="219" formatCode="d/m/yy__;"/>
    <numFmt numFmtId="220" formatCode="_(* #,##0\x_)_;;_(* \(#,##0\x\)_;;_(* #,##0\x_)_;"/>
    <numFmt numFmtId="221" formatCode="_(* #,##0_)_;;_(* \(#,##0\)_;;_(* #,##0_)_;"/>
    <numFmt numFmtId="222" formatCode="_(* #,##0%_)_;;_(* \(#,##0%\)_;;_(* #,##0%_)_;"/>
    <numFmt numFmtId="223" formatCode="###0_)_;;\(###0\)_;;###0_)_;"/>
    <numFmt numFmtId="224" formatCode="&quot;$&quot;#,##0;\(&quot;$&quot;#,##0\);&quot;$&quot;#,##0"/>
    <numFmt numFmtId="225" formatCode="#,##0\x;\(#,##0\x\);#,##0\x"/>
    <numFmt numFmtId="226" formatCode="#,##0;\(#,##0\);#,##0"/>
    <numFmt numFmtId="227" formatCode="#,##0%;\(#,##0%\);#,##0%"/>
    <numFmt numFmtId="228" formatCode="###0;\(###0\);###0"/>
    <numFmt numFmtId="229" formatCode="_)d/m/yy_)"/>
    <numFmt numFmtId="230" formatCode="0;\(0\);&quot;-&quot;"/>
    <numFmt numFmtId="231" formatCode="0.000_)"/>
    <numFmt numFmtId="232" formatCode="_-* #,##0.0_-;\-* #,##0.0_-;_-* &quot;-&quot;??_-;_-@_-"/>
    <numFmt numFmtId="233" formatCode="_-* #,##0.00_-;\-* #,##0.00_-;_-* &quot;-&quot;??_-;_-@_-"/>
    <numFmt numFmtId="234" formatCode="_-* #,##0.00\ _€_-;\-* #,##0.00\ _€_-;_-* &quot;-&quot;??\ _€_-;_-@_-"/>
    <numFmt numFmtId="235" formatCode="#,##0.00;#,##0.00;&quot;&quot;"/>
    <numFmt numFmtId="236" formatCode="#,##0.0;\-#,##0.0;&quot;&quot;"/>
    <numFmt numFmtId="237" formatCode="#,##0."/>
    <numFmt numFmtId="238" formatCode="#,##0.0"/>
    <numFmt numFmtId="239" formatCode="_-&quot;£&quot;* #,##0_-;\-&quot;£&quot;* #,##0_-;_-&quot;£&quot;* &quot;-&quot;_-;_-@_-"/>
    <numFmt numFmtId="240" formatCode="_-&quot;£&quot;* #,##0.00_-;\-&quot;£&quot;* #,##0.00_-;_-&quot;£&quot;* &quot;-&quot;??_-;_-@_-"/>
    <numFmt numFmtId="241" formatCode="_-&quot;$&quot;* #,##0.00_-;\-&quot;$&quot;* #,##0.00_-;_-&quot;$&quot;* &quot;-&quot;??_-;_-@_-"/>
    <numFmt numFmtId="242" formatCode="\$#."/>
    <numFmt numFmtId="243" formatCode="dd\-mmm\-yy;\-;\-"/>
    <numFmt numFmtId="244" formatCode="mmm\-d\-yyyy"/>
    <numFmt numFmtId="245" formatCode="mmm\-yyyy"/>
    <numFmt numFmtId="246" formatCode="m/d/yy\ h:mm"/>
    <numFmt numFmtId="247" formatCode="dd/mm/yy\,\ hh:mm"/>
    <numFmt numFmtId="248" formatCode="_ * #,##0.00_ ;_ * \-#,##0.00_ ;_ * &quot;-&quot;??_ ;_ @_ "/>
    <numFmt numFmtId="249" formatCode="_-[$€-2]* #,##0.00_-;\-[$€-2]* #,##0.00_-;_-[$€-2]* &quot;-&quot;??_-"/>
    <numFmt numFmtId="250" formatCode="_-* #,##0.00\ &quot;€&quot;_-;\-* #,##0.00\ &quot;€&quot;_-;_-* &quot;-&quot;??\ &quot;€&quot;_-;_-@_-"/>
    <numFmt numFmtId="251" formatCode="dd/mm/yy__;"/>
    <numFmt numFmtId="252" formatCode="#,##0.00&quot; $&quot;;\-#,##0.00&quot; $&quot;"/>
    <numFmt numFmtId="253" formatCode="###0.00"/>
    <numFmt numFmtId="254" formatCode="_(* &quot;$&quot;#,##0_)_;;[Blue]_(* \(&quot;$&quot;#,##0\)_;;_(* &quot;$&quot;#,##0_)_;"/>
    <numFmt numFmtId="255" formatCode="_(* #,##0\x_)_;;[Blue]_(* \(#,##0\x\)_;;_(* #,##0\x_)_;"/>
    <numFmt numFmtId="256" formatCode="_(* #,##0_)_;;[Blue]_(* \(#,##0\)_;;_(* #,##0_)_;"/>
    <numFmt numFmtId="257" formatCode="_(* #,##0%_)_;;[Blue]_(* \(#,##0%\)_;;_(* #,##0%_)_;"/>
    <numFmt numFmtId="258" formatCode="#,##0.00;\(#,##0.00\);\-"/>
    <numFmt numFmtId="259" formatCode="#,##0.0_);\(#,##0.0\);\-"/>
    <numFmt numFmtId="260" formatCode="#,##0_);[Red]\(#,##0\);\-_)"/>
    <numFmt numFmtId="261" formatCode="_(* #,##0_);_(* \(#,##0\);_(* &quot;-&quot;??_);_(@_)"/>
    <numFmt numFmtId="262" formatCode="#,##0.0000_);\(#,##0.0000\);\-"/>
    <numFmt numFmtId="263" formatCode="_(#,##0_);\(#,##0\);_(#,##0_)"/>
    <numFmt numFmtId="264" formatCode="#,##0_);[Blue]\(#,##0\);#,##0_)"/>
    <numFmt numFmtId="265" formatCode="_ * #,##0_ ;_ * \-#,##0_ ;_ * &quot;-&quot;_ ;_ @_ "/>
    <numFmt numFmtId="266" formatCode="_ &quot;€&quot;\ * #,##0_ ;_ &quot;€&quot;\ * \-#,##0_ ;_ &quot;€&quot;\ * &quot;-&quot;_ ;_ @_ "/>
    <numFmt numFmtId="267" formatCode="_ &quot;€&quot;\ * #,##0.00_ ;_ &quot;€&quot;\ * \-#,##0.00_ ;_ &quot;€&quot;\ * &quot;-&quot;??_ ;_ @_ "/>
    <numFmt numFmtId="268" formatCode="0.0\x"/>
    <numFmt numFmtId="269" formatCode="#,##0.0000\ ;[Red]\(#,##0.0000\)"/>
    <numFmt numFmtId="270" formatCode="#,##0_);\-#,##0_);\-_)"/>
    <numFmt numFmtId="271" formatCode="#,##0.00_);\-#,##0.00_);\-_)"/>
    <numFmt numFmtId="272" formatCode="#,##0.0;\-#,##0.0;&quot;-&quot;"/>
    <numFmt numFmtId="273" formatCode="#,##0.00;\-#,##0.00;&quot;-&quot;"/>
    <numFmt numFmtId="274" formatCode="#,##0;\-#,##0;&quot;-&quot;\ "/>
    <numFmt numFmtId="275" formatCode="#,##0.00;[Red]\(#,##0.00\)"/>
    <numFmt numFmtId="276" formatCode="#,##0.0000"/>
    <numFmt numFmtId="277" formatCode="0.0%;0.0%;_-* &quot;-&quot;??_-;_-@_-"/>
    <numFmt numFmtId="278" formatCode="0.00%;0.00%;_-* &quot;-&quot;??_-;_-@_-"/>
    <numFmt numFmtId="279" formatCode="0.00%_);\(0.00\)%;\-"/>
    <numFmt numFmtId="280" formatCode="%#."/>
    <numFmt numFmtId="281" formatCode="#,##0.00_ ;[Red]\-#,##0.00\ "/>
    <numFmt numFmtId="282" formatCode="#,##0.0_);[Red]\(#,##0.0\)"/>
    <numFmt numFmtId="283" formatCode="#,##0.0_);\-#,##0.0_);\-_)"/>
    <numFmt numFmtId="284" formatCode="0_)"/>
    <numFmt numFmtId="285" formatCode="mmm\ dd\,\ yyyy"/>
    <numFmt numFmtId="286" formatCode="&quot;$&quot;#,##0.00;[Red]\-&quot;$&quot;#,##0.00"/>
    <numFmt numFmtId="287" formatCode="_-&quot;$&quot;* #,##0_-;\-&quot;$&quot;* #,##0_-;_-&quot;$&quot;* &quot;-&quot;_-;_-@_-"/>
    <numFmt numFmtId="288" formatCode="yyyy&quot;A&quot;"/>
    <numFmt numFmtId="289" formatCode="yyyy&quot;E&quot;"/>
    <numFmt numFmtId="290" formatCode="0&quot;E&quot;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i/>
      <sz val="10"/>
      <color theme="1"/>
      <name val="Times New Roman"/>
      <family val="1"/>
    </font>
    <font>
      <b/>
      <u/>
      <sz val="10"/>
      <name val="Times New Roman"/>
      <family val="1"/>
    </font>
    <font>
      <u/>
      <sz val="10"/>
      <name val="Times New Roman"/>
      <family val="1"/>
    </font>
    <font>
      <sz val="12"/>
      <name val="Times New Roman"/>
      <family val="1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u/>
      <vertAlign val="superscript"/>
      <sz val="10"/>
      <name val="Times New Roman"/>
      <family val="1"/>
    </font>
    <font>
      <b/>
      <vertAlign val="subscript"/>
      <sz val="10"/>
      <name val="Times New Roman"/>
      <family val="1"/>
    </font>
    <font>
      <b/>
      <vertAlign val="superscript"/>
      <sz val="10"/>
      <name val="Times New Roman"/>
      <family val="1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b/>
      <sz val="16"/>
      <name val="Calibri"/>
      <family val="2"/>
      <scheme val="minor"/>
    </font>
    <font>
      <sz val="10"/>
      <color indexed="8"/>
      <name val="Arial"/>
      <family val="2"/>
    </font>
    <font>
      <sz val="10"/>
      <name val="Courier"/>
      <family val="3"/>
    </font>
    <font>
      <sz val="11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1"/>
      <color indexed="8"/>
      <name val="ＭＳ Ｐゴシック"/>
      <family val="2"/>
    </font>
    <font>
      <sz val="7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9"/>
      <name val="ＭＳ Ｐゴシック"/>
      <family val="2"/>
    </font>
    <font>
      <sz val="10"/>
      <color indexed="57"/>
      <name val="Century Gothic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10"/>
      <name val="Arial"/>
      <family val="2"/>
    </font>
    <font>
      <sz val="12"/>
      <name val="Tms Rmn"/>
    </font>
    <font>
      <b/>
      <sz val="16"/>
      <color indexed="8"/>
      <name val="Times New Roman"/>
      <family val="1"/>
    </font>
    <font>
      <sz val="8"/>
      <color indexed="60"/>
      <name val="Arial"/>
      <family val="2"/>
    </font>
    <font>
      <sz val="10"/>
      <color indexed="60"/>
      <name val="Arial"/>
      <family val="2"/>
    </font>
    <font>
      <sz val="9"/>
      <color indexed="12"/>
      <name val="Frutiger 45 Light"/>
      <family val="2"/>
    </font>
    <font>
      <sz val="10"/>
      <color indexed="12"/>
      <name val="Helvetica-Narrow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sz val="10"/>
      <color indexed="12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b/>
      <i/>
      <sz val="12"/>
      <color indexed="12"/>
      <name val="Arial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sz val="12"/>
      <name val="Helv"/>
    </font>
    <font>
      <sz val="8"/>
      <name val="BERNHARD"/>
    </font>
    <font>
      <i/>
      <sz val="10"/>
      <color indexed="10"/>
      <name val="Arial"/>
      <family val="2"/>
    </font>
    <font>
      <b/>
      <sz val="14"/>
      <color indexed="6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b/>
      <sz val="11"/>
      <color indexed="12"/>
      <name val="Arial"/>
      <family val="2"/>
    </font>
    <font>
      <b/>
      <sz val="14"/>
      <color indexed="8"/>
      <name val="Arial"/>
      <family val="2"/>
    </font>
    <font>
      <b/>
      <sz val="8"/>
      <color indexed="29"/>
      <name val="Arial"/>
      <family val="2"/>
    </font>
    <font>
      <sz val="10"/>
      <name val="Candara"/>
      <family val="2"/>
    </font>
    <font>
      <sz val="9"/>
      <name val="Frutiger 45 Light"/>
      <family val="2"/>
    </font>
    <font>
      <b/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Helv"/>
    </font>
    <font>
      <sz val="10"/>
      <color indexed="17"/>
      <name val="Arial"/>
      <family val="2"/>
    </font>
    <font>
      <sz val="10"/>
      <color indexed="10"/>
      <name val="Century Gothic"/>
      <family val="2"/>
    </font>
    <font>
      <b/>
      <sz val="8"/>
      <color indexed="60"/>
      <name val="Arial"/>
      <family val="2"/>
    </font>
    <font>
      <sz val="10"/>
      <name val="Century Gothic"/>
      <family val="2"/>
    </font>
    <font>
      <sz val="11"/>
      <color indexed="17"/>
      <name val="Calibri"/>
      <family val="2"/>
    </font>
    <font>
      <b/>
      <sz val="16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name val="Arial"/>
      <family val="2"/>
    </font>
    <font>
      <b/>
      <sz val="14"/>
      <color indexed="62"/>
      <name val="Arial"/>
      <family val="2"/>
    </font>
    <font>
      <u/>
      <sz val="10"/>
      <name val="Arial"/>
      <family val="2"/>
    </font>
    <font>
      <b/>
      <sz val="9"/>
      <color indexed="9"/>
      <name val="Frutiger 45 Light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indexed="9"/>
      <name val="Frutiger 45 Light"/>
      <family val="2"/>
    </font>
    <font>
      <b/>
      <sz val="12"/>
      <name val="Times New Roman"/>
      <family val="1"/>
    </font>
    <font>
      <u/>
      <sz val="10"/>
      <color theme="10"/>
      <name val="Arial"/>
      <family val="2"/>
    </font>
    <font>
      <u/>
      <sz val="8.8000000000000007"/>
      <color theme="10"/>
      <name val="Calibri"/>
      <family val="2"/>
    </font>
    <font>
      <u/>
      <sz val="9.35"/>
      <color theme="10"/>
      <name val="Calibri"/>
      <family val="2"/>
    </font>
    <font>
      <u/>
      <sz val="8.5"/>
      <color indexed="12"/>
      <name val="Arial"/>
      <family val="2"/>
    </font>
    <font>
      <u/>
      <sz val="7.7"/>
      <color theme="10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u/>
      <sz val="8"/>
      <name val="Arial Narrow"/>
      <family val="2"/>
    </font>
    <font>
      <b/>
      <u/>
      <sz val="8"/>
      <color indexed="9"/>
      <name val="Arial Narrow"/>
      <family val="2"/>
    </font>
    <font>
      <sz val="10"/>
      <name val="Ottawa"/>
    </font>
    <font>
      <sz val="10"/>
      <color indexed="12"/>
      <name val="Frutiger 45 Light"/>
      <family val="2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sz val="10"/>
      <color rgb="FF0000FF"/>
      <name val="Arial"/>
      <family val="2"/>
    </font>
    <font>
      <sz val="11"/>
      <color theme="3"/>
      <name val="Calibri"/>
      <family val="2"/>
    </font>
    <font>
      <sz val="11"/>
      <color theme="3"/>
      <name val="Calibri"/>
      <family val="2"/>
      <scheme val="minor"/>
    </font>
    <font>
      <b/>
      <sz val="12"/>
      <color indexed="9"/>
      <name val="Arial"/>
      <family val="2"/>
    </font>
    <font>
      <b/>
      <sz val="12"/>
      <color indexed="8"/>
      <name val="Times New Roman"/>
      <family val="1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i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8"/>
      <name val="Arial"/>
      <family val="2"/>
    </font>
    <font>
      <b/>
      <i/>
      <sz val="10"/>
      <name val="Arial"/>
      <family val="2"/>
    </font>
    <font>
      <sz val="10"/>
      <name val="Helvetica-Narrow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8"/>
      <name val="Arial"/>
      <family val="2"/>
    </font>
    <font>
      <i/>
      <sz val="10"/>
      <color indexed="44"/>
      <name val="Arial"/>
      <family val="2"/>
    </font>
    <font>
      <sz val="10"/>
      <name val="Humanst521 Lt BT"/>
    </font>
    <font>
      <sz val="10"/>
      <name val="Frutiger 45 Light"/>
    </font>
    <font>
      <b/>
      <sz val="14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  <scheme val="minor"/>
    </font>
    <font>
      <sz val="7"/>
      <name val="Small Fonts"/>
      <family val="2"/>
    </font>
    <font>
      <sz val="10"/>
      <color indexed="0"/>
      <name val="Helv"/>
    </font>
    <font>
      <sz val="10"/>
      <color indexed="0"/>
      <name val="Geneva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宋体"/>
      <charset val="134"/>
    </font>
    <font>
      <sz val="10"/>
      <name val="Verdana"/>
      <family val="2"/>
    </font>
    <font>
      <sz val="10"/>
      <name val="Geneva"/>
    </font>
    <font>
      <sz val="7"/>
      <name val="Verdana"/>
      <family val="2"/>
    </font>
    <font>
      <sz val="8"/>
      <color theme="0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9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indexed="19"/>
      <name val="Century Gothic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sz val="8"/>
      <color indexed="10"/>
      <name val="Arial"/>
      <family val="2"/>
    </font>
    <font>
      <sz val="8"/>
      <color rgb="FF000099"/>
      <name val="Arial"/>
      <family val="2"/>
    </font>
    <font>
      <b/>
      <sz val="8"/>
      <color indexed="18"/>
      <name val="Arial"/>
      <family val="2"/>
    </font>
    <font>
      <b/>
      <sz val="11"/>
      <color indexed="56"/>
      <name val="Arial"/>
      <family val="2"/>
    </font>
    <font>
      <b/>
      <i/>
      <sz val="12"/>
      <color indexed="8"/>
      <name val="Arial"/>
      <family val="2"/>
    </font>
    <font>
      <sz val="12"/>
      <color indexed="18"/>
      <name val="Arial"/>
      <family val="2"/>
    </font>
    <font>
      <sz val="12"/>
      <color indexed="9"/>
      <name val="Arial"/>
      <family val="2"/>
    </font>
    <font>
      <b/>
      <sz val="12"/>
      <color indexed="18"/>
      <name val="Arial"/>
      <family val="2"/>
    </font>
    <font>
      <b/>
      <sz val="12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8"/>
      <name val="Arial"/>
      <family val="2"/>
    </font>
    <font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9"/>
      <name val="Arial"/>
      <family val="2"/>
    </font>
    <font>
      <sz val="12"/>
      <color indexed="10"/>
      <name val="Arial"/>
      <family val="2"/>
    </font>
    <font>
      <sz val="10"/>
      <name val="Geneva"/>
      <family val="2"/>
    </font>
    <font>
      <sz val="14"/>
      <name val="Arial"/>
      <family val="2"/>
    </font>
    <font>
      <b/>
      <sz val="13"/>
      <name val="Arial"/>
      <family val="2"/>
    </font>
    <font>
      <sz val="7"/>
      <name val="Times New Roman"/>
      <family val="1"/>
    </font>
    <font>
      <sz val="7"/>
      <color theme="1"/>
      <name val="Arial"/>
      <family val="2"/>
    </font>
    <font>
      <sz val="8"/>
      <color indexed="9"/>
      <name val="Arial"/>
      <family val="2"/>
    </font>
    <font>
      <b/>
      <sz val="10"/>
      <color indexed="9"/>
      <name val="Verdana"/>
      <family val="2"/>
    </font>
    <font>
      <sz val="10"/>
      <color indexed="8"/>
      <name val="Verdana"/>
      <family val="2"/>
    </font>
    <font>
      <sz val="8"/>
      <color rgb="FF000080"/>
      <name val="Arial"/>
      <family val="2"/>
    </font>
    <font>
      <sz val="10"/>
      <color indexed="9"/>
      <name val="Helvetica-Narrow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20"/>
      <color indexed="10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sz val="10"/>
      <color indexed="23"/>
      <name val="Arial"/>
      <family val="2"/>
    </font>
    <font>
      <sz val="8"/>
      <color indexed="12"/>
      <name val="Arial"/>
      <family val="2"/>
    </font>
    <font>
      <b/>
      <sz val="9"/>
      <name val="Arial"/>
      <family val="2"/>
    </font>
    <font>
      <sz val="10"/>
      <color indexed="42"/>
      <name val="Arial"/>
      <family val="2"/>
    </font>
    <font>
      <u/>
      <sz val="10"/>
      <color indexed="12"/>
      <name val="Times New Roman"/>
      <family val="1"/>
    </font>
    <font>
      <b/>
      <sz val="18"/>
      <color indexed="56"/>
      <name val="ＭＳ Ｐゴシック"/>
      <family val="2"/>
    </font>
    <font>
      <b/>
      <sz val="11"/>
      <color indexed="9"/>
      <name val="ＭＳ Ｐゴシック"/>
      <family val="2"/>
    </font>
    <font>
      <sz val="11"/>
      <color indexed="60"/>
      <name val="ＭＳ Ｐゴシック"/>
      <family val="2"/>
    </font>
    <font>
      <sz val="11"/>
      <color indexed="52"/>
      <name val="ＭＳ Ｐゴシック"/>
      <family val="2"/>
    </font>
    <font>
      <sz val="12"/>
      <name val="Book Antiqua"/>
      <family val="1"/>
    </font>
    <font>
      <sz val="11"/>
      <name val="굴림체"/>
      <family val="3"/>
      <charset val="129"/>
    </font>
    <font>
      <sz val="11"/>
      <color indexed="62"/>
      <name val="ＭＳ Ｐゴシック"/>
      <family val="2"/>
    </font>
    <font>
      <b/>
      <sz val="11"/>
      <color indexed="63"/>
      <name val="ＭＳ Ｐゴシック"/>
      <family val="2"/>
    </font>
    <font>
      <sz val="12"/>
      <name val="宋体"/>
      <charset val="134"/>
    </font>
    <font>
      <sz val="11"/>
      <color indexed="20"/>
      <name val="ＭＳ Ｐゴシック"/>
      <family val="2"/>
    </font>
    <font>
      <sz val="11"/>
      <name val="ＭＳ Ｐゴシック"/>
      <family val="3"/>
      <charset val="128"/>
    </font>
    <font>
      <sz val="11"/>
      <color indexed="17"/>
      <name val="ＭＳ Ｐゴシック"/>
      <family val="2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b/>
      <sz val="11"/>
      <color indexed="52"/>
      <name val="ＭＳ Ｐゴシック"/>
      <family val="2"/>
    </font>
    <font>
      <i/>
      <sz val="11"/>
      <color indexed="23"/>
      <name val="ＭＳ Ｐゴシック"/>
      <family val="2"/>
    </font>
    <font>
      <sz val="11"/>
      <color indexed="10"/>
      <name val="ＭＳ Ｐゴシック"/>
      <family val="2"/>
    </font>
    <font>
      <b/>
      <sz val="11"/>
      <color indexed="8"/>
      <name val="ＭＳ Ｐゴシック"/>
      <family val="2"/>
    </font>
    <font>
      <i/>
      <sz val="10"/>
      <name val="Times New Roman"/>
      <family val="1"/>
    </font>
  </fonts>
  <fills count="1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10B4DA"/>
        <bgColor indexed="64"/>
      </patternFill>
    </fill>
    <fill>
      <patternFill patternType="solid">
        <fgColor rgb="FF0059A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indexed="2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19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EE5EC"/>
        <bgColor indexed="64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59AE"/>
        <bgColor theme="0"/>
      </patternFill>
    </fill>
    <fill>
      <patternFill patternType="solid">
        <fgColor indexed="1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17"/>
      </patternFill>
    </fill>
    <fill>
      <patternFill patternType="solid">
        <fgColor rgb="FFFFCCFF"/>
        <bgColor indexed="64"/>
      </patternFill>
    </fill>
    <fill>
      <patternFill patternType="darkTrellis"/>
    </fill>
    <fill>
      <patternFill patternType="mediumGray">
        <fgColor indexed="22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42"/>
      </patternFill>
    </fill>
    <fill>
      <patternFill patternType="solid">
        <fgColor indexed="39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36"/>
        <bgColor indexed="64"/>
      </patternFill>
    </fill>
    <fill>
      <patternFill patternType="lightUp">
        <fgColor indexed="48"/>
        <b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0"/>
      </patternFill>
    </fill>
    <fill>
      <patternFill patternType="solid">
        <fgColor indexed="31"/>
        <bgColor indexed="8"/>
      </patternFill>
    </fill>
    <fill>
      <patternFill patternType="solid">
        <fgColor indexed="63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10B4DA"/>
        <bgColor theme="0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18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double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84">
    <xf numFmtId="0" fontId="0" fillId="0" borderId="0"/>
    <xf numFmtId="9" fontId="24" fillId="0" borderId="0" applyFont="0" applyFill="0" applyBorder="0" applyAlignment="0" applyProtection="0"/>
    <xf numFmtId="0" fontId="26" fillId="34" borderId="0"/>
    <xf numFmtId="0" fontId="26" fillId="0" borderId="0"/>
    <xf numFmtId="0" fontId="1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6" fillId="0" borderId="0"/>
    <xf numFmtId="0" fontId="36" fillId="0" borderId="0">
      <alignment vertical="top"/>
    </xf>
    <xf numFmtId="168" fontId="26" fillId="0" borderId="0">
      <alignment horizontal="left" wrapText="1"/>
    </xf>
    <xf numFmtId="0" fontId="36" fillId="0" borderId="0">
      <alignment vertical="top"/>
    </xf>
    <xf numFmtId="0" fontId="26" fillId="0" borderId="0"/>
    <xf numFmtId="0" fontId="26" fillId="0" borderId="0"/>
    <xf numFmtId="175" fontId="37" fillId="0" borderId="0"/>
    <xf numFmtId="0" fontId="38" fillId="0" borderId="0"/>
    <xf numFmtId="176" fontId="39" fillId="0" borderId="0"/>
    <xf numFmtId="49" fontId="39" fillId="0" borderId="0"/>
    <xf numFmtId="0" fontId="38" fillId="44" borderId="0" applyNumberFormat="0"/>
    <xf numFmtId="177" fontId="39" fillId="0" borderId="0">
      <alignment horizontal="center"/>
    </xf>
    <xf numFmtId="178" fontId="39" fillId="0" borderId="0"/>
    <xf numFmtId="179" fontId="39" fillId="0" borderId="0"/>
    <xf numFmtId="180" fontId="39" fillId="0" borderId="0"/>
    <xf numFmtId="181" fontId="39" fillId="0" borderId="0"/>
    <xf numFmtId="182" fontId="40" fillId="0" borderId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7" borderId="0" applyNumberFormat="0" applyBorder="0" applyAlignment="0" applyProtection="0"/>
    <xf numFmtId="0" fontId="1" fillId="45" borderId="0" applyNumberFormat="0" applyBorder="0" applyAlignment="0" applyProtection="0"/>
    <xf numFmtId="0" fontId="41" fillId="46" borderId="0" applyNumberFormat="0" applyBorder="0" applyAlignment="0" applyProtection="0"/>
    <xf numFmtId="0" fontId="1" fillId="45" borderId="0" applyNumberFormat="0" applyBorder="0" applyAlignment="0" applyProtection="0"/>
    <xf numFmtId="0" fontId="4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10" borderId="0" applyNumberFormat="0" applyBorder="0" applyAlignment="0" applyProtection="0"/>
    <xf numFmtId="0" fontId="1" fillId="45" borderId="0" applyNumberFormat="0" applyBorder="0" applyAlignment="0" applyProtection="0"/>
    <xf numFmtId="0" fontId="1" fillId="10" borderId="0" applyNumberFormat="0" applyBorder="0" applyAlignment="0" applyProtection="0"/>
    <xf numFmtId="0" fontId="1" fillId="45" borderId="0" applyNumberFormat="0" applyBorder="0" applyAlignment="0" applyProtection="0"/>
    <xf numFmtId="0" fontId="1" fillId="10" borderId="0" applyNumberFormat="0" applyBorder="0" applyAlignment="0" applyProtection="0"/>
    <xf numFmtId="0" fontId="1" fillId="4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1" fillId="46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4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0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8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0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0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22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4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0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26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30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183" fontId="43" fillId="0" borderId="0"/>
    <xf numFmtId="184" fontId="40" fillId="0" borderId="0"/>
    <xf numFmtId="49" fontId="44" fillId="0" borderId="11" applyNumberFormat="0" applyFont="0" applyFill="0" applyBorder="0" applyProtection="0">
      <alignment horizontal="left" vertical="center" indent="2"/>
    </xf>
    <xf numFmtId="49" fontId="44" fillId="0" borderId="11" applyNumberFormat="0" applyFont="0" applyFill="0" applyBorder="0" applyProtection="0">
      <alignment horizontal="left" vertical="center" indent="2"/>
    </xf>
    <xf numFmtId="49" fontId="44" fillId="0" borderId="11" applyNumberFormat="0" applyFont="0" applyFill="0" applyBorder="0" applyProtection="0">
      <alignment horizontal="left" vertical="center" indent="2"/>
    </xf>
    <xf numFmtId="185" fontId="39" fillId="0" borderId="0"/>
    <xf numFmtId="186" fontId="39" fillId="0" borderId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11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1" fillId="15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4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23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27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1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1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3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1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2" fillId="45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187" fontId="39" fillId="0" borderId="0"/>
    <xf numFmtId="188" fontId="40" fillId="0" borderId="0"/>
    <xf numFmtId="49" fontId="44" fillId="0" borderId="16" applyNumberFormat="0" applyFont="0" applyFill="0" applyBorder="0" applyProtection="0">
      <alignment horizontal="left" vertical="center" indent="5"/>
    </xf>
    <xf numFmtId="0" fontId="45" fillId="54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4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12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4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61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61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48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16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61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6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20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49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49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24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4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4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4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49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28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54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48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48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50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32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4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4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4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48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5" fillId="63" borderId="0" applyNumberFormat="0" applyBorder="0" applyAlignment="0" applyProtection="0"/>
    <xf numFmtId="0" fontId="46" fillId="5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189" fontId="39" fillId="0" borderId="0">
      <alignment horizontal="center"/>
    </xf>
    <xf numFmtId="190" fontId="39" fillId="0" borderId="0">
      <alignment horizontal="center"/>
    </xf>
    <xf numFmtId="191" fontId="39" fillId="0" borderId="0">
      <alignment horizontal="center"/>
    </xf>
    <xf numFmtId="192" fontId="39" fillId="0" borderId="0">
      <alignment horizontal="center"/>
    </xf>
    <xf numFmtId="193" fontId="39" fillId="0" borderId="0">
      <alignment horizont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94" fontId="26" fillId="0" borderId="17" applyFont="0" applyFill="0" applyBorder="0" applyAlignment="0" applyProtection="0">
      <alignment horizontal="left"/>
    </xf>
    <xf numFmtId="195" fontId="26" fillId="0" borderId="17" applyFont="0" applyFill="0" applyBorder="0" applyAlignment="0" applyProtection="0">
      <alignment horizontal="left"/>
    </xf>
    <xf numFmtId="196" fontId="26" fillId="0" borderId="17" applyFont="0" applyFill="0" applyBorder="0" applyAlignment="0" applyProtection="0">
      <alignment horizontal="left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>
      <alignment horizontal="left"/>
    </xf>
    <xf numFmtId="0" fontId="26" fillId="0" borderId="0" applyFont="0" applyFill="0" applyBorder="0" applyAlignment="0" applyProtection="0">
      <alignment horizontal="left"/>
    </xf>
    <xf numFmtId="197" fontId="26" fillId="0" borderId="17" applyFont="0" applyFill="0" applyBorder="0" applyAlignment="0" applyProtection="0">
      <alignment horizontal="left"/>
    </xf>
    <xf numFmtId="198" fontId="26" fillId="0" borderId="17" applyFont="0" applyFill="0" applyBorder="0" applyAlignment="0" applyProtection="0">
      <alignment horizontal="left"/>
    </xf>
    <xf numFmtId="199" fontId="26" fillId="0" borderId="17" applyFont="0" applyFill="0" applyBorder="0" applyAlignment="0" applyProtection="0">
      <alignment horizontal="left"/>
    </xf>
    <xf numFmtId="200" fontId="26" fillId="0" borderId="17" applyFont="0" applyFill="0" applyBorder="0" applyAlignment="0" applyProtection="0">
      <alignment horizontal="left"/>
    </xf>
    <xf numFmtId="201" fontId="26" fillId="0" borderId="17" applyFont="0" applyFill="0" applyBorder="0" applyAlignment="0" applyProtection="0">
      <alignment horizontal="left"/>
    </xf>
    <xf numFmtId="202" fontId="26" fillId="0" borderId="17" applyFont="0" applyFill="0" applyBorder="0" applyAlignment="0" applyProtection="0">
      <alignment horizontal="left"/>
    </xf>
    <xf numFmtId="2" fontId="47" fillId="0" borderId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5" fillId="66" borderId="0" applyNumberFormat="0" applyBorder="0" applyAlignment="0" applyProtection="0"/>
    <xf numFmtId="0" fontId="45" fillId="67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7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0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9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4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4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45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16" fillId="67" borderId="0" applyNumberFormat="0" applyBorder="0" applyAlignment="0" applyProtection="0"/>
    <xf numFmtId="0" fontId="45" fillId="67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7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45" fillId="71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73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13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16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1" fillId="74" borderId="0" applyNumberFormat="0" applyBorder="0" applyAlignment="0" applyProtection="0"/>
    <xf numFmtId="0" fontId="41" fillId="75" borderId="0" applyNumberFormat="0" applyBorder="0" applyAlignment="0" applyProtection="0"/>
    <xf numFmtId="0" fontId="45" fillId="76" borderId="0" applyNumberFormat="0" applyBorder="0" applyAlignment="0" applyProtection="0"/>
    <xf numFmtId="0" fontId="45" fillId="58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58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73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17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16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58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45" fillId="76" borderId="0" applyNumberFormat="0" applyBorder="0" applyAlignment="0" applyProtection="0"/>
    <xf numFmtId="0" fontId="45" fillId="78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78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21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45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16" fillId="78" borderId="0" applyNumberFormat="0" applyBorder="0" applyAlignment="0" applyProtection="0"/>
    <xf numFmtId="0" fontId="45" fillId="78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78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5" fillId="65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16" fillId="25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1" fillId="34" borderId="0" applyNumberFormat="0" applyBorder="0" applyAlignment="0" applyProtection="0"/>
    <xf numFmtId="0" fontId="41" fillId="70" borderId="0" applyNumberFormat="0" applyBorder="0" applyAlignment="0" applyProtection="0"/>
    <xf numFmtId="0" fontId="45" fillId="79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29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45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45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45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72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203" fontId="20" fillId="80" borderId="18">
      <alignment horizontal="center" vertical="center"/>
    </xf>
    <xf numFmtId="0" fontId="48" fillId="81" borderId="0" applyBorder="0" applyAlignment="0"/>
    <xf numFmtId="0" fontId="44" fillId="81" borderId="0" applyBorder="0">
      <alignment horizontal="right" vertical="center"/>
    </xf>
    <xf numFmtId="4" fontId="44" fillId="36" borderId="0" applyBorder="0">
      <alignment horizontal="right" vertical="center"/>
    </xf>
    <xf numFmtId="4" fontId="44" fillId="36" borderId="0" applyBorder="0">
      <alignment horizontal="right" vertical="center"/>
    </xf>
    <xf numFmtId="0" fontId="49" fillId="36" borderId="11">
      <alignment horizontal="right" vertical="center"/>
    </xf>
    <xf numFmtId="0" fontId="49" fillId="36" borderId="11">
      <alignment horizontal="right" vertical="center"/>
    </xf>
    <xf numFmtId="0" fontId="49" fillId="36" borderId="11">
      <alignment horizontal="right" vertical="center"/>
    </xf>
    <xf numFmtId="0" fontId="50" fillId="36" borderId="11">
      <alignment horizontal="right" vertical="center"/>
    </xf>
    <xf numFmtId="0" fontId="50" fillId="36" borderId="11">
      <alignment horizontal="right" vertical="center"/>
    </xf>
    <xf numFmtId="0" fontId="50" fillId="36" borderId="11">
      <alignment horizontal="right" vertical="center"/>
    </xf>
    <xf numFmtId="0" fontId="49" fillId="35" borderId="11">
      <alignment horizontal="right" vertical="center"/>
    </xf>
    <xf numFmtId="0" fontId="49" fillId="35" borderId="11">
      <alignment horizontal="right" vertical="center"/>
    </xf>
    <xf numFmtId="0" fontId="49" fillId="35" borderId="11">
      <alignment horizontal="right" vertical="center"/>
    </xf>
    <xf numFmtId="0" fontId="49" fillId="35" borderId="11">
      <alignment horizontal="right" vertical="center"/>
    </xf>
    <xf numFmtId="0" fontId="49" fillId="35" borderId="11">
      <alignment horizontal="right" vertical="center"/>
    </xf>
    <xf numFmtId="0" fontId="49" fillId="35" borderId="11">
      <alignment horizontal="right" vertical="center"/>
    </xf>
    <xf numFmtId="0" fontId="49" fillId="35" borderId="19">
      <alignment horizontal="right" vertical="center"/>
    </xf>
    <xf numFmtId="0" fontId="49" fillId="35" borderId="16">
      <alignment horizontal="right" vertical="center"/>
    </xf>
    <xf numFmtId="0" fontId="49" fillId="35" borderId="20">
      <alignment horizontal="right" vertical="center"/>
    </xf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68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2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77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45" fillId="61" borderId="0" applyNumberFormat="0" applyBorder="0" applyAlignment="0" applyProtection="0"/>
    <xf numFmtId="0" fontId="51" fillId="82" borderId="0" applyNumberFormat="0" applyFont="0" applyAlignment="0">
      <alignment vertical="top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82" borderId="0" applyNumberFormat="0" applyFont="0" applyAlignment="0">
      <alignment vertical="top" wrapText="1"/>
    </xf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1">
      <alignment horizontal="centerContinuous" vertical="center"/>
    </xf>
    <xf numFmtId="5" fontId="54" fillId="0" borderId="22">
      <alignment horizontal="center" vertical="center"/>
      <protection locked="0"/>
    </xf>
    <xf numFmtId="14" fontId="54" fillId="0" borderId="22">
      <alignment horizontal="center" vertical="center"/>
      <protection locked="0"/>
    </xf>
    <xf numFmtId="204" fontId="54" fillId="0" borderId="22">
      <alignment horizontal="center" vertical="center"/>
      <protection locked="0"/>
    </xf>
    <xf numFmtId="37" fontId="54" fillId="0" borderId="22">
      <alignment horizontal="center" vertical="center"/>
      <protection locked="0"/>
    </xf>
    <xf numFmtId="205" fontId="54" fillId="0" borderId="22">
      <alignment horizontal="center" vertical="center"/>
      <protection locked="0"/>
    </xf>
    <xf numFmtId="0" fontId="54" fillId="0" borderId="22">
      <alignment horizontal="center" vertical="center"/>
      <protection locked="0"/>
    </xf>
    <xf numFmtId="206" fontId="54" fillId="0" borderId="22">
      <alignment horizontal="center" vertical="center"/>
      <protection locked="0"/>
    </xf>
    <xf numFmtId="10" fontId="55" fillId="82" borderId="23">
      <alignment horizontal="center"/>
    </xf>
    <xf numFmtId="207" fontId="56" fillId="36" borderId="0" applyBorder="0"/>
    <xf numFmtId="208" fontId="56" fillId="36" borderId="0" applyBorder="0"/>
    <xf numFmtId="209" fontId="56" fillId="36" borderId="0" applyBorder="0"/>
    <xf numFmtId="210" fontId="56" fillId="36" borderId="0" applyBorder="0"/>
    <xf numFmtId="211" fontId="56" fillId="36" borderId="0" applyBorder="0"/>
    <xf numFmtId="0" fontId="57" fillId="83" borderId="24" applyNumberFormat="0" applyAlignment="0" applyProtection="0"/>
    <xf numFmtId="212" fontId="39" fillId="0" borderId="25">
      <alignment horizontal="center" vertical="center"/>
      <protection locked="0"/>
    </xf>
    <xf numFmtId="213" fontId="39" fillId="0" borderId="25">
      <alignment horizontal="center" vertical="center"/>
      <protection locked="0"/>
    </xf>
    <xf numFmtId="214" fontId="39" fillId="0" borderId="25">
      <alignment horizontal="center" vertical="center"/>
      <protection locked="0"/>
    </xf>
    <xf numFmtId="215" fontId="39" fillId="0" borderId="25">
      <alignment horizontal="center" vertical="center"/>
      <protection locked="0"/>
    </xf>
    <xf numFmtId="216" fontId="39" fillId="0" borderId="25">
      <alignment horizontal="center" vertical="center"/>
      <protection locked="0"/>
    </xf>
    <xf numFmtId="217" fontId="39" fillId="0" borderId="25">
      <alignment horizontal="center" vertical="center"/>
      <protection locked="0"/>
    </xf>
    <xf numFmtId="218" fontId="54" fillId="0" borderId="22">
      <alignment vertical="center"/>
      <protection locked="0"/>
    </xf>
    <xf numFmtId="219" fontId="54" fillId="0" borderId="22">
      <alignment horizontal="right" vertical="center"/>
      <protection locked="0"/>
    </xf>
    <xf numFmtId="220" fontId="54" fillId="0" borderId="22">
      <alignment vertical="center"/>
      <protection locked="0"/>
    </xf>
    <xf numFmtId="221" fontId="54" fillId="0" borderId="22">
      <alignment vertical="center"/>
      <protection locked="0"/>
    </xf>
    <xf numFmtId="222" fontId="54" fillId="0" borderId="22">
      <alignment vertical="center"/>
      <protection locked="0"/>
    </xf>
    <xf numFmtId="0" fontId="54" fillId="0" borderId="22">
      <alignment vertical="center"/>
      <protection locked="0"/>
    </xf>
    <xf numFmtId="223" fontId="54" fillId="0" borderId="22">
      <alignment horizontal="right" vertical="center"/>
      <protection locked="0"/>
    </xf>
    <xf numFmtId="0" fontId="39" fillId="0" borderId="25" applyAlignment="0">
      <protection locked="0"/>
    </xf>
    <xf numFmtId="224" fontId="54" fillId="0" borderId="22">
      <alignment horizontal="center" vertical="center"/>
      <protection locked="0"/>
    </xf>
    <xf numFmtId="213" fontId="54" fillId="0" borderId="22">
      <alignment horizontal="center" vertical="center"/>
      <protection locked="0"/>
    </xf>
    <xf numFmtId="225" fontId="54" fillId="0" borderId="22">
      <alignment horizontal="center" vertical="center"/>
      <protection locked="0"/>
    </xf>
    <xf numFmtId="226" fontId="54" fillId="0" borderId="22">
      <alignment horizontal="center" vertical="center"/>
      <protection locked="0"/>
    </xf>
    <xf numFmtId="227" fontId="54" fillId="0" borderId="22">
      <alignment horizontal="center" vertical="center"/>
      <protection locked="0"/>
    </xf>
    <xf numFmtId="0" fontId="54" fillId="0" borderId="22">
      <alignment horizontal="center" vertical="center"/>
      <protection locked="0"/>
    </xf>
    <xf numFmtId="228" fontId="54" fillId="0" borderId="22">
      <alignment horizontal="center" vertical="center"/>
      <protection locked="0"/>
    </xf>
    <xf numFmtId="212" fontId="39" fillId="0" borderId="25">
      <alignment vertical="center"/>
      <protection locked="0"/>
    </xf>
    <xf numFmtId="229" fontId="39" fillId="0" borderId="25">
      <alignment horizontal="right" vertical="center"/>
      <protection locked="0"/>
    </xf>
    <xf numFmtId="214" fontId="39" fillId="0" borderId="25">
      <alignment vertical="center"/>
      <protection locked="0"/>
    </xf>
    <xf numFmtId="215" fontId="39" fillId="0" borderId="25">
      <alignment vertical="center"/>
      <protection locked="0"/>
    </xf>
    <xf numFmtId="216" fontId="39" fillId="0" borderId="25">
      <alignment vertical="center"/>
      <protection locked="0"/>
    </xf>
    <xf numFmtId="217" fontId="39" fillId="0" borderId="25">
      <alignment horizontal="right" vertical="center"/>
      <protection locked="0"/>
    </xf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9" fillId="53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53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60" fillId="49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59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59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59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7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53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230" fontId="26" fillId="36" borderId="0" applyFont="0" applyFill="0" applyBorder="0" applyAlignment="0" applyProtection="0">
      <alignment horizontal="center"/>
    </xf>
    <xf numFmtId="4" fontId="48" fillId="0" borderId="28" applyFill="0" applyBorder="0" applyProtection="0">
      <alignment horizontal="right" vertical="center"/>
    </xf>
    <xf numFmtId="0" fontId="62" fillId="0" borderId="0" applyNumberFormat="0" applyFill="0" applyBorder="0" applyAlignment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1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10" fillId="6" borderId="4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3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3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3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3" fillId="47" borderId="27" applyNumberFormat="0" applyAlignment="0" applyProtection="0"/>
    <xf numFmtId="0" fontId="64" fillId="47" borderId="4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4" fillId="47" borderId="4" applyNumberFormat="0" applyAlignment="0" applyProtection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3" fillId="47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0" fontId="61" fillId="55" borderId="27" applyNumberFormat="0" applyAlignment="0" applyProtection="0"/>
    <xf numFmtId="4" fontId="1" fillId="43" borderId="0">
      <alignment horizontal="center"/>
    </xf>
    <xf numFmtId="3" fontId="1" fillId="43" borderId="0">
      <alignment horizontal="center"/>
    </xf>
    <xf numFmtId="3" fontId="1" fillId="43" borderId="0">
      <alignment horizontal="center"/>
    </xf>
    <xf numFmtId="0" fontId="39" fillId="0" borderId="0" applyNumberFormat="0" applyFont="0" applyFill="0" applyBorder="0">
      <alignment horizontal="center" vertical="center"/>
      <protection locked="0"/>
    </xf>
    <xf numFmtId="212" fontId="39" fillId="0" borderId="0" applyFill="0" applyBorder="0">
      <alignment horizontal="center" vertical="center"/>
    </xf>
    <xf numFmtId="213" fontId="39" fillId="0" borderId="0" applyFill="0" applyBorder="0">
      <alignment horizontal="center" vertical="center"/>
    </xf>
    <xf numFmtId="214" fontId="39" fillId="0" borderId="0" applyFill="0" applyBorder="0">
      <alignment horizontal="center" vertical="center"/>
    </xf>
    <xf numFmtId="215" fontId="39" fillId="0" borderId="0" applyFill="0" applyBorder="0">
      <alignment horizontal="center" vertical="center"/>
    </xf>
    <xf numFmtId="216" fontId="39" fillId="0" borderId="0" applyFill="0" applyBorder="0">
      <alignment horizontal="center" vertical="center"/>
    </xf>
    <xf numFmtId="217" fontId="39" fillId="0" borderId="0" applyFill="0" applyBorder="0">
      <alignment horizontal="center" vertical="center"/>
    </xf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12" fillId="7" borderId="7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1" fontId="66" fillId="0" borderId="30">
      <alignment vertical="top"/>
    </xf>
    <xf numFmtId="231" fontId="67" fillId="0" borderId="0"/>
    <xf numFmtId="231" fontId="67" fillId="0" borderId="0"/>
    <xf numFmtId="231" fontId="67" fillId="0" borderId="0"/>
    <xf numFmtId="231" fontId="67" fillId="0" borderId="0"/>
    <xf numFmtId="231" fontId="67" fillId="0" borderId="0"/>
    <xf numFmtId="231" fontId="67" fillId="0" borderId="0"/>
    <xf numFmtId="231" fontId="67" fillId="0" borderId="0"/>
    <xf numFmtId="231" fontId="67" fillId="0" borderId="0"/>
    <xf numFmtId="232" fontId="26" fillId="0" borderId="0" applyFont="0" applyFill="0" applyBorder="0" applyAlignment="0" applyProtection="0"/>
    <xf numFmtId="232" fontId="26" fillId="0" borderId="0" applyFont="0" applyFill="0" applyBorder="0" applyAlignment="0" applyProtection="0"/>
    <xf numFmtId="41" fontId="1" fillId="0" borderId="0" applyFont="0" applyFill="0" applyBorder="0" applyAlignment="0" applyProtection="0"/>
    <xf numFmtId="4" fontId="68" fillId="0" borderId="31" applyFont="0" applyFill="0" applyBorder="0" applyAlignment="0">
      <alignment horizontal="center" vertical="center"/>
    </xf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4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234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3" fontId="26" fillId="0" borderId="0" applyFont="0" applyFill="0" applyBorder="0" applyAlignment="0" applyProtection="0"/>
    <xf numFmtId="235" fontId="26" fillId="0" borderId="0" applyFill="0" applyBorder="0" applyAlignment="0" applyProtection="0"/>
    <xf numFmtId="235" fontId="26" fillId="0" borderId="0" applyFill="0" applyBorder="0" applyAlignment="0" applyProtection="0"/>
    <xf numFmtId="236" fontId="26" fillId="0" borderId="0" applyFont="0" applyFill="0" applyBorder="0" applyAlignment="0" applyProtection="0"/>
    <xf numFmtId="236" fontId="26" fillId="0" borderId="0" applyFont="0" applyFill="0" applyBorder="0" applyAlignment="0" applyProtection="0"/>
    <xf numFmtId="237" fontId="70" fillId="0" borderId="0">
      <protection locked="0"/>
    </xf>
    <xf numFmtId="0" fontId="71" fillId="0" borderId="0"/>
    <xf numFmtId="0" fontId="72" fillId="0" borderId="0"/>
    <xf numFmtId="3" fontId="26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238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Fill="0" applyBorder="0">
      <alignment vertical="center"/>
    </xf>
    <xf numFmtId="0" fontId="49" fillId="0" borderId="0" applyNumberFormat="0">
      <alignment horizontal="right"/>
    </xf>
    <xf numFmtId="0" fontId="75" fillId="0" borderId="0" applyNumberFormat="0" applyFill="0" applyBorder="0" applyProtection="0">
      <alignment horizontal="left"/>
    </xf>
    <xf numFmtId="0" fontId="76" fillId="0" borderId="0" applyNumberFormat="0" applyFill="0" applyBorder="0" applyProtection="0">
      <alignment horizontal="left"/>
    </xf>
    <xf numFmtId="0" fontId="77" fillId="0" borderId="0">
      <alignment horizontal="left" vertical="center" indent="1"/>
    </xf>
    <xf numFmtId="238" fontId="78" fillId="0" borderId="0"/>
    <xf numFmtId="0" fontId="79" fillId="0" borderId="0" applyFill="0" applyBorder="0">
      <alignment vertical="center"/>
    </xf>
    <xf numFmtId="239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40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42" fontId="70" fillId="0" borderId="0">
      <protection locked="0"/>
    </xf>
    <xf numFmtId="38" fontId="24" fillId="0" borderId="0"/>
    <xf numFmtId="0" fontId="44" fillId="35" borderId="32">
      <alignment horizontal="left" vertical="center" wrapText="1" indent="2"/>
    </xf>
    <xf numFmtId="0" fontId="44" fillId="0" borderId="32">
      <alignment horizontal="left" vertical="center" wrapText="1" indent="2"/>
    </xf>
    <xf numFmtId="0" fontId="44" fillId="36" borderId="16">
      <alignment horizontal="left" vertical="center"/>
    </xf>
    <xf numFmtId="4" fontId="80" fillId="0" borderId="0">
      <alignment horizontal="right"/>
    </xf>
    <xf numFmtId="243" fontId="81" fillId="0" borderId="0" applyFont="0" applyFill="0" applyBorder="0" applyAlignment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4" fontId="39" fillId="85" borderId="0" applyFont="0" applyFill="0" applyBorder="0" applyAlignment="0" applyProtection="0"/>
    <xf numFmtId="245" fontId="82" fillId="0" borderId="12"/>
    <xf numFmtId="17" fontId="81" fillId="0" borderId="0" applyFont="0" applyFill="0" applyBorder="0" applyAlignment="0" applyProtection="0"/>
    <xf numFmtId="246" fontId="26" fillId="0" borderId="0" applyFont="0" applyFill="0" applyBorder="0" applyAlignment="0" applyProtection="0">
      <alignment wrapText="1"/>
    </xf>
    <xf numFmtId="246" fontId="26" fillId="0" borderId="0" applyFont="0" applyFill="0" applyBorder="0" applyAlignment="0" applyProtection="0">
      <alignment wrapText="1"/>
    </xf>
    <xf numFmtId="14" fontId="26" fillId="0" borderId="0">
      <alignment horizontal="center"/>
    </xf>
    <xf numFmtId="14" fontId="26" fillId="0" borderId="0">
      <alignment horizontal="center"/>
    </xf>
    <xf numFmtId="247" fontId="26" fillId="0" borderId="0">
      <alignment horizontal="center"/>
    </xf>
    <xf numFmtId="247" fontId="26" fillId="0" borderId="0">
      <alignment horizontal="center"/>
    </xf>
    <xf numFmtId="14" fontId="26" fillId="0" borderId="0">
      <alignment horizontal="center"/>
    </xf>
    <xf numFmtId="0" fontId="1" fillId="0" borderId="28"/>
    <xf numFmtId="248" fontId="41" fillId="0" borderId="0" applyFont="0" applyFill="0" applyBorder="0" applyAlignment="0" applyProtection="0"/>
    <xf numFmtId="234" fontId="26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49" fillId="0" borderId="33">
      <alignment horizontal="left" vertical="top" wrapText="1"/>
    </xf>
    <xf numFmtId="0" fontId="83" fillId="36" borderId="34" applyNumberFormat="0" applyFont="0" applyAlignment="0">
      <alignment vertical="center"/>
    </xf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5" fillId="86" borderId="0" applyNumberFormat="0" applyBorder="0" applyAlignment="0" applyProtection="0"/>
    <xf numFmtId="0" fontId="85" fillId="87" borderId="0" applyNumberFormat="0" applyBorder="0" applyAlignment="0" applyProtection="0"/>
    <xf numFmtId="0" fontId="85" fillId="88" borderId="0" applyNumberFormat="0" applyBorder="0" applyAlignment="0" applyProtection="0"/>
    <xf numFmtId="0" fontId="26" fillId="0" borderId="35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50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49" fontId="26" fillId="0" borderId="0" applyFont="0" applyFill="0" applyBorder="0" applyAlignment="0" applyProtection="0"/>
    <xf numFmtId="250" fontId="26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3" fillId="35" borderId="34" applyNumberFormat="0" applyFont="0" applyAlignment="0">
      <alignment vertical="center"/>
    </xf>
    <xf numFmtId="218" fontId="54" fillId="0" borderId="22">
      <alignment horizontal="center" vertical="center"/>
      <protection locked="0"/>
    </xf>
    <xf numFmtId="251" fontId="54" fillId="0" borderId="22">
      <alignment horizontal="right" vertical="center"/>
      <protection locked="0"/>
    </xf>
    <xf numFmtId="220" fontId="54" fillId="0" borderId="22">
      <alignment horizontal="center" vertical="center"/>
      <protection locked="0"/>
    </xf>
    <xf numFmtId="221" fontId="54" fillId="0" borderId="22">
      <alignment horizontal="center" vertical="center"/>
      <protection locked="0"/>
    </xf>
    <xf numFmtId="222" fontId="54" fillId="0" borderId="22">
      <alignment horizontal="center" vertical="center"/>
      <protection locked="0"/>
    </xf>
    <xf numFmtId="0" fontId="54" fillId="0" borderId="22">
      <alignment vertical="center"/>
      <protection locked="0"/>
    </xf>
    <xf numFmtId="223" fontId="54" fillId="0" borderId="22">
      <alignment horizontal="right" vertical="center"/>
      <protection locked="0"/>
    </xf>
    <xf numFmtId="232" fontId="26" fillId="0" borderId="0">
      <protection locked="0"/>
    </xf>
    <xf numFmtId="232" fontId="26" fillId="0" borderId="0">
      <protection locked="0"/>
    </xf>
    <xf numFmtId="0" fontId="87" fillId="0" borderId="0"/>
    <xf numFmtId="10" fontId="88" fillId="36" borderId="37"/>
    <xf numFmtId="0" fontId="26" fillId="89" borderId="0" applyNumberFormat="0" applyFont="0" applyAlignment="0"/>
    <xf numFmtId="0" fontId="26" fillId="89" borderId="0" applyNumberFormat="0" applyFont="0" applyAlignment="0"/>
    <xf numFmtId="238" fontId="39" fillId="0" borderId="0"/>
    <xf numFmtId="0" fontId="89" fillId="0" borderId="0" applyNumberFormat="0"/>
    <xf numFmtId="218" fontId="54" fillId="0" borderId="0" applyFill="0" applyBorder="0">
      <alignment horizontal="right" vertical="center"/>
    </xf>
    <xf numFmtId="219" fontId="54" fillId="0" borderId="0" applyFill="0" applyBorder="0">
      <alignment horizontal="right" vertical="center"/>
    </xf>
    <xf numFmtId="220" fontId="54" fillId="0" borderId="0" applyFill="0" applyBorder="0">
      <alignment horizontal="right" vertical="center"/>
    </xf>
    <xf numFmtId="221" fontId="54" fillId="0" borderId="0" applyFill="0" applyBorder="0">
      <alignment horizontal="right" vertical="center"/>
    </xf>
    <xf numFmtId="222" fontId="54" fillId="0" borderId="0" applyFill="0" applyBorder="0">
      <alignment horizontal="right" vertical="center"/>
    </xf>
    <xf numFmtId="0" fontId="90" fillId="0" borderId="0" applyFill="0" applyBorder="0">
      <alignment horizontal="right" vertical="center"/>
    </xf>
    <xf numFmtId="223" fontId="54" fillId="0" borderId="0" applyFill="0" applyBorder="0">
      <alignment horizontal="right" vertical="center"/>
    </xf>
    <xf numFmtId="2" fontId="91" fillId="52" borderId="0" applyNumberFormat="0" applyBorder="0">
      <alignment horizontal="left"/>
    </xf>
    <xf numFmtId="38" fontId="26" fillId="90" borderId="0" applyFill="0">
      <alignment horizontal="right"/>
      <protection locked="0"/>
    </xf>
    <xf numFmtId="38" fontId="26" fillId="90" borderId="0" applyFill="0">
      <alignment horizontal="right"/>
      <protection locked="0"/>
    </xf>
    <xf numFmtId="0" fontId="39" fillId="0" borderId="31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2" fillId="54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4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2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2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4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38" fontId="39" fillId="91" borderId="0" applyNumberFormat="0" applyBorder="0" applyAlignment="0" applyProtection="0"/>
    <xf numFmtId="38" fontId="39" fillId="91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2" fontId="91" fillId="92" borderId="0" applyNumberFormat="0" applyBorder="0" applyAlignment="0">
      <alignment horizontal="left"/>
    </xf>
    <xf numFmtId="0" fontId="93" fillId="93" borderId="0"/>
    <xf numFmtId="0" fontId="94" fillId="94" borderId="0">
      <alignment horizontal="left"/>
    </xf>
    <xf numFmtId="0" fontId="95" fillId="0" borderId="38" applyNumberFormat="0" applyAlignment="0" applyProtection="0">
      <alignment horizontal="left" vertical="center"/>
    </xf>
    <xf numFmtId="0" fontId="96" fillId="0" borderId="0"/>
    <xf numFmtId="0" fontId="97" fillId="0" borderId="0"/>
    <xf numFmtId="0" fontId="98" fillId="95" borderId="0"/>
    <xf numFmtId="0" fontId="99" fillId="0" borderId="39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99" fillId="0" borderId="39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41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100" fillId="0" borderId="40" applyNumberFormat="0" applyFill="0" applyAlignment="0" applyProtection="0"/>
    <xf numFmtId="0" fontId="3" fillId="0" borderId="1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99" fillId="0" borderId="39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99" fillId="0" borderId="39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1" fillId="0" borderId="42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1" fillId="0" borderId="42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3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2" fillId="0" borderId="43" applyNumberFormat="0" applyFill="0" applyAlignment="0" applyProtection="0"/>
    <xf numFmtId="0" fontId="4" fillId="0" borderId="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1" fillId="0" borderId="42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1" fillId="0" borderId="42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3" fillId="0" borderId="44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3" fillId="0" borderId="44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6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5" fillId="0" borderId="3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3" fillId="0" borderId="44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3" fillId="0" borderId="44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252" fontId="26" fillId="0" borderId="0">
      <protection locked="0"/>
    </xf>
    <xf numFmtId="252" fontId="26" fillId="0" borderId="0">
      <protection locked="0"/>
    </xf>
    <xf numFmtId="0" fontId="105" fillId="95" borderId="0">
      <alignment horizontal="left" indent="1"/>
    </xf>
    <xf numFmtId="252" fontId="26" fillId="0" borderId="0">
      <protection locked="0"/>
    </xf>
    <xf numFmtId="0" fontId="105" fillId="95" borderId="0">
      <alignment horizontal="left" indent="2"/>
    </xf>
    <xf numFmtId="0" fontId="106" fillId="0" borderId="0" applyNumberFormat="0" applyFill="0" applyBorder="0" applyAlignment="0" applyProtection="0"/>
    <xf numFmtId="0" fontId="62" fillId="0" borderId="47" applyNumberFormat="0" applyFill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/>
    <xf numFmtId="0" fontId="112" fillId="0" borderId="0" applyFill="0" applyBorder="0" applyAlignment="0">
      <protection locked="0"/>
    </xf>
    <xf numFmtId="0" fontId="113" fillId="0" borderId="0" applyFill="0" applyBorder="0" applyAlignment="0">
      <protection locked="0"/>
    </xf>
    <xf numFmtId="0" fontId="114" fillId="36" borderId="0" applyNumberFormat="0" applyFill="0" applyBorder="0" applyAlignment="0" applyProtection="0">
      <alignment horizontal="left" vertical="center"/>
    </xf>
    <xf numFmtId="0" fontId="115" fillId="96" borderId="0" applyNumberFormat="0" applyFill="0" applyBorder="0" applyAlignment="0" applyProtection="0">
      <alignment vertical="top"/>
    </xf>
    <xf numFmtId="184" fontId="116" fillId="0" borderId="0" applyFont="0" applyFill="0" applyBorder="0" applyAlignment="0" applyProtection="0"/>
    <xf numFmtId="207" fontId="56" fillId="0" borderId="0"/>
    <xf numFmtId="208" fontId="56" fillId="0" borderId="0"/>
    <xf numFmtId="209" fontId="117" fillId="0" borderId="0"/>
    <xf numFmtId="210" fontId="117" fillId="0" borderId="0"/>
    <xf numFmtId="10" fontId="39" fillId="85" borderId="48" applyNumberFormat="0" applyBorder="0" applyAlignment="0" applyProtection="0"/>
    <xf numFmtId="10" fontId="39" fillId="85" borderId="48" applyNumberFormat="0" applyBorder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" borderId="4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4" fillId="56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4" fillId="56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4" fillId="56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4" fillId="56" borderId="27" applyNumberFormat="0" applyAlignment="0" applyProtection="0"/>
    <xf numFmtId="0" fontId="8" fillId="56" borderId="4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" fillId="56" borderId="4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6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0" fontId="84" fillId="50" borderId="27" applyNumberFormat="0" applyAlignment="0" applyProtection="0"/>
    <xf numFmtId="253" fontId="1" fillId="41" borderId="0">
      <alignment horizontal="center"/>
    </xf>
    <xf numFmtId="0" fontId="74" fillId="0" borderId="0" applyFill="0" applyBorder="0">
      <alignment vertical="center"/>
    </xf>
    <xf numFmtId="254" fontId="54" fillId="0" borderId="0" applyFill="0" applyBorder="0">
      <alignment horizontal="center" vertical="center"/>
    </xf>
    <xf numFmtId="251" fontId="54" fillId="0" borderId="0" applyFill="0" applyBorder="0">
      <alignment horizontal="right" vertical="center"/>
    </xf>
    <xf numFmtId="255" fontId="54" fillId="0" borderId="0" applyFill="0" applyBorder="0">
      <alignment horizontal="center" vertical="center"/>
    </xf>
    <xf numFmtId="256" fontId="54" fillId="0" borderId="0" applyFill="0" applyBorder="0">
      <alignment horizontal="center" vertical="center"/>
    </xf>
    <xf numFmtId="257" fontId="54" fillId="0" borderId="0" applyFill="0" applyBorder="0">
      <alignment horizontal="center" vertical="center"/>
    </xf>
    <xf numFmtId="223" fontId="54" fillId="0" borderId="0" applyFill="0" applyBorder="0">
      <alignment horizontal="right" vertical="center"/>
    </xf>
    <xf numFmtId="0" fontId="118" fillId="0" borderId="0" applyFill="0" applyBorder="0">
      <alignment vertical="center"/>
    </xf>
    <xf numFmtId="0" fontId="119" fillId="0" borderId="0" applyFill="0" applyBorder="0">
      <alignment vertical="center"/>
    </xf>
    <xf numFmtId="0" fontId="90" fillId="0" borderId="0" applyFill="0" applyBorder="0">
      <alignment vertical="center"/>
    </xf>
    <xf numFmtId="0" fontId="54" fillId="0" borderId="0" applyFill="0" applyBorder="0">
      <alignment vertical="center"/>
    </xf>
    <xf numFmtId="5" fontId="54" fillId="0" borderId="0" applyFill="0" applyBorder="0">
      <alignment horizontal="center" vertical="center"/>
    </xf>
    <xf numFmtId="14" fontId="54" fillId="0" borderId="0" applyFill="0" applyBorder="0">
      <alignment horizontal="center" vertical="center"/>
    </xf>
    <xf numFmtId="204" fontId="54" fillId="0" borderId="0" applyFill="0" applyBorder="0">
      <alignment horizontal="center" vertical="center"/>
    </xf>
    <xf numFmtId="37" fontId="54" fillId="0" borderId="0" applyFill="0" applyBorder="0">
      <alignment horizontal="center" vertical="center"/>
    </xf>
    <xf numFmtId="205" fontId="54" fillId="0" borderId="0" applyFill="0" applyBorder="0">
      <alignment horizontal="center" vertical="center"/>
    </xf>
    <xf numFmtId="0" fontId="54" fillId="0" borderId="0" applyFill="0" applyBorder="0">
      <alignment horizontal="center" vertical="center"/>
    </xf>
    <xf numFmtId="206" fontId="54" fillId="0" borderId="0" applyFill="0" applyBorder="0">
      <alignment horizontal="center" vertical="center"/>
    </xf>
    <xf numFmtId="0" fontId="120" fillId="0" borderId="0" applyFill="0" applyBorder="0">
      <alignment vertical="center"/>
    </xf>
    <xf numFmtId="258" fontId="121" fillId="0" borderId="49" applyFill="0" applyAlignment="0" applyProtection="0"/>
    <xf numFmtId="4" fontId="44" fillId="0" borderId="0" applyBorder="0">
      <alignment horizontal="right" vertical="center"/>
    </xf>
    <xf numFmtId="0" fontId="44" fillId="0" borderId="48">
      <alignment horizontal="right" vertical="center"/>
    </xf>
    <xf numFmtId="259" fontId="117" fillId="36" borderId="0"/>
    <xf numFmtId="3" fontId="122" fillId="0" borderId="0"/>
    <xf numFmtId="173" fontId="123" fillId="0" borderId="0"/>
    <xf numFmtId="0" fontId="124" fillId="96" borderId="0"/>
    <xf numFmtId="260" fontId="62" fillId="56" borderId="50" applyAlignment="0">
      <protection locked="0"/>
    </xf>
    <xf numFmtId="1" fontId="125" fillId="36" borderId="0" applyBorder="0">
      <alignment horizontal="right" vertical="center"/>
    </xf>
    <xf numFmtId="3" fontId="126" fillId="0" borderId="0"/>
    <xf numFmtId="234" fontId="127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128" fillId="97" borderId="51">
      <alignment horizontal="left" vertical="top"/>
    </xf>
    <xf numFmtId="0" fontId="129" fillId="37" borderId="52" applyFont="0" applyBorder="0"/>
    <xf numFmtId="0" fontId="130" fillId="0" borderId="0">
      <alignment horizontal="center"/>
    </xf>
    <xf numFmtId="0" fontId="131" fillId="0" borderId="48">
      <alignment horizontal="center" wrapText="1"/>
    </xf>
    <xf numFmtId="0" fontId="131" fillId="0" borderId="52" applyBorder="0">
      <alignment horizontal="centerContinuous"/>
    </xf>
    <xf numFmtId="0" fontId="131" fillId="0" borderId="0">
      <alignment horizontal="right"/>
    </xf>
    <xf numFmtId="261" fontId="132" fillId="98" borderId="53" applyNumberFormat="0" applyAlignment="0">
      <alignment horizontal="left"/>
    </xf>
    <xf numFmtId="207" fontId="56" fillId="99" borderId="0" applyBorder="0"/>
    <xf numFmtId="262" fontId="56" fillId="99" borderId="0"/>
    <xf numFmtId="208" fontId="56" fillId="99" borderId="0" applyBorder="0"/>
    <xf numFmtId="209" fontId="56" fillId="99" borderId="0" applyBorder="0"/>
    <xf numFmtId="210" fontId="56" fillId="99" borderId="0" applyBorder="0"/>
    <xf numFmtId="211" fontId="56" fillId="99" borderId="0" applyBorder="0"/>
    <xf numFmtId="0" fontId="133" fillId="0" borderId="0" applyNumberFormat="0" applyBorder="0" applyAlignment="0"/>
    <xf numFmtId="0" fontId="134" fillId="0" borderId="54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4" fillId="0" borderId="54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5" fillId="0" borderId="55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1" fillId="0" borderId="6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4" fillId="0" borderId="54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4" fillId="0" borderId="54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2" fontId="55" fillId="91" borderId="23"/>
    <xf numFmtId="0" fontId="82" fillId="0" borderId="48" applyFill="0">
      <alignment horizontal="center" vertical="center"/>
    </xf>
    <xf numFmtId="0" fontId="39" fillId="0" borderId="48" applyFill="0">
      <alignment horizontal="center" vertical="center"/>
    </xf>
    <xf numFmtId="263" fontId="39" fillId="0" borderId="48" applyFill="0">
      <alignment horizontal="center" vertical="center"/>
    </xf>
    <xf numFmtId="0" fontId="54" fillId="0" borderId="56" applyFill="0">
      <alignment horizontal="center" vertical="center"/>
    </xf>
    <xf numFmtId="0" fontId="90" fillId="0" borderId="56" applyFill="0">
      <alignment horizontal="center" vertical="center"/>
    </xf>
    <xf numFmtId="264" fontId="54" fillId="0" borderId="56" applyFill="0">
      <alignment horizontal="center" vertical="center"/>
    </xf>
    <xf numFmtId="37" fontId="136" fillId="0" borderId="56" applyFill="0">
      <alignment horizontal="center" vertical="center"/>
    </xf>
    <xf numFmtId="0" fontId="137" fillId="0" borderId="0" applyNumberFormat="0" applyBorder="0" applyAlignment="0" applyProtection="0"/>
    <xf numFmtId="224" fontId="54" fillId="0" borderId="0" applyFill="0" applyBorder="0">
      <alignment horizontal="center" vertical="center"/>
    </xf>
    <xf numFmtId="213" fontId="54" fillId="0" borderId="0" applyFill="0" applyBorder="0">
      <alignment horizontal="center" vertical="center"/>
    </xf>
    <xf numFmtId="225" fontId="54" fillId="0" borderId="0" applyFill="0" applyBorder="0">
      <alignment horizontal="center" vertical="center"/>
    </xf>
    <xf numFmtId="226" fontId="54" fillId="0" borderId="0" applyFill="0" applyBorder="0">
      <alignment horizontal="center" vertical="center"/>
    </xf>
    <xf numFmtId="227" fontId="54" fillId="0" borderId="0" applyFill="0" applyBorder="0">
      <alignment horizontal="center" vertical="center"/>
    </xf>
    <xf numFmtId="0" fontId="54" fillId="0" borderId="0" applyFill="0" applyBorder="0">
      <alignment horizontal="center" vertical="center"/>
    </xf>
    <xf numFmtId="228" fontId="54" fillId="0" borderId="0" applyFill="0" applyBorder="0">
      <alignment horizontal="center" vertical="center"/>
    </xf>
    <xf numFmtId="265" fontId="138" fillId="0" borderId="0" applyFont="0" applyFill="0" applyBorder="0" applyAlignment="0" applyProtection="0"/>
    <xf numFmtId="248" fontId="138" fillId="0" borderId="0" applyFont="0" applyFill="0" applyBorder="0" applyAlignment="0" applyProtection="0"/>
    <xf numFmtId="176" fontId="40" fillId="0" borderId="0"/>
    <xf numFmtId="0" fontId="95" fillId="0" borderId="0" applyFill="0" applyBorder="0" applyAlignment="0"/>
    <xf numFmtId="266" fontId="138" fillId="0" borderId="0" applyFont="0" applyFill="0" applyBorder="0" applyAlignment="0" applyProtection="0"/>
    <xf numFmtId="267" fontId="138" fillId="0" borderId="0" applyFont="0" applyFill="0" applyBorder="0" applyAlignment="0" applyProtection="0"/>
    <xf numFmtId="268" fontId="139" fillId="0" borderId="0" applyFont="0" applyFill="0" applyBorder="0" applyAlignment="0" applyProtection="0"/>
    <xf numFmtId="0" fontId="26" fillId="0" borderId="0"/>
    <xf numFmtId="0" fontId="140" fillId="100" borderId="35" applyNumberFormat="0" applyFill="0" applyBorder="0" applyAlignment="0" applyProtection="0">
      <alignment horizontal="left"/>
    </xf>
    <xf numFmtId="0" fontId="141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2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1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1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0" fontId="142" fillId="56" borderId="0" applyNumberFormat="0" applyBorder="0" applyAlignment="0" applyProtection="0"/>
    <xf numFmtId="37" fontId="144" fillId="0" borderId="0"/>
    <xf numFmtId="0" fontId="26" fillId="0" borderId="0" applyNumberFormat="0" applyFont="0" applyBorder="0" applyAlignment="0" applyProtection="0"/>
    <xf numFmtId="0" fontId="26" fillId="0" borderId="0" applyNumberFormat="0" applyFont="0" applyBorder="0" applyAlignment="0" applyProtection="0"/>
    <xf numFmtId="0" fontId="26" fillId="0" borderId="0"/>
    <xf numFmtId="0" fontId="26" fillId="0" borderId="0"/>
    <xf numFmtId="269" fontId="20" fillId="0" borderId="0"/>
    <xf numFmtId="270" fontId="39" fillId="0" borderId="0"/>
    <xf numFmtId="271" fontId="39" fillId="0" borderId="0"/>
    <xf numFmtId="0" fontId="1" fillId="0" borderId="0"/>
    <xf numFmtId="0" fontId="145" fillId="0" borderId="0"/>
    <xf numFmtId="0" fontId="1" fillId="0" borderId="0"/>
    <xf numFmtId="0" fontId="1" fillId="0" borderId="0"/>
    <xf numFmtId="0" fontId="1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46" fillId="0" borderId="0" applyNumberFormat="0" applyFill="0" applyBorder="0" applyAlignment="0" applyProtection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5" fillId="0" borderId="0"/>
    <xf numFmtId="0" fontId="145" fillId="0" borderId="0"/>
    <xf numFmtId="0" fontId="26" fillId="0" borderId="0"/>
    <xf numFmtId="0" fontId="26" fillId="0" borderId="0"/>
    <xf numFmtId="0" fontId="148" fillId="0" borderId="0"/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149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>
      <alignment vertical="top"/>
    </xf>
    <xf numFmtId="0" fontId="26" fillId="0" borderId="0"/>
    <xf numFmtId="0" fontId="26" fillId="0" borderId="0"/>
    <xf numFmtId="0" fontId="41" fillId="0" borderId="0"/>
    <xf numFmtId="0" fontId="1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7" fillId="0" borderId="0"/>
    <xf numFmtId="0" fontId="147" fillId="0" borderId="0"/>
    <xf numFmtId="0" fontId="1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4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6" fillId="0" borderId="0"/>
    <xf numFmtId="0" fontId="1" fillId="0" borderId="0"/>
    <xf numFmtId="0" fontId="2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34" borderId="0"/>
    <xf numFmtId="0" fontId="149" fillId="0" borderId="0">
      <alignment vertical="center"/>
    </xf>
    <xf numFmtId="0" fontId="4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147" fillId="0" borderId="0"/>
    <xf numFmtId="0" fontId="26" fillId="0" borderId="0" applyNumberFormat="0" applyFill="0" applyBorder="0" applyAlignment="0" applyProtection="0"/>
    <xf numFmtId="0" fontId="147" fillId="0" borderId="0"/>
    <xf numFmtId="0" fontId="26" fillId="0" borderId="0"/>
    <xf numFmtId="0" fontId="26" fillId="0" borderId="0" applyNumberFormat="0" applyFill="0" applyBorder="0" applyAlignment="0" applyProtection="0"/>
    <xf numFmtId="0" fontId="1" fillId="0" borderId="0"/>
    <xf numFmtId="0" fontId="150" fillId="0" borderId="0"/>
    <xf numFmtId="0" fontId="26" fillId="0" borderId="0"/>
    <xf numFmtId="0" fontId="147" fillId="0" borderId="0"/>
    <xf numFmtId="0" fontId="149" fillId="0" borderId="0">
      <alignment vertical="center"/>
    </xf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7" fillId="0" borderId="0"/>
    <xf numFmtId="0" fontId="147" fillId="0" borderId="0"/>
    <xf numFmtId="0" fontId="147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6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 applyNumberFormat="0" applyFont="0" applyFill="0" applyBorder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7" fillId="0" borderId="0"/>
    <xf numFmtId="0" fontId="147" fillId="0" borderId="0"/>
    <xf numFmtId="0" fontId="147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" fontId="26" fillId="0" borderId="0">
      <alignment vertical="center"/>
    </xf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49" fillId="0" borderId="0">
      <alignment vertical="center"/>
    </xf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7" fillId="0" borderId="0"/>
    <xf numFmtId="0" fontId="147" fillId="0" borderId="0"/>
    <xf numFmtId="0" fontId="14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47" fillId="0" borderId="0"/>
    <xf numFmtId="0" fontId="14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51" fillId="0" borderId="0"/>
    <xf numFmtId="0" fontId="1" fillId="0" borderId="0"/>
    <xf numFmtId="0" fontId="1" fillId="0" borderId="0"/>
    <xf numFmtId="0" fontId="147" fillId="0" borderId="0"/>
    <xf numFmtId="0" fontId="147" fillId="0" borderId="0"/>
    <xf numFmtId="0" fontId="1" fillId="0" borderId="0"/>
    <xf numFmtId="0" fontId="26" fillId="0" borderId="0"/>
    <xf numFmtId="0" fontId="1" fillId="0" borderId="0"/>
    <xf numFmtId="0" fontId="145" fillId="0" borderId="0"/>
    <xf numFmtId="0" fontId="145" fillId="0" borderId="0"/>
    <xf numFmtId="0" fontId="26" fillId="0" borderId="0"/>
    <xf numFmtId="0" fontId="145" fillId="0" borderId="0"/>
    <xf numFmtId="0" fontId="1" fillId="0" borderId="0"/>
    <xf numFmtId="4" fontId="44" fillId="0" borderId="48" applyFill="0" applyBorder="0" applyProtection="0">
      <alignment horizontal="right" vertical="center"/>
    </xf>
    <xf numFmtId="49" fontId="152" fillId="0" borderId="48" applyNumberFormat="0" applyFill="0" applyBorder="0" applyProtection="0">
      <alignment horizontal="left" vertical="center" wrapText="1"/>
    </xf>
    <xf numFmtId="0" fontId="48" fillId="0" borderId="0" applyNumberFormat="0" applyFill="0" applyBorder="0" applyProtection="0">
      <alignment horizontal="left" vertical="center"/>
    </xf>
    <xf numFmtId="0" fontId="152" fillId="0" borderId="0">
      <alignment horizontal="center" vertical="center"/>
    </xf>
    <xf numFmtId="0" fontId="44" fillId="0" borderId="48" applyNumberFormat="0" applyFill="0" applyAlignment="0" applyProtection="0"/>
    <xf numFmtId="0" fontId="26" fillId="101" borderId="0" applyNumberFormat="0" applyFont="0" applyBorder="0" applyAlignment="0" applyProtection="0"/>
    <xf numFmtId="4" fontId="26" fillId="101" borderId="0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1" fillId="8" borderId="8" applyNumberFormat="0" applyFont="0" applyAlignment="0" applyProtection="0"/>
    <xf numFmtId="0" fontId="41" fillId="8" borderId="8" applyNumberFormat="0" applyFont="0" applyAlignment="0" applyProtection="0"/>
    <xf numFmtId="0" fontId="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52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2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2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2" fillId="51" borderId="57" applyNumberFormat="0" applyFont="0" applyAlignment="0" applyProtection="0"/>
    <xf numFmtId="0" fontId="41" fillId="8" borderId="8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41" fillId="8" borderId="8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52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0" fontId="26" fillId="51" borderId="57" applyNumberFormat="0" applyFont="0" applyAlignment="0" applyProtection="0"/>
    <xf numFmtId="208" fontId="81" fillId="0" borderId="0" applyBorder="0"/>
    <xf numFmtId="272" fontId="26" fillId="0" borderId="0" applyFont="0" applyFill="0" applyBorder="0" applyAlignment="0" applyProtection="0"/>
    <xf numFmtId="272" fontId="26" fillId="0" borderId="0" applyFont="0" applyFill="0" applyBorder="0" applyAlignment="0" applyProtection="0"/>
    <xf numFmtId="273" fontId="26" fillId="0" borderId="0" applyFont="0" applyFill="0" applyBorder="0" applyAlignment="0" applyProtection="0"/>
    <xf numFmtId="273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62" fontId="81" fillId="0" borderId="0"/>
    <xf numFmtId="259" fontId="81" fillId="0" borderId="0"/>
    <xf numFmtId="207" fontId="81" fillId="0" borderId="0"/>
    <xf numFmtId="49" fontId="40" fillId="0" borderId="0"/>
    <xf numFmtId="0" fontId="153" fillId="9" borderId="0">
      <alignment horizontal="center"/>
    </xf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6" borderId="5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58" fillId="47" borderId="26" applyNumberFormat="0" applyAlignment="0" applyProtection="0"/>
    <xf numFmtId="0" fontId="9" fillId="47" borderId="5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9" fillId="47" borderId="5" applyNumberFormat="0" applyAlignment="0" applyProtection="0"/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47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0" fontId="58" fillId="55" borderId="26" applyNumberFormat="0" applyAlignment="0" applyProtection="0"/>
    <xf numFmtId="275" fontId="36" fillId="47" borderId="0">
      <alignment horizontal="right"/>
    </xf>
    <xf numFmtId="4" fontId="1" fillId="102" borderId="0">
      <alignment horizontal="center"/>
    </xf>
    <xf numFmtId="3" fontId="1" fillId="102" borderId="0">
      <alignment horizontal="center"/>
    </xf>
    <xf numFmtId="0" fontId="78" fillId="0" borderId="0" applyFill="0" applyBorder="0">
      <alignment vertical="center"/>
    </xf>
    <xf numFmtId="218" fontId="136" fillId="0" borderId="0" applyFill="0" applyBorder="0">
      <alignment horizontal="center" vertical="center"/>
    </xf>
    <xf numFmtId="251" fontId="136" fillId="0" borderId="0" applyFill="0" applyBorder="0">
      <alignment horizontal="right" vertical="center"/>
    </xf>
    <xf numFmtId="220" fontId="136" fillId="0" borderId="0" applyFill="0" applyBorder="0">
      <alignment horizontal="center" vertical="center"/>
    </xf>
    <xf numFmtId="221" fontId="136" fillId="0" borderId="0" applyFill="0" applyBorder="0">
      <alignment horizontal="center" vertical="center"/>
    </xf>
    <xf numFmtId="222" fontId="136" fillId="0" borderId="0" applyFill="0" applyBorder="0">
      <alignment horizontal="center" vertical="center"/>
    </xf>
    <xf numFmtId="0" fontId="154" fillId="0" borderId="0" applyFill="0" applyBorder="0">
      <alignment horizontal="right" vertical="center"/>
    </xf>
    <xf numFmtId="223" fontId="136" fillId="0" borderId="0" applyFill="0" applyBorder="0">
      <alignment horizontal="right" vertical="center"/>
    </xf>
    <xf numFmtId="0" fontId="155" fillId="0" borderId="0" applyFill="0" applyBorder="0">
      <alignment vertical="center"/>
    </xf>
    <xf numFmtId="0" fontId="156" fillId="0" borderId="0" applyFill="0" applyBorder="0">
      <alignment vertical="center"/>
    </xf>
    <xf numFmtId="0" fontId="154" fillId="0" borderId="0" applyFill="0" applyBorder="0">
      <alignment vertical="center"/>
    </xf>
    <xf numFmtId="0" fontId="136" fillId="0" borderId="0" applyFill="0" applyBorder="0">
      <alignment vertical="center"/>
    </xf>
    <xf numFmtId="0" fontId="157" fillId="103" borderId="58"/>
    <xf numFmtId="5" fontId="136" fillId="0" borderId="0" applyFill="0" applyBorder="0">
      <alignment horizontal="center" vertical="center"/>
    </xf>
    <xf numFmtId="14" fontId="136" fillId="0" borderId="0" applyFill="0" applyBorder="0">
      <alignment horizontal="center" vertical="center"/>
    </xf>
    <xf numFmtId="204" fontId="136" fillId="0" borderId="0" applyFill="0" applyBorder="0">
      <alignment horizontal="center" vertical="center"/>
    </xf>
    <xf numFmtId="37" fontId="136" fillId="0" borderId="0" applyFill="0" applyBorder="0">
      <alignment horizontal="center" vertical="center"/>
    </xf>
    <xf numFmtId="205" fontId="136" fillId="0" borderId="0" applyFill="0" applyBorder="0">
      <alignment horizontal="center" vertical="center"/>
    </xf>
    <xf numFmtId="0" fontId="136" fillId="0" borderId="0" applyFill="0" applyBorder="0">
      <alignment horizontal="center" vertical="center"/>
    </xf>
    <xf numFmtId="206" fontId="136" fillId="0" borderId="0" applyFill="0" applyBorder="0">
      <alignment horizontal="center" vertical="center"/>
    </xf>
    <xf numFmtId="0" fontId="158" fillId="0" borderId="0" applyFill="0" applyBorder="0">
      <alignment vertical="center"/>
    </xf>
    <xf numFmtId="4" fontId="1" fillId="104" borderId="0">
      <alignment horizontal="center"/>
    </xf>
    <xf numFmtId="3" fontId="1" fillId="104" borderId="0">
      <alignment horizontal="center"/>
    </xf>
    <xf numFmtId="3" fontId="62" fillId="82" borderId="0"/>
    <xf numFmtId="276" fontId="44" fillId="105" borderId="48" applyNumberFormat="0" applyFont="0" applyBorder="0" applyAlignment="0" applyProtection="0">
      <alignment horizontal="right" vertical="center"/>
    </xf>
    <xf numFmtId="277" fontId="26" fillId="0" borderId="0" applyFont="0" applyFill="0" applyBorder="0" applyAlignment="0" applyProtection="0"/>
    <xf numFmtId="277" fontId="26" fillId="0" borderId="0" applyFont="0" applyFill="0" applyBorder="0" applyAlignment="0" applyProtection="0"/>
    <xf numFmtId="278" fontId="26" fillId="0" borderId="0" applyFont="0" applyFill="0" applyBorder="0" applyAlignment="0" applyProtection="0"/>
    <xf numFmtId="278" fontId="26" fillId="0" borderId="0" applyFont="0" applyFill="0" applyBorder="0" applyAlignment="0" applyProtection="0"/>
    <xf numFmtId="279" fontId="139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80" fontId="70" fillId="0" borderId="0">
      <protection locked="0"/>
    </xf>
    <xf numFmtId="10" fontId="26" fillId="89" borderId="0">
      <alignment horizontal="right"/>
      <protection locked="0"/>
    </xf>
    <xf numFmtId="10" fontId="26" fillId="89" borderId="0">
      <alignment horizontal="right"/>
      <protection locked="0"/>
    </xf>
    <xf numFmtId="0" fontId="82" fillId="0" borderId="0" applyFill="0" applyBorder="0">
      <alignment horizontal="right" vertical="center"/>
    </xf>
    <xf numFmtId="0" fontId="159" fillId="0" borderId="0" applyNumberFormat="0" applyFont="0" applyFill="0" applyBorder="0" applyAlignment="0" applyProtection="0"/>
    <xf numFmtId="0" fontId="160" fillId="0" borderId="0"/>
    <xf numFmtId="9" fontId="41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281" fontId="161" fillId="0" borderId="0"/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0" fontId="162" fillId="0" borderId="35">
      <alignment horizontal="center"/>
    </xf>
    <xf numFmtId="3" fontId="69" fillId="0" borderId="0" applyFont="0" applyFill="0" applyBorder="0" applyAlignment="0" applyProtection="0"/>
    <xf numFmtId="0" fontId="69" fillId="106" borderId="0" applyNumberFormat="0" applyFont="0" applyBorder="0" applyAlignment="0" applyProtection="0"/>
    <xf numFmtId="0" fontId="39" fillId="0" borderId="0"/>
    <xf numFmtId="282" fontId="163" fillId="0" borderId="0" applyNumberFormat="0" applyFill="0" applyBorder="0" applyAlignment="0" applyProtection="0"/>
    <xf numFmtId="4" fontId="147" fillId="0" borderId="0" applyNumberFormat="0" applyBorder="0" applyAlignment="0" applyProtection="0">
      <alignment horizontal="center"/>
    </xf>
    <xf numFmtId="0" fontId="164" fillId="107" borderId="0">
      <alignment horizontal="center" wrapText="1"/>
    </xf>
    <xf numFmtId="3" fontId="136" fillId="0" borderId="59" applyBorder="0">
      <alignment horizontal="right" wrapText="1"/>
    </xf>
    <xf numFmtId="4" fontId="136" fillId="0" borderId="60" applyBorder="0">
      <alignment horizontal="right" wrapText="1"/>
    </xf>
    <xf numFmtId="212" fontId="39" fillId="0" borderId="0" applyFill="0" applyBorder="0">
      <alignment horizontal="right" vertical="center"/>
    </xf>
    <xf numFmtId="229" fontId="39" fillId="0" borderId="0" applyFill="0" applyBorder="0">
      <alignment horizontal="right" vertical="center"/>
    </xf>
    <xf numFmtId="214" fontId="39" fillId="0" borderId="0" applyFill="0" applyBorder="0">
      <alignment horizontal="right" vertical="center"/>
    </xf>
    <xf numFmtId="215" fontId="39" fillId="0" borderId="0" applyFill="0" applyBorder="0">
      <alignment horizontal="right" vertical="center"/>
    </xf>
    <xf numFmtId="216" fontId="39" fillId="0" borderId="0" applyFill="0" applyBorder="0">
      <alignment horizontal="right" vertical="center"/>
    </xf>
    <xf numFmtId="217" fontId="39" fillId="0" borderId="0" applyFill="0" applyBorder="0">
      <alignment horizontal="right" vertical="center"/>
    </xf>
    <xf numFmtId="283" fontId="165" fillId="0" borderId="0"/>
    <xf numFmtId="4" fontId="166" fillId="85" borderId="43" applyNumberFormat="0" applyProtection="0">
      <alignment vertical="center"/>
    </xf>
    <xf numFmtId="4" fontId="167" fillId="82" borderId="61" applyNumberFormat="0" applyProtection="0">
      <alignment vertical="center"/>
    </xf>
    <xf numFmtId="4" fontId="168" fillId="108" borderId="43" applyNumberFormat="0" applyProtection="0">
      <alignment horizontal="left" vertical="center" indent="1"/>
    </xf>
    <xf numFmtId="0" fontId="155" fillId="82" borderId="61" applyNumberFormat="0" applyProtection="0">
      <alignment horizontal="left" vertical="top" indent="1"/>
    </xf>
    <xf numFmtId="4" fontId="169" fillId="109" borderId="62" applyNumberFormat="0" applyProtection="0">
      <alignment horizontal="left" vertical="center" indent="1"/>
    </xf>
    <xf numFmtId="4" fontId="159" fillId="99" borderId="62" applyNumberFormat="0" applyProtection="0">
      <alignment horizontal="right" vertical="center"/>
    </xf>
    <xf numFmtId="4" fontId="159" fillId="110" borderId="62" applyNumberFormat="0" applyProtection="0">
      <alignment horizontal="right" vertical="center"/>
    </xf>
    <xf numFmtId="4" fontId="159" fillId="111" borderId="62" applyNumberFormat="0" applyProtection="0">
      <alignment horizontal="right" vertical="center"/>
    </xf>
    <xf numFmtId="4" fontId="159" fillId="85" borderId="62" applyNumberFormat="0" applyProtection="0">
      <alignment horizontal="right" vertical="center"/>
    </xf>
    <xf numFmtId="4" fontId="159" fillId="82" borderId="62" applyNumberFormat="0" applyProtection="0">
      <alignment horizontal="right" vertical="center"/>
    </xf>
    <xf numFmtId="4" fontId="159" fillId="112" borderId="62" applyNumberFormat="0" applyProtection="0">
      <alignment horizontal="right" vertical="center"/>
    </xf>
    <xf numFmtId="4" fontId="159" fillId="113" borderId="62" applyNumberFormat="0" applyProtection="0">
      <alignment horizontal="right" vertical="center"/>
    </xf>
    <xf numFmtId="4" fontId="159" fillId="114" borderId="62" applyNumberFormat="0" applyProtection="0">
      <alignment horizontal="right" vertical="center"/>
    </xf>
    <xf numFmtId="4" fontId="159" fillId="36" borderId="62" applyNumberFormat="0" applyProtection="0">
      <alignment horizontal="right" vertical="center"/>
    </xf>
    <xf numFmtId="4" fontId="170" fillId="115" borderId="62" applyNumberFormat="0" applyProtection="0">
      <alignment horizontal="left" vertical="center" indent="1"/>
    </xf>
    <xf numFmtId="4" fontId="171" fillId="116" borderId="62" applyNumberFormat="0" applyProtection="0">
      <alignment horizontal="left" vertical="center" indent="1"/>
    </xf>
    <xf numFmtId="4" fontId="158" fillId="109" borderId="0" applyNumberFormat="0" applyProtection="0">
      <alignment horizontal="left" vertical="center" indent="1"/>
    </xf>
    <xf numFmtId="4" fontId="159" fillId="91" borderId="61" applyNumberFormat="0" applyProtection="0">
      <alignment horizontal="right" vertical="center"/>
    </xf>
    <xf numFmtId="4" fontId="168" fillId="116" borderId="62" applyNumberFormat="0" applyProtection="0">
      <alignment horizontal="left" vertical="center" indent="1"/>
    </xf>
    <xf numFmtId="4" fontId="169" fillId="109" borderId="62" applyNumberFormat="0" applyProtection="0">
      <alignment horizontal="left" vertical="center" indent="1"/>
    </xf>
    <xf numFmtId="0" fontId="26" fillId="117" borderId="61" applyNumberFormat="0" applyProtection="0">
      <alignment horizontal="left" vertical="center" indent="1"/>
    </xf>
    <xf numFmtId="0" fontId="26" fillId="117" borderId="61" applyNumberFormat="0" applyProtection="0">
      <alignment horizontal="left" vertical="center" indent="1"/>
    </xf>
    <xf numFmtId="0" fontId="26" fillId="117" borderId="61" applyNumberFormat="0" applyProtection="0">
      <alignment horizontal="left" vertical="center" indent="1"/>
    </xf>
    <xf numFmtId="0" fontId="26" fillId="117" borderId="61" applyNumberFormat="0" applyProtection="0">
      <alignment horizontal="left" vertical="center" indent="1"/>
    </xf>
    <xf numFmtId="0" fontId="26" fillId="117" borderId="61" applyNumberFormat="0" applyProtection="0">
      <alignment horizontal="left" vertical="top" indent="1"/>
    </xf>
    <xf numFmtId="0" fontId="26" fillId="117" borderId="61" applyNumberFormat="0" applyProtection="0">
      <alignment horizontal="left" vertical="top" indent="1"/>
    </xf>
    <xf numFmtId="0" fontId="26" fillId="117" borderId="61" applyNumberFormat="0" applyProtection="0">
      <alignment horizontal="left" vertical="top" indent="1"/>
    </xf>
    <xf numFmtId="0" fontId="26" fillId="117" borderId="61" applyNumberFormat="0" applyProtection="0">
      <alignment horizontal="left" vertical="top" indent="1"/>
    </xf>
    <xf numFmtId="0" fontId="26" fillId="118" borderId="61" applyNumberFormat="0" applyProtection="0">
      <alignment horizontal="left" vertical="center" indent="1"/>
    </xf>
    <xf numFmtId="0" fontId="26" fillId="118" borderId="61" applyNumberFormat="0" applyProtection="0">
      <alignment horizontal="left" vertical="center" indent="1"/>
    </xf>
    <xf numFmtId="0" fontId="26" fillId="118" borderId="61" applyNumberFormat="0" applyProtection="0">
      <alignment horizontal="left" vertical="center" indent="1"/>
    </xf>
    <xf numFmtId="0" fontId="26" fillId="118" borderId="61" applyNumberFormat="0" applyProtection="0">
      <alignment horizontal="left" vertical="center" indent="1"/>
    </xf>
    <xf numFmtId="0" fontId="26" fillId="118" borderId="61" applyNumberFormat="0" applyProtection="0">
      <alignment horizontal="left" vertical="top" indent="1"/>
    </xf>
    <xf numFmtId="0" fontId="26" fillId="118" borderId="61" applyNumberFormat="0" applyProtection="0">
      <alignment horizontal="left" vertical="top" indent="1"/>
    </xf>
    <xf numFmtId="0" fontId="26" fillId="118" borderId="61" applyNumberFormat="0" applyProtection="0">
      <alignment horizontal="left" vertical="top" indent="1"/>
    </xf>
    <xf numFmtId="0" fontId="26" fillId="118" borderId="61" applyNumberFormat="0" applyProtection="0">
      <alignment horizontal="left" vertical="top" indent="1"/>
    </xf>
    <xf numFmtId="0" fontId="26" fillId="80" borderId="61" applyNumberFormat="0" applyProtection="0">
      <alignment horizontal="left" vertical="center" indent="1"/>
    </xf>
    <xf numFmtId="0" fontId="26" fillId="80" borderId="61" applyNumberFormat="0" applyProtection="0">
      <alignment horizontal="left" vertical="center" indent="1"/>
    </xf>
    <xf numFmtId="0" fontId="26" fillId="80" borderId="61" applyNumberFormat="0" applyProtection="0">
      <alignment horizontal="left" vertical="center" indent="1"/>
    </xf>
    <xf numFmtId="0" fontId="26" fillId="80" borderId="61" applyNumberFormat="0" applyProtection="0">
      <alignment horizontal="left" vertical="center" indent="1"/>
    </xf>
    <xf numFmtId="0" fontId="26" fillId="80" borderId="61" applyNumberFormat="0" applyProtection="0">
      <alignment horizontal="left" vertical="top" indent="1"/>
    </xf>
    <xf numFmtId="0" fontId="26" fillId="80" borderId="61" applyNumberFormat="0" applyProtection="0">
      <alignment horizontal="left" vertical="top" indent="1"/>
    </xf>
    <xf numFmtId="0" fontId="26" fillId="80" borderId="61" applyNumberFormat="0" applyProtection="0">
      <alignment horizontal="left" vertical="top" indent="1"/>
    </xf>
    <xf numFmtId="0" fontId="26" fillId="80" borderId="61" applyNumberFormat="0" applyProtection="0">
      <alignment horizontal="left" vertical="top" indent="1"/>
    </xf>
    <xf numFmtId="0" fontId="26" fillId="90" borderId="61" applyNumberFormat="0" applyProtection="0">
      <alignment horizontal="left" vertical="center" indent="1"/>
    </xf>
    <xf numFmtId="0" fontId="26" fillId="90" borderId="61" applyNumberFormat="0" applyProtection="0">
      <alignment horizontal="left" vertical="center" indent="1"/>
    </xf>
    <xf numFmtId="0" fontId="26" fillId="90" borderId="61" applyNumberFormat="0" applyProtection="0">
      <alignment horizontal="left" vertical="center" indent="1"/>
    </xf>
    <xf numFmtId="0" fontId="26" fillId="90" borderId="61" applyNumberFormat="0" applyProtection="0">
      <alignment horizontal="left" vertical="center" indent="1"/>
    </xf>
    <xf numFmtId="0" fontId="26" fillId="90" borderId="61" applyNumberFormat="0" applyProtection="0">
      <alignment horizontal="left" vertical="top" indent="1"/>
    </xf>
    <xf numFmtId="0" fontId="26" fillId="90" borderId="61" applyNumberFormat="0" applyProtection="0">
      <alignment horizontal="left" vertical="top" indent="1"/>
    </xf>
    <xf numFmtId="0" fontId="26" fillId="90" borderId="61" applyNumberFormat="0" applyProtection="0">
      <alignment horizontal="left" vertical="top" indent="1"/>
    </xf>
    <xf numFmtId="0" fontId="26" fillId="90" borderId="61" applyNumberFormat="0" applyProtection="0">
      <alignment horizontal="left" vertical="top" indent="1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78" borderId="63" applyBorder="0"/>
    <xf numFmtId="0" fontId="82" fillId="78" borderId="63" applyBorder="0"/>
    <xf numFmtId="4" fontId="172" fillId="100" borderId="61" applyNumberFormat="0" applyProtection="0">
      <alignment vertical="center"/>
    </xf>
    <xf numFmtId="4" fontId="173" fillId="100" borderId="61" applyNumberFormat="0" applyProtection="0">
      <alignment vertical="center"/>
    </xf>
    <xf numFmtId="4" fontId="158" fillId="116" borderId="64" applyNumberFormat="0" applyProtection="0">
      <alignment horizontal="left" vertical="center" indent="1"/>
    </xf>
    <xf numFmtId="0" fontId="36" fillId="85" borderId="61" applyNumberFormat="0" applyProtection="0">
      <alignment horizontal="left" vertical="top" indent="1"/>
    </xf>
    <xf numFmtId="0" fontId="36" fillId="85" borderId="61" applyNumberFormat="0" applyProtection="0">
      <alignment horizontal="left" vertical="top" indent="1"/>
    </xf>
    <xf numFmtId="4" fontId="174" fillId="100" borderId="62" applyNumberFormat="0" applyProtection="0">
      <alignment horizontal="right" vertical="center"/>
    </xf>
    <xf numFmtId="4" fontId="173" fillId="100" borderId="61" applyNumberFormat="0" applyProtection="0">
      <alignment horizontal="right" vertical="center"/>
    </xf>
    <xf numFmtId="4" fontId="175" fillId="116" borderId="62" applyNumberFormat="0" applyProtection="0">
      <alignment horizontal="left" vertical="center" indent="1"/>
    </xf>
    <xf numFmtId="0" fontId="36" fillId="118" borderId="61" applyNumberFormat="0" applyProtection="0">
      <alignment horizontal="left" vertical="top" indent="1"/>
    </xf>
    <xf numFmtId="0" fontId="36" fillId="118" borderId="61" applyNumberFormat="0" applyProtection="0">
      <alignment horizontal="left" vertical="top" indent="1"/>
    </xf>
    <xf numFmtId="4" fontId="176" fillId="109" borderId="0" applyNumberFormat="0" applyProtection="0">
      <alignment horizontal="left" vertical="center" indent="1"/>
    </xf>
    <xf numFmtId="0" fontId="39" fillId="119" borderId="48"/>
    <xf numFmtId="0" fontId="39" fillId="119" borderId="48"/>
    <xf numFmtId="4" fontId="177" fillId="100" borderId="61" applyNumberFormat="0" applyProtection="0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78" fillId="0" borderId="0">
      <alignment horizontal="right"/>
    </xf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179" fillId="0" borderId="0" applyNumberFormat="0" applyFill="0" applyBorder="0" applyProtection="0">
      <alignment horizontal="left"/>
    </xf>
    <xf numFmtId="0" fontId="95" fillId="0" borderId="0" applyNumberFormat="0" applyFill="0" applyBorder="0" applyProtection="0">
      <alignment horizontal="left"/>
    </xf>
    <xf numFmtId="0" fontId="180" fillId="0" borderId="0" applyFill="0" applyBorder="0" applyAlignment="0"/>
    <xf numFmtId="0" fontId="44" fillId="101" borderId="48"/>
    <xf numFmtId="0" fontId="25" fillId="0" borderId="0"/>
    <xf numFmtId="0" fontId="181" fillId="0" borderId="0"/>
    <xf numFmtId="0" fontId="182" fillId="0" borderId="0" applyNumberFormat="0" applyBorder="0">
      <alignment horizontal="left" wrapText="1"/>
    </xf>
    <xf numFmtId="284" fontId="36" fillId="0" borderId="28">
      <alignment horizontal="justify" vertical="top" wrapText="1"/>
    </xf>
    <xf numFmtId="284" fontId="36" fillId="0" borderId="28">
      <alignment horizontal="justify" vertical="top" wrapText="1"/>
    </xf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0" borderId="0"/>
    <xf numFmtId="0" fontId="26" fillId="0" borderId="0"/>
    <xf numFmtId="0" fontId="26" fillId="0" borderId="0"/>
    <xf numFmtId="0" fontId="127" fillId="0" borderId="0"/>
    <xf numFmtId="3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5" fontId="37" fillId="0" borderId="0"/>
    <xf numFmtId="38" fontId="24" fillId="0" borderId="0"/>
    <xf numFmtId="0" fontId="51" fillId="120" borderId="65" applyNumberFormat="0" applyProtection="0">
      <alignment horizontal="center" wrapText="1"/>
    </xf>
    <xf numFmtId="0" fontId="26" fillId="0" borderId="48" applyNumberFormat="0" applyFill="0" applyProtection="0">
      <alignment horizontal="right"/>
    </xf>
    <xf numFmtId="0" fontId="51" fillId="120" borderId="65" applyNumberFormat="0" applyProtection="0">
      <alignment horizontal="center" wrapText="1"/>
    </xf>
    <xf numFmtId="0" fontId="51" fillId="120" borderId="65" applyNumberFormat="0" applyProtection="0">
      <alignment horizontal="center" wrapText="1"/>
    </xf>
    <xf numFmtId="0" fontId="51" fillId="120" borderId="66" applyNumberFormat="0" applyAlignment="0" applyProtection="0">
      <alignment wrapText="1"/>
    </xf>
    <xf numFmtId="0" fontId="51" fillId="121" borderId="48" applyNumberFormat="0" applyProtection="0">
      <alignment horizontal="right"/>
    </xf>
    <xf numFmtId="0" fontId="51" fillId="120" borderId="66" applyNumberFormat="0" applyAlignment="0" applyProtection="0">
      <alignment wrapText="1"/>
    </xf>
    <xf numFmtId="0" fontId="51" fillId="120" borderId="66" applyNumberFormat="0" applyAlignment="0" applyProtection="0">
      <alignment wrapText="1"/>
    </xf>
    <xf numFmtId="0" fontId="26" fillId="122" borderId="0" applyNumberFormat="0" applyBorder="0">
      <alignment horizontal="center" wrapText="1"/>
    </xf>
    <xf numFmtId="0" fontId="95" fillId="121" borderId="0" applyNumberFormat="0" applyBorder="0" applyProtection="0">
      <alignment horizontal="left"/>
    </xf>
    <xf numFmtId="0" fontId="26" fillId="122" borderId="0" applyNumberFormat="0" applyBorder="0">
      <alignment wrapText="1"/>
    </xf>
    <xf numFmtId="0" fontId="51" fillId="121" borderId="48" applyNumberFormat="0" applyProtection="0">
      <alignment horizontal="left"/>
    </xf>
    <xf numFmtId="0" fontId="26" fillId="0" borderId="0" applyNumberFormat="0" applyFill="0" applyBorder="0" applyProtection="0">
      <alignment horizontal="right" wrapText="1"/>
    </xf>
    <xf numFmtId="0" fontId="26" fillId="0" borderId="48" applyNumberFormat="0" applyFill="0" applyProtection="0">
      <alignment horizontal="right"/>
    </xf>
    <xf numFmtId="285" fontId="26" fillId="0" borderId="0" applyFill="0" applyBorder="0" applyAlignment="0" applyProtection="0">
      <alignment wrapText="1"/>
    </xf>
    <xf numFmtId="285" fontId="26" fillId="0" borderId="0" applyFill="0" applyBorder="0" applyAlignment="0" applyProtection="0">
      <alignment wrapText="1"/>
    </xf>
    <xf numFmtId="285" fontId="26" fillId="0" borderId="0" applyFill="0" applyBorder="0" applyAlignment="0" applyProtection="0">
      <alignment wrapText="1"/>
    </xf>
    <xf numFmtId="0" fontId="183" fillId="96" borderId="0" applyNumberFormat="0" applyBorder="0" applyProtection="0">
      <alignment horizontal="left"/>
    </xf>
    <xf numFmtId="0" fontId="26" fillId="0" borderId="0" applyNumberFormat="0" applyFill="0" applyBorder="0" applyProtection="0">
      <alignment horizontal="right" wrapText="1"/>
    </xf>
    <xf numFmtId="245" fontId="26" fillId="0" borderId="0" applyFill="0" applyBorder="0" applyAlignment="0" applyProtection="0">
      <alignment wrapText="1"/>
    </xf>
    <xf numFmtId="202" fontId="26" fillId="0" borderId="0" applyFill="0" applyBorder="0" applyAlignment="0" applyProtection="0">
      <alignment wrapText="1"/>
    </xf>
    <xf numFmtId="202" fontId="26" fillId="0" borderId="0" applyFill="0" applyBorder="0" applyAlignment="0" applyProtection="0">
      <alignment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 applyProtection="0">
      <alignment horizontal="right" wrapText="1"/>
    </xf>
    <xf numFmtId="38" fontId="24" fillId="0" borderId="0"/>
    <xf numFmtId="0" fontId="26" fillId="0" borderId="0" applyNumberFormat="0" applyFill="0" applyBorder="0">
      <alignment horizontal="right" wrapText="1"/>
    </xf>
    <xf numFmtId="0" fontId="26" fillId="0" borderId="0" applyNumberFormat="0" applyFill="0" applyBorder="0">
      <alignment horizontal="right" wrapText="1"/>
    </xf>
    <xf numFmtId="17" fontId="26" fillId="0" borderId="0" applyFill="0" applyBorder="0">
      <alignment horizontal="right" wrapText="1"/>
    </xf>
    <xf numFmtId="17" fontId="26" fillId="0" borderId="0" applyFill="0" applyBorder="0">
      <alignment horizontal="right" wrapText="1"/>
    </xf>
    <xf numFmtId="286" fontId="26" fillId="0" borderId="0" applyFill="0" applyBorder="0" applyAlignment="0" applyProtection="0">
      <alignment wrapText="1"/>
    </xf>
    <xf numFmtId="8" fontId="26" fillId="0" borderId="0" applyFill="0" applyBorder="0" applyAlignment="0" applyProtection="0">
      <alignment wrapText="1"/>
    </xf>
    <xf numFmtId="0" fontId="95" fillId="0" borderId="0" applyNumberFormat="0" applyFill="0" applyBorder="0">
      <alignment horizontal="left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0" fontId="51" fillId="0" borderId="0" applyNumberFormat="0" applyFill="0" applyBorder="0">
      <alignment horizontal="center" wrapText="1"/>
    </xf>
    <xf numFmtId="38" fontId="24" fillId="0" borderId="0"/>
    <xf numFmtId="38" fontId="24" fillId="0" borderId="0"/>
    <xf numFmtId="2" fontId="184" fillId="96" borderId="34" applyProtection="0"/>
    <xf numFmtId="2" fontId="184" fillId="96" borderId="34" applyProtection="0"/>
    <xf numFmtId="2" fontId="185" fillId="0" borderId="0" applyFill="0" applyBorder="0" applyProtection="0"/>
    <xf numFmtId="2" fontId="185" fillId="123" borderId="34" applyProtection="0"/>
    <xf numFmtId="2" fontId="185" fillId="121" borderId="34" applyProtection="0"/>
    <xf numFmtId="2" fontId="185" fillId="124" borderId="34" applyProtection="0"/>
    <xf numFmtId="2" fontId="185" fillId="121" borderId="34" applyProtection="0">
      <alignment horizontal="center"/>
    </xf>
    <xf numFmtId="0" fontId="186" fillId="125" borderId="0" applyNumberFormat="0" applyProtection="0"/>
    <xf numFmtId="283" fontId="170" fillId="0" borderId="0"/>
    <xf numFmtId="238" fontId="95" fillId="0" borderId="0"/>
    <xf numFmtId="0" fontId="33" fillId="126" borderId="0"/>
    <xf numFmtId="0" fontId="33" fillId="127" borderId="0">
      <alignment horizontal="left"/>
    </xf>
    <xf numFmtId="0" fontId="33" fillId="127" borderId="0">
      <alignment horizontal="center"/>
    </xf>
    <xf numFmtId="0" fontId="33" fillId="127" borderId="0">
      <alignment horizontal="center"/>
    </xf>
    <xf numFmtId="0" fontId="187" fillId="128" borderId="67" applyNumberFormat="0">
      <alignment horizontal="center" vertical="center" wrapText="1"/>
    </xf>
    <xf numFmtId="2" fontId="91" fillId="60" borderId="0" applyNumberFormat="0" applyFont="0" applyBorder="0" applyAlignment="0">
      <alignment horizontal="left"/>
    </xf>
    <xf numFmtId="49" fontId="24" fillId="0" borderId="0" applyFon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9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9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15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68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0" fontId="85" fillId="0" borderId="36" applyNumberFormat="0" applyFill="0" applyAlignment="0" applyProtection="0"/>
    <xf numFmtId="283" fontId="66" fillId="0" borderId="70" applyAlignment="0">
      <alignment horizontal="right"/>
    </xf>
    <xf numFmtId="270" fontId="66" fillId="0" borderId="70" applyAlignment="0"/>
    <xf numFmtId="271" fontId="66" fillId="0" borderId="70" applyAlignment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00" fillId="0" borderId="40" applyNumberFormat="0" applyFill="0" applyAlignment="0" applyProtection="0"/>
    <xf numFmtId="0" fontId="189" fillId="0" borderId="0" applyNumberFormat="0" applyFill="0" applyBorder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2" fillId="0" borderId="43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45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0" fillId="0" borderId="0"/>
    <xf numFmtId="0" fontId="191" fillId="0" borderId="0"/>
    <xf numFmtId="0" fontId="192" fillId="0" borderId="0"/>
    <xf numFmtId="0" fontId="51" fillId="0" borderId="0"/>
    <xf numFmtId="21" fontId="26" fillId="0" borderId="0">
      <alignment horizontal="center"/>
    </xf>
    <xf numFmtId="21" fontId="26" fillId="0" borderId="0">
      <alignment horizontal="center"/>
    </xf>
    <xf numFmtId="0" fontId="193" fillId="100" borderId="0"/>
    <xf numFmtId="37" fontId="39" fillId="82" borderId="0" applyNumberFormat="0" applyBorder="0" applyAlignment="0" applyProtection="0"/>
    <xf numFmtId="37" fontId="39" fillId="82" borderId="0" applyNumberFormat="0" applyBorder="0" applyAlignment="0" applyProtection="0"/>
    <xf numFmtId="37" fontId="39" fillId="0" borderId="0"/>
    <xf numFmtId="37" fontId="39" fillId="0" borderId="0"/>
    <xf numFmtId="37" fontId="39" fillId="0" borderId="0"/>
    <xf numFmtId="37" fontId="39" fillId="82" borderId="0" applyNumberFormat="0" applyBorder="0" applyAlignment="0" applyProtection="0"/>
    <xf numFmtId="3" fontId="194" fillId="0" borderId="47" applyProtection="0"/>
    <xf numFmtId="287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5" fillId="0" borderId="55" applyNumberFormat="0" applyFill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91" borderId="0">
      <alignment horizontal="right"/>
    </xf>
    <xf numFmtId="38" fontId="51" fillId="36" borderId="71"/>
    <xf numFmtId="0" fontId="195" fillId="0" borderId="70" applyFont="0" applyFill="0" applyBorder="0" applyAlignment="0" applyProtection="0"/>
    <xf numFmtId="288" fontId="98" fillId="0" borderId="0" applyFill="0" applyBorder="0" applyAlignment="0"/>
    <xf numFmtId="289" fontId="98" fillId="129" borderId="0" applyFill="0" applyBorder="0" applyAlignment="0"/>
    <xf numFmtId="288" fontId="139" fillId="0" borderId="0" applyFont="0" applyFill="0" applyBorder="0" applyAlignment="0" applyProtection="0"/>
    <xf numFmtId="290" fontId="139" fillId="0" borderId="0" applyFont="0" applyFill="0" applyBorder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0" fontId="65" fillId="84" borderId="29" applyNumberFormat="0" applyAlignment="0" applyProtection="0"/>
    <xf numFmtId="43" fontId="196" fillId="80" borderId="0"/>
    <xf numFmtId="0" fontId="197" fillId="0" borderId="0" applyNumberFormat="0" applyFill="0" applyBorder="0" applyAlignment="0" applyProtection="0"/>
    <xf numFmtId="0" fontId="44" fillId="0" borderId="0"/>
    <xf numFmtId="0" fontId="46" fillId="68" borderId="0" applyNumberFormat="0" applyBorder="0" applyAlignment="0" applyProtection="0">
      <alignment vertical="center"/>
    </xf>
    <xf numFmtId="0" fontId="46" fillId="72" borderId="0" applyNumberFormat="0" applyBorder="0" applyAlignment="0" applyProtection="0">
      <alignment vertical="center"/>
    </xf>
    <xf numFmtId="0" fontId="46" fillId="77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9" fillId="84" borderId="29" applyNumberFormat="0" applyAlignment="0" applyProtection="0">
      <alignment vertical="center"/>
    </xf>
    <xf numFmtId="0" fontId="200" fillId="56" borderId="0" applyNumberFormat="0" applyBorder="0" applyAlignment="0" applyProtection="0">
      <alignment vertical="center"/>
    </xf>
    <xf numFmtId="0" fontId="26" fillId="51" borderId="57" applyNumberFormat="0" applyFont="0" applyAlignment="0" applyProtection="0">
      <alignment vertical="center"/>
    </xf>
    <xf numFmtId="0" fontId="201" fillId="0" borderId="55" applyNumberFormat="0" applyFill="0" applyAlignment="0" applyProtection="0">
      <alignment vertical="center"/>
    </xf>
    <xf numFmtId="265" fontId="202" fillId="0" borderId="0" applyFont="0" applyFill="0" applyBorder="0" applyAlignment="0" applyProtection="0"/>
    <xf numFmtId="0" fontId="203" fillId="0" borderId="0"/>
    <xf numFmtId="0" fontId="204" fillId="50" borderId="27" applyNumberFormat="0" applyAlignment="0" applyProtection="0">
      <alignment vertical="center"/>
    </xf>
    <xf numFmtId="0" fontId="205" fillId="55" borderId="26" applyNumberFormat="0" applyAlignment="0" applyProtection="0">
      <alignment vertical="center"/>
    </xf>
    <xf numFmtId="0" fontId="206" fillId="0" borderId="0"/>
    <xf numFmtId="0" fontId="207" fillId="49" borderId="0" applyNumberFormat="0" applyBorder="0" applyAlignment="0" applyProtection="0">
      <alignment vertical="center"/>
    </xf>
    <xf numFmtId="233" fontId="26" fillId="0" borderId="0" applyFont="0" applyFill="0" applyBorder="0" applyAlignment="0" applyProtection="0"/>
    <xf numFmtId="0" fontId="208" fillId="0" borderId="0"/>
    <xf numFmtId="0" fontId="209" fillId="52" borderId="0" applyNumberFormat="0" applyBorder="0" applyAlignment="0" applyProtection="0">
      <alignment vertical="center"/>
    </xf>
    <xf numFmtId="0" fontId="210" fillId="0" borderId="40" applyNumberFormat="0" applyFill="0" applyAlignment="0" applyProtection="0">
      <alignment vertical="center"/>
    </xf>
    <xf numFmtId="0" fontId="211" fillId="0" borderId="43" applyNumberFormat="0" applyFill="0" applyAlignment="0" applyProtection="0">
      <alignment vertical="center"/>
    </xf>
    <xf numFmtId="0" fontId="212" fillId="0" borderId="45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3" fillId="55" borderId="27" applyNumberFormat="0" applyAlignment="0" applyProtection="0">
      <alignment vertical="center"/>
    </xf>
    <xf numFmtId="0" fontId="214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6" fillId="0" borderId="36" applyNumberFormat="0" applyFill="0" applyAlignment="0" applyProtection="0">
      <alignment vertical="center"/>
    </xf>
  </cellStyleXfs>
  <cellXfs count="170">
    <xf numFmtId="0" fontId="0" fillId="0" borderId="0" xfId="0"/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/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19" fillId="0" borderId="0" xfId="0" applyNumberFormat="1" applyFont="1" applyAlignment="1">
      <alignment horizontal="center" vertical="center" wrapText="1"/>
    </xf>
    <xf numFmtId="10" fontId="21" fillId="0" borderId="0" xfId="0" applyNumberFormat="1" applyFont="1" applyAlignment="1">
      <alignment horizontal="center" vertical="center" wrapText="1"/>
    </xf>
    <xf numFmtId="10" fontId="19" fillId="0" borderId="0" xfId="0" applyNumberFormat="1" applyFont="1"/>
    <xf numFmtId="10" fontId="19" fillId="0" borderId="0" xfId="0" applyNumberFormat="1" applyFont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2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164" fontId="23" fillId="0" borderId="0" xfId="0" applyNumberFormat="1" applyFont="1" applyAlignment="1">
      <alignment horizontal="center" vertical="center" wrapText="1"/>
    </xf>
    <xf numFmtId="165" fontId="23" fillId="0" borderId="0" xfId="0" applyNumberFormat="1" applyFont="1" applyAlignment="1">
      <alignment horizontal="center" vertical="center" wrapText="1"/>
    </xf>
    <xf numFmtId="166" fontId="23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wrapText="1"/>
    </xf>
    <xf numFmtId="2" fontId="20" fillId="0" borderId="0" xfId="0" applyNumberFormat="1" applyFont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10" fontId="20" fillId="0" borderId="0" xfId="1" quotePrefix="1" applyNumberFormat="1" applyFont="1" applyAlignment="1">
      <alignment horizontal="center"/>
    </xf>
    <xf numFmtId="10" fontId="20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0" fontId="20" fillId="0" borderId="0" xfId="0" applyNumberFormat="1" applyFont="1" applyAlignment="1">
      <alignment horizontal="center" vertical="center" wrapText="1"/>
    </xf>
    <xf numFmtId="164" fontId="20" fillId="0" borderId="0" xfId="0" applyNumberFormat="1" applyFont="1" applyAlignment="1">
      <alignment horizontal="center"/>
    </xf>
    <xf numFmtId="10" fontId="20" fillId="0" borderId="0" xfId="1" applyNumberFormat="1" applyFont="1" applyAlignment="1">
      <alignment horizontal="center"/>
    </xf>
    <xf numFmtId="0" fontId="20" fillId="0" borderId="0" xfId="0" applyFont="1" applyFill="1" applyAlignment="1">
      <alignment horizontal="center"/>
    </xf>
    <xf numFmtId="165" fontId="2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0" fontId="17" fillId="0" borderId="0" xfId="0" applyFont="1" applyFill="1" applyAlignment="1">
      <alignment horizontal="center" wrapText="1"/>
    </xf>
    <xf numFmtId="0" fontId="25" fillId="33" borderId="0" xfId="0" applyFont="1" applyFill="1"/>
    <xf numFmtId="0" fontId="15" fillId="33" borderId="0" xfId="0" applyFont="1" applyFill="1" applyBorder="1"/>
    <xf numFmtId="0" fontId="0" fillId="33" borderId="0" xfId="0" applyFill="1" applyBorder="1"/>
    <xf numFmtId="0" fontId="0" fillId="33" borderId="10" xfId="0" applyFill="1" applyBorder="1"/>
    <xf numFmtId="0" fontId="23" fillId="0" borderId="0" xfId="2" applyFont="1" applyFill="1" applyAlignment="1">
      <alignment horizontal="center" vertical="center" wrapText="1"/>
    </xf>
    <xf numFmtId="0" fontId="23" fillId="35" borderId="10" xfId="2" applyFont="1" applyFill="1" applyBorder="1" applyAlignment="1">
      <alignment horizontal="center" vertical="center" wrapText="1"/>
    </xf>
    <xf numFmtId="2" fontId="23" fillId="35" borderId="10" xfId="2" applyNumberFormat="1" applyFont="1" applyFill="1" applyBorder="1" applyAlignment="1">
      <alignment horizontal="center" vertical="center" wrapText="1"/>
    </xf>
    <xf numFmtId="0" fontId="23" fillId="34" borderId="0" xfId="2" applyFont="1" applyAlignment="1">
      <alignment horizontal="center" vertical="center" wrapText="1"/>
    </xf>
    <xf numFmtId="0" fontId="23" fillId="36" borderId="0" xfId="2" applyFont="1" applyFill="1" applyAlignment="1">
      <alignment horizontal="center" vertical="center" wrapText="1"/>
    </xf>
    <xf numFmtId="0" fontId="23" fillId="36" borderId="10" xfId="2" applyFont="1" applyFill="1" applyBorder="1" applyAlignment="1">
      <alignment horizontal="center" vertical="center" wrapText="1"/>
    </xf>
    <xf numFmtId="2" fontId="23" fillId="36" borderId="10" xfId="2" applyNumberFormat="1" applyFont="1" applyFill="1" applyBorder="1" applyAlignment="1">
      <alignment horizontal="center" vertical="center" wrapText="1"/>
    </xf>
    <xf numFmtId="0" fontId="23" fillId="0" borderId="10" xfId="2" applyFont="1" applyFill="1" applyBorder="1" applyAlignment="1">
      <alignment horizontal="center" vertical="center" wrapText="1"/>
    </xf>
    <xf numFmtId="2" fontId="23" fillId="35" borderId="0" xfId="2" applyNumberFormat="1" applyFont="1" applyFill="1" applyBorder="1" applyAlignment="1">
      <alignment horizontal="center" vertical="center" wrapText="1"/>
    </xf>
    <xf numFmtId="0" fontId="23" fillId="35" borderId="0" xfId="2" applyFont="1" applyFill="1" applyAlignment="1">
      <alignment horizontal="center" vertical="center" wrapText="1"/>
    </xf>
    <xf numFmtId="164" fontId="23" fillId="35" borderId="0" xfId="2" applyNumberFormat="1" applyFont="1" applyFill="1" applyAlignment="1">
      <alignment horizontal="center" vertical="center" wrapText="1"/>
    </xf>
    <xf numFmtId="165" fontId="23" fillId="35" borderId="0" xfId="2" applyNumberFormat="1" applyFont="1" applyFill="1" applyAlignment="1">
      <alignment horizontal="center" vertical="center" wrapText="1"/>
    </xf>
    <xf numFmtId="0" fontId="17" fillId="0" borderId="0" xfId="2" applyFont="1" applyFill="1" applyAlignment="1">
      <alignment horizontal="center"/>
    </xf>
    <xf numFmtId="0" fontId="17" fillId="35" borderId="0" xfId="2" applyFont="1" applyFill="1" applyAlignment="1">
      <alignment horizontal="center"/>
    </xf>
    <xf numFmtId="2" fontId="17" fillId="35" borderId="0" xfId="2" applyNumberFormat="1" applyFont="1" applyFill="1" applyAlignment="1" applyProtection="1">
      <alignment horizontal="center"/>
      <protection locked="0"/>
    </xf>
    <xf numFmtId="1" fontId="17" fillId="0" borderId="0" xfId="3" applyNumberFormat="1" applyFont="1" applyFill="1" applyAlignment="1" applyProtection="1">
      <alignment horizontal="center"/>
      <protection locked="0"/>
    </xf>
    <xf numFmtId="1" fontId="17" fillId="35" borderId="0" xfId="3" applyNumberFormat="1" applyFont="1" applyFill="1" applyAlignment="1" applyProtection="1">
      <alignment horizontal="center"/>
      <protection locked="0"/>
    </xf>
    <xf numFmtId="2" fontId="17" fillId="35" borderId="0" xfId="2" applyNumberFormat="1" applyFont="1" applyFill="1" applyAlignment="1" applyProtection="1">
      <alignment horizontal="center" wrapText="1"/>
      <protection locked="0"/>
    </xf>
    <xf numFmtId="1" fontId="17" fillId="36" borderId="0" xfId="3" applyNumberFormat="1" applyFont="1" applyFill="1" applyAlignment="1" applyProtection="1">
      <alignment horizontal="center"/>
      <protection locked="0"/>
    </xf>
    <xf numFmtId="0" fontId="17" fillId="36" borderId="0" xfId="2" applyNumberFormat="1" applyFont="1" applyFill="1" applyAlignment="1" applyProtection="1">
      <alignment horizontal="center" wrapText="1"/>
      <protection locked="0"/>
    </xf>
    <xf numFmtId="0" fontId="17" fillId="35" borderId="0" xfId="2" applyNumberFormat="1" applyFont="1" applyFill="1" applyAlignment="1" applyProtection="1">
      <alignment horizontal="center" wrapText="1"/>
      <protection locked="0"/>
    </xf>
    <xf numFmtId="0" fontId="17" fillId="36" borderId="0" xfId="3" applyNumberFormat="1" applyFont="1" applyFill="1" applyAlignment="1" applyProtection="1">
      <alignment horizontal="center" wrapText="1"/>
      <protection locked="0"/>
    </xf>
    <xf numFmtId="2" fontId="17" fillId="36" borderId="0" xfId="2" applyNumberFormat="1" applyFont="1" applyFill="1" applyAlignment="1" applyProtection="1">
      <alignment horizontal="center" wrapText="1"/>
      <protection locked="0"/>
    </xf>
    <xf numFmtId="0" fontId="17" fillId="36" borderId="0" xfId="2" applyNumberFormat="1" applyFont="1" applyFill="1" applyAlignment="1" applyProtection="1">
      <alignment horizontal="center"/>
      <protection locked="0"/>
    </xf>
    <xf numFmtId="0" fontId="17" fillId="0" borderId="0" xfId="2" applyNumberFormat="1" applyFont="1" applyFill="1" applyAlignment="1" applyProtection="1">
      <alignment horizontal="center"/>
      <protection locked="0"/>
    </xf>
    <xf numFmtId="164" fontId="22" fillId="35" borderId="0" xfId="2" applyNumberFormat="1" applyFont="1" applyFill="1" applyAlignment="1">
      <alignment horizontal="center"/>
    </xf>
    <xf numFmtId="164" fontId="17" fillId="35" borderId="0" xfId="2" applyNumberFormat="1" applyFont="1" applyFill="1" applyAlignment="1">
      <alignment horizontal="center"/>
    </xf>
    <xf numFmtId="165" fontId="17" fillId="35" borderId="0" xfId="2" applyNumberFormat="1" applyFont="1" applyFill="1" applyAlignment="1">
      <alignment horizontal="center"/>
    </xf>
    <xf numFmtId="2" fontId="17" fillId="35" borderId="0" xfId="2" applyNumberFormat="1" applyFont="1" applyFill="1" applyAlignment="1">
      <alignment horizontal="center"/>
    </xf>
    <xf numFmtId="166" fontId="17" fillId="35" borderId="0" xfId="2" applyNumberFormat="1" applyFont="1" applyFill="1" applyAlignment="1">
      <alignment horizontal="center"/>
    </xf>
    <xf numFmtId="0" fontId="17" fillId="0" borderId="0" xfId="2" applyFont="1" applyFill="1" applyAlignment="1">
      <alignment horizontal="center" vertical="center"/>
    </xf>
    <xf numFmtId="2" fontId="17" fillId="0" borderId="0" xfId="2" applyNumberFormat="1" applyFont="1" applyFill="1" applyAlignment="1" applyProtection="1">
      <alignment horizontal="center" vertical="center"/>
      <protection locked="0"/>
    </xf>
    <xf numFmtId="1" fontId="17" fillId="0" borderId="0" xfId="3" applyNumberFormat="1" applyFont="1" applyFill="1" applyAlignment="1" applyProtection="1">
      <alignment horizontal="center" vertical="center"/>
      <protection locked="0"/>
    </xf>
    <xf numFmtId="2" fontId="17" fillId="0" borderId="0" xfId="2" applyNumberFormat="1" applyFont="1" applyFill="1" applyAlignment="1" applyProtection="1">
      <alignment horizontal="center" vertical="center" wrapText="1"/>
      <protection locked="0"/>
    </xf>
    <xf numFmtId="0" fontId="17" fillId="0" borderId="0" xfId="2" applyNumberFormat="1" applyFont="1" applyFill="1" applyAlignment="1" applyProtection="1">
      <alignment horizontal="center" vertical="center" wrapText="1"/>
      <protection locked="0"/>
    </xf>
    <xf numFmtId="0" fontId="17" fillId="0" borderId="0" xfId="3" applyNumberFormat="1" applyFont="1" applyFill="1" applyAlignment="1" applyProtection="1">
      <alignment horizontal="center" vertical="center" wrapText="1"/>
      <protection locked="0"/>
    </xf>
    <xf numFmtId="0" fontId="17" fillId="0" borderId="0" xfId="2" applyNumberFormat="1" applyFont="1" applyFill="1" applyAlignment="1" applyProtection="1">
      <alignment horizontal="center" vertical="center"/>
      <protection locked="0"/>
    </xf>
    <xf numFmtId="164" fontId="17" fillId="0" borderId="0" xfId="2" applyNumberFormat="1" applyFont="1" applyFill="1" applyAlignment="1">
      <alignment horizontal="center" vertical="center"/>
    </xf>
    <xf numFmtId="165" fontId="17" fillId="0" borderId="0" xfId="2" applyNumberFormat="1" applyFont="1" applyFill="1" applyAlignment="1">
      <alignment horizontal="center" vertical="center"/>
    </xf>
    <xf numFmtId="2" fontId="17" fillId="0" borderId="0" xfId="2" applyNumberFormat="1" applyFont="1" applyFill="1" applyAlignment="1">
      <alignment horizontal="center" vertical="center"/>
    </xf>
    <xf numFmtId="166" fontId="17" fillId="0" borderId="0" xfId="2" applyNumberFormat="1" applyFont="1" applyFill="1" applyAlignment="1">
      <alignment horizontal="center" vertical="center"/>
    </xf>
    <xf numFmtId="164" fontId="22" fillId="0" borderId="0" xfId="2" applyNumberFormat="1" applyFont="1" applyFill="1" applyAlignment="1">
      <alignment horizontal="center" vertical="center"/>
    </xf>
    <xf numFmtId="164" fontId="22" fillId="0" borderId="0" xfId="2" applyNumberFormat="1" applyFont="1" applyFill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1" fontId="19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3" fontId="19" fillId="0" borderId="0" xfId="0" applyNumberFormat="1" applyFont="1"/>
    <xf numFmtId="168" fontId="19" fillId="0" borderId="0" xfId="0" applyNumberFormat="1" applyFont="1" applyAlignment="1">
      <alignment horizontal="center" vertical="center"/>
    </xf>
    <xf numFmtId="165" fontId="19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17" fillId="0" borderId="0" xfId="0" applyFont="1" applyFill="1"/>
    <xf numFmtId="9" fontId="19" fillId="0" borderId="0" xfId="0" applyNumberFormat="1" applyFont="1" applyAlignment="1">
      <alignment horizontal="center" vertical="center"/>
    </xf>
    <xf numFmtId="2" fontId="19" fillId="0" borderId="0" xfId="0" applyNumberFormat="1" applyFont="1"/>
    <xf numFmtId="168" fontId="19" fillId="0" borderId="0" xfId="0" applyNumberFormat="1" applyFont="1"/>
    <xf numFmtId="10" fontId="19" fillId="0" borderId="0" xfId="0" applyNumberFormat="1" applyFont="1" applyFill="1" applyAlignment="1">
      <alignment horizontal="center" vertical="center"/>
    </xf>
    <xf numFmtId="0" fontId="20" fillId="0" borderId="0" xfId="2" applyFont="1" applyFill="1"/>
    <xf numFmtId="0" fontId="20" fillId="0" borderId="0" xfId="0" applyFont="1" applyFill="1"/>
    <xf numFmtId="0" fontId="30" fillId="37" borderId="11" xfId="0" applyNumberFormat="1" applyFont="1" applyFill="1" applyBorder="1" applyAlignment="1">
      <alignment horizontal="left"/>
    </xf>
    <xf numFmtId="0" fontId="0" fillId="0" borderId="11" xfId="0" applyBorder="1"/>
    <xf numFmtId="0" fontId="31" fillId="38" borderId="0" xfId="0" applyNumberFormat="1" applyFont="1" applyFill="1" applyBorder="1" applyAlignment="1">
      <alignment horizontal="left"/>
    </xf>
    <xf numFmtId="0" fontId="32" fillId="38" borderId="0" xfId="0" applyNumberFormat="1" applyFont="1" applyFill="1" applyBorder="1" applyAlignment="1">
      <alignment horizontal="left"/>
    </xf>
    <xf numFmtId="0" fontId="15" fillId="33" borderId="12" xfId="0" applyFont="1" applyFill="1" applyBorder="1"/>
    <xf numFmtId="0" fontId="0" fillId="33" borderId="12" xfId="0" applyFill="1" applyBorder="1"/>
    <xf numFmtId="0" fontId="15" fillId="33" borderId="13" xfId="0" applyFont="1" applyFill="1" applyBorder="1"/>
    <xf numFmtId="0" fontId="0" fillId="33" borderId="13" xfId="0" applyFill="1" applyBorder="1"/>
    <xf numFmtId="0" fontId="33" fillId="37" borderId="0" xfId="4" applyNumberFormat="1" applyFont="1" applyFill="1" applyBorder="1" applyAlignment="1">
      <alignment horizontal="left" vertical="center"/>
    </xf>
    <xf numFmtId="0" fontId="33" fillId="37" borderId="0" xfId="4" applyNumberFormat="1" applyFont="1" applyFill="1" applyBorder="1" applyAlignment="1">
      <alignment vertical="center" wrapText="1"/>
    </xf>
    <xf numFmtId="0" fontId="33" fillId="37" borderId="0" xfId="4" applyNumberFormat="1" applyFont="1" applyFill="1" applyBorder="1" applyAlignment="1">
      <alignment horizontal="center" vertical="center"/>
    </xf>
    <xf numFmtId="0" fontId="33" fillId="37" borderId="0" xfId="4" applyNumberFormat="1" applyFont="1" applyFill="1" applyBorder="1" applyAlignment="1">
      <alignment horizontal="left" vertical="center" wrapText="1"/>
    </xf>
    <xf numFmtId="0" fontId="33" fillId="37" borderId="0" xfId="4" applyNumberFormat="1" applyFont="1" applyFill="1" applyBorder="1" applyAlignment="1">
      <alignment horizontal="center" vertical="center" wrapText="1"/>
    </xf>
    <xf numFmtId="169" fontId="15" fillId="39" borderId="0" xfId="0" applyNumberFormat="1" applyFont="1" applyFill="1" applyAlignment="1">
      <alignment horizontal="center" vertical="center"/>
    </xf>
    <xf numFmtId="0" fontId="15" fillId="40" borderId="0" xfId="4" applyNumberFormat="1" applyFont="1" applyFill="1" applyBorder="1" applyAlignment="1">
      <alignment horizontal="center" vertical="center"/>
    </xf>
    <xf numFmtId="170" fontId="30" fillId="41" borderId="0" xfId="5" applyNumberFormat="1" applyFont="1" applyFill="1" applyBorder="1" applyAlignment="1">
      <alignment horizontal="center" vertical="center" wrapText="1"/>
    </xf>
    <xf numFmtId="171" fontId="30" fillId="41" borderId="0" xfId="5" applyNumberFormat="1" applyFont="1" applyFill="1" applyBorder="1" applyAlignment="1">
      <alignment horizontal="center" vertical="center" wrapText="1"/>
    </xf>
    <xf numFmtId="0" fontId="35" fillId="42" borderId="0" xfId="0" applyNumberFormat="1" applyFont="1" applyFill="1" applyBorder="1" applyAlignment="1">
      <alignment horizontal="left"/>
    </xf>
    <xf numFmtId="0" fontId="33" fillId="37" borderId="14" xfId="0" applyNumberFormat="1" applyFont="1" applyFill="1" applyBorder="1" applyAlignment="1">
      <alignment horizontal="left"/>
    </xf>
    <xf numFmtId="0" fontId="30" fillId="37" borderId="13" xfId="0" applyNumberFormat="1" applyFont="1" applyFill="1" applyBorder="1" applyAlignment="1">
      <alignment horizontal="left"/>
    </xf>
    <xf numFmtId="0" fontId="30" fillId="37" borderId="15" xfId="0" applyNumberFormat="1" applyFont="1" applyFill="1" applyBorder="1" applyAlignment="1">
      <alignment horizontal="left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33" fillId="37" borderId="0" xfId="0" applyNumberFormat="1" applyFont="1" applyFill="1" applyBorder="1" applyAlignment="1">
      <alignment horizontal="center" vertical="center" wrapText="1"/>
    </xf>
    <xf numFmtId="0" fontId="15" fillId="40" borderId="0" xfId="0" applyNumberFormat="1" applyFont="1" applyFill="1" applyBorder="1" applyAlignment="1">
      <alignment horizontal="left"/>
    </xf>
    <xf numFmtId="1" fontId="30" fillId="41" borderId="0" xfId="0" applyNumberFormat="1" applyFont="1" applyFill="1" applyBorder="1" applyAlignment="1">
      <alignment horizontal="center" vertical="center"/>
    </xf>
    <xf numFmtId="3" fontId="0" fillId="43" borderId="0" xfId="0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 wrapText="1"/>
    </xf>
    <xf numFmtId="2" fontId="30" fillId="41" borderId="0" xfId="0" applyNumberFormat="1" applyFont="1" applyFill="1" applyBorder="1" applyAlignment="1">
      <alignment horizontal="center" vertical="center"/>
    </xf>
    <xf numFmtId="2" fontId="0" fillId="43" borderId="0" xfId="0" applyNumberFormat="1" applyFont="1" applyFill="1" applyBorder="1" applyAlignment="1">
      <alignment horizontal="center" vertical="center"/>
    </xf>
    <xf numFmtId="0" fontId="30" fillId="41" borderId="0" xfId="0" applyFont="1" applyFill="1" applyBorder="1" applyAlignment="1">
      <alignment horizontal="center" vertical="center"/>
    </xf>
    <xf numFmtId="0" fontId="30" fillId="37" borderId="14" xfId="0" applyNumberFormat="1" applyFont="1" applyFill="1" applyBorder="1" applyAlignment="1">
      <alignment horizontal="left"/>
    </xf>
    <xf numFmtId="172" fontId="15" fillId="40" borderId="0" xfId="4" applyNumberFormat="1" applyFont="1" applyFill="1" applyBorder="1" applyAlignment="1">
      <alignment horizontal="center" vertical="center"/>
    </xf>
    <xf numFmtId="173" fontId="30" fillId="41" borderId="0" xfId="5" applyNumberFormat="1" applyFont="1" applyFill="1" applyBorder="1" applyAlignment="1">
      <alignment horizontal="center" vertical="center"/>
    </xf>
    <xf numFmtId="164" fontId="30" fillId="41" borderId="0" xfId="5" applyNumberFormat="1" applyFont="1" applyFill="1" applyBorder="1" applyAlignment="1">
      <alignment horizontal="center" vertical="center"/>
    </xf>
    <xf numFmtId="2" fontId="30" fillId="41" borderId="0" xfId="5" applyNumberFormat="1" applyFont="1" applyFill="1" applyBorder="1" applyAlignment="1">
      <alignment horizontal="center" vertical="center"/>
    </xf>
    <xf numFmtId="1" fontId="30" fillId="41" borderId="0" xfId="5" applyNumberFormat="1" applyFont="1" applyFill="1" applyBorder="1" applyAlignment="1">
      <alignment horizontal="center" vertical="center"/>
    </xf>
    <xf numFmtId="39" fontId="30" fillId="43" borderId="0" xfId="5" applyNumberFormat="1" applyFont="1" applyFill="1" applyBorder="1" applyAlignment="1">
      <alignment horizontal="center" vertical="center"/>
    </xf>
    <xf numFmtId="0" fontId="0" fillId="0" borderId="0" xfId="0" applyFill="1"/>
    <xf numFmtId="0" fontId="25" fillId="0" borderId="0" xfId="0" applyFont="1"/>
    <xf numFmtId="170" fontId="30" fillId="41" borderId="0" xfId="5" applyNumberFormat="1" applyFont="1" applyFill="1" applyBorder="1" applyAlignment="1">
      <alignment horizontal="center" vertical="center"/>
    </xf>
    <xf numFmtId="37" fontId="30" fillId="41" borderId="0" xfId="5" applyNumberFormat="1" applyFont="1" applyFill="1" applyBorder="1" applyAlignment="1">
      <alignment horizontal="center" vertical="center"/>
    </xf>
    <xf numFmtId="170" fontId="30" fillId="43" borderId="0" xfId="5" applyNumberFormat="1" applyFont="1" applyFill="1" applyBorder="1" applyAlignment="1">
      <alignment horizontal="center" vertical="center"/>
    </xf>
    <xf numFmtId="0" fontId="1" fillId="0" borderId="0" xfId="4" applyNumberFormat="1" applyFont="1" applyFill="1" applyBorder="1" applyAlignment="1">
      <alignment horizontal="left" vertical="center"/>
    </xf>
    <xf numFmtId="10" fontId="20" fillId="0" borderId="0" xfId="0" applyNumberFormat="1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0" fontId="20" fillId="0" borderId="0" xfId="0" applyFont="1"/>
    <xf numFmtId="10" fontId="217" fillId="0" borderId="0" xfId="0" applyNumberFormat="1" applyFont="1" applyAlignment="1">
      <alignment horizontal="center" vertical="center"/>
    </xf>
    <xf numFmtId="39" fontId="0" fillId="0" borderId="0" xfId="0" applyNumberFormat="1"/>
    <xf numFmtId="2" fontId="19" fillId="0" borderId="0" xfId="0" applyNumberFormat="1" applyFont="1" applyAlignment="1">
      <alignment horizontal="center" vertical="center" wrapText="1"/>
    </xf>
    <xf numFmtId="0" fontId="0" fillId="33" borderId="31" xfId="0" applyFill="1" applyBorder="1"/>
    <xf numFmtId="2" fontId="17" fillId="0" borderId="0" xfId="2" applyNumberFormat="1" applyFont="1" applyFill="1" applyAlignment="1" applyProtection="1">
      <alignment horizontal="center"/>
      <protection locked="0"/>
    </xf>
    <xf numFmtId="0" fontId="23" fillId="0" borderId="0" xfId="2" applyFont="1" applyFill="1" applyAlignment="1">
      <alignment vertical="center" wrapText="1"/>
    </xf>
    <xf numFmtId="164" fontId="22" fillId="0" borderId="0" xfId="2" applyNumberFormat="1" applyFont="1" applyFill="1" applyAlignment="1">
      <alignment horizontal="center"/>
    </xf>
    <xf numFmtId="2" fontId="23" fillId="0" borderId="0" xfId="2" applyNumberFormat="1" applyFont="1" applyFill="1" applyBorder="1" applyAlignment="1">
      <alignment horizontal="center" vertical="center" wrapText="1"/>
    </xf>
    <xf numFmtId="2" fontId="17" fillId="0" borderId="0" xfId="2" applyNumberFormat="1" applyFont="1" applyFill="1" applyAlignment="1" applyProtection="1">
      <alignment horizontal="center" wrapText="1"/>
      <protection locked="0"/>
    </xf>
    <xf numFmtId="165" fontId="23" fillId="0" borderId="0" xfId="2" applyNumberFormat="1" applyFont="1" applyFill="1" applyAlignment="1">
      <alignment horizontal="center" vertical="center" wrapText="1"/>
    </xf>
    <xf numFmtId="165" fontId="17" fillId="0" borderId="0" xfId="2" applyNumberFormat="1" applyFont="1" applyFill="1" applyAlignment="1">
      <alignment horizontal="center"/>
    </xf>
    <xf numFmtId="164" fontId="23" fillId="0" borderId="0" xfId="2" applyNumberFormat="1" applyFont="1" applyFill="1" applyAlignment="1">
      <alignment horizontal="center" vertical="center" wrapText="1"/>
    </xf>
    <xf numFmtId="164" fontId="17" fillId="0" borderId="0" xfId="2" applyNumberFormat="1" applyFont="1" applyFill="1" applyAlignment="1">
      <alignment horizontal="center"/>
    </xf>
    <xf numFmtId="0" fontId="17" fillId="0" borderId="0" xfId="2" applyNumberFormat="1" applyFont="1" applyFill="1" applyAlignment="1" applyProtection="1">
      <alignment horizontal="center" wrapText="1"/>
      <protection locked="0"/>
    </xf>
    <xf numFmtId="0" fontId="23" fillId="0" borderId="0" xfId="2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 applyProtection="1">
      <alignment horizontal="center" wrapText="1"/>
      <protection locked="0"/>
    </xf>
    <xf numFmtId="0" fontId="17" fillId="0" borderId="0" xfId="2" applyNumberFormat="1" applyFont="1" applyFill="1" applyBorder="1" applyAlignment="1" applyProtection="1">
      <alignment horizontal="center" vertical="center" wrapText="1"/>
      <protection locked="0"/>
    </xf>
    <xf numFmtId="2" fontId="17" fillId="0" borderId="0" xfId="2" applyNumberFormat="1" applyFont="1" applyFill="1" applyBorder="1" applyAlignment="1" applyProtection="1">
      <alignment horizontal="center" wrapText="1"/>
      <protection locked="0"/>
    </xf>
    <xf numFmtId="0" fontId="19" fillId="0" borderId="0" xfId="0" applyFont="1" applyBorder="1"/>
    <xf numFmtId="0" fontId="0" fillId="0" borderId="52" xfId="0" applyBorder="1"/>
    <xf numFmtId="0" fontId="0" fillId="0" borderId="72" xfId="0" applyBorder="1"/>
    <xf numFmtId="0" fontId="0" fillId="0" borderId="48" xfId="0" applyBorder="1"/>
    <xf numFmtId="0" fontId="32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 applyAlignment="1">
      <alignment horizontal="left"/>
    </xf>
    <xf numFmtId="164" fontId="23" fillId="35" borderId="0" xfId="2" applyNumberFormat="1" applyFont="1" applyFill="1" applyAlignment="1">
      <alignment horizontal="center" vertical="center" wrapText="1"/>
    </xf>
    <xf numFmtId="0" fontId="23" fillId="35" borderId="0" xfId="2" applyFont="1" applyFill="1" applyAlignment="1">
      <alignment horizontal="center" vertical="center" wrapText="1"/>
    </xf>
  </cellXfs>
  <cellStyles count="6384">
    <cellStyle name="_x0013_" xfId="6"/>
    <cellStyle name="_x0013_ 10" xfId="7"/>
    <cellStyle name="_x0013_ 11" xfId="8"/>
    <cellStyle name="_x0013_ 12" xfId="9"/>
    <cellStyle name="_x0013_ 13" xfId="10"/>
    <cellStyle name="_x0013_ 2" xfId="11"/>
    <cellStyle name="_x0013_ 3" xfId="12"/>
    <cellStyle name="_x0013_ 4" xfId="13"/>
    <cellStyle name="_x0013_ 5" xfId="14"/>
    <cellStyle name="_x0013_ 6" xfId="15"/>
    <cellStyle name="_x0013_ 7" xfId="16"/>
    <cellStyle name="_x0013_ 8" xfId="17"/>
    <cellStyle name="_x0013_ 9" xfId="18"/>
    <cellStyle name="$M" xfId="19"/>
    <cellStyle name="$M 2" xfId="20"/>
    <cellStyle name="$M 2 2" xfId="21"/>
    <cellStyle name="$M 3" xfId="22"/>
    <cellStyle name="_x0013__Assumptions_Workbook_V04" xfId="23"/>
    <cellStyle name="_Book9" xfId="24"/>
    <cellStyle name="_condy excise check" xfId="25"/>
    <cellStyle name="_DRIMS-#5015156-v1-2010_Budget_Offsets" xfId="26"/>
    <cellStyle name="_Karratha Old Centre Accruals_april 08_No 1" xfId="27"/>
    <cellStyle name="_Karratha Old Centre Accruals_april 08_No 1 2" xfId="28"/>
    <cellStyle name="=C:\WINNT\SYSTEM32\COMMAND.COM" xfId="29"/>
    <cellStyle name="0,0_x000d__x000a_NA_x000d__x000a_" xfId="30"/>
    <cellStyle name="0mitP" xfId="31"/>
    <cellStyle name="0ohneP" xfId="32"/>
    <cellStyle name="1" xfId="33"/>
    <cellStyle name="10mitP" xfId="34"/>
    <cellStyle name="12mitP" xfId="35"/>
    <cellStyle name="12ohneP" xfId="36"/>
    <cellStyle name="13mitP" xfId="37"/>
    <cellStyle name="1mitP" xfId="38"/>
    <cellStyle name="1ohneP" xfId="39"/>
    <cellStyle name="20% - Accent1 10" xfId="40"/>
    <cellStyle name="20% - Accent1 10 2" xfId="41"/>
    <cellStyle name="20% - Accent1 10 3" xfId="42"/>
    <cellStyle name="20% - Accent1 10 4" xfId="43"/>
    <cellStyle name="20% - Accent1 10 5" xfId="44"/>
    <cellStyle name="20% - Accent1 10 6" xfId="45"/>
    <cellStyle name="20% - Accent1 11" xfId="46"/>
    <cellStyle name="20% - Accent1 11 2" xfId="47"/>
    <cellStyle name="20% - Accent1 11 3" xfId="48"/>
    <cellStyle name="20% - Accent1 11 4" xfId="49"/>
    <cellStyle name="20% - Accent1 11 5" xfId="50"/>
    <cellStyle name="20% - Accent1 11 6" xfId="51"/>
    <cellStyle name="20% - Accent1 12" xfId="52"/>
    <cellStyle name="20% - Accent1 13" xfId="53"/>
    <cellStyle name="20% - Accent1 14" xfId="54"/>
    <cellStyle name="20% - Accent1 15" xfId="55"/>
    <cellStyle name="20% - Accent1 16" xfId="56"/>
    <cellStyle name="20% - Accent1 17" xfId="57"/>
    <cellStyle name="20% - Accent1 18" xfId="58"/>
    <cellStyle name="20% - Accent1 19" xfId="59"/>
    <cellStyle name="20% - Accent1 2" xfId="60"/>
    <cellStyle name="20% - Accent1 2 2" xfId="61"/>
    <cellStyle name="20% - Accent1 2 2 2" xfId="62"/>
    <cellStyle name="20% - Accent1 2 3" xfId="63"/>
    <cellStyle name="20% - Accent1 2 3 2" xfId="64"/>
    <cellStyle name="20% - Accent1 2 4" xfId="65"/>
    <cellStyle name="20% - Accent1 2 4 2" xfId="66"/>
    <cellStyle name="20% - Accent1 2 5" xfId="67"/>
    <cellStyle name="20% - Accent1 2 5 2" xfId="68"/>
    <cellStyle name="20% - Accent1 2 6" xfId="69"/>
    <cellStyle name="20% - Accent1 2 6 2" xfId="70"/>
    <cellStyle name="20% - Accent1 2 7" xfId="71"/>
    <cellStyle name="20% - Accent1 2 7 2" xfId="72"/>
    <cellStyle name="20% - Accent1 2 8" xfId="73"/>
    <cellStyle name="20% - Accent1 2 9" xfId="74"/>
    <cellStyle name="20% - Accent1 20" xfId="75"/>
    <cellStyle name="20% - Accent1 21" xfId="76"/>
    <cellStyle name="20% - Accent1 22" xfId="77"/>
    <cellStyle name="20% - Accent1 23" xfId="78"/>
    <cellStyle name="20% - Accent1 24" xfId="79"/>
    <cellStyle name="20% - Accent1 25" xfId="80"/>
    <cellStyle name="20% - Accent1 26" xfId="81"/>
    <cellStyle name="20% - Accent1 27" xfId="82"/>
    <cellStyle name="20% - Accent1 28" xfId="83"/>
    <cellStyle name="20% - Accent1 29" xfId="84"/>
    <cellStyle name="20% - Accent1 3" xfId="85"/>
    <cellStyle name="20% - Accent1 3 2" xfId="86"/>
    <cellStyle name="20% - Accent1 3 3" xfId="87"/>
    <cellStyle name="20% - Accent1 3 4" xfId="88"/>
    <cellStyle name="20% - Accent1 3 5" xfId="89"/>
    <cellStyle name="20% - Accent1 3 6" xfId="90"/>
    <cellStyle name="20% - Accent1 3 7" xfId="91"/>
    <cellStyle name="20% - Accent1 30" xfId="92"/>
    <cellStyle name="20% - Accent1 31" xfId="93"/>
    <cellStyle name="20% - Accent1 32" xfId="94"/>
    <cellStyle name="20% - Accent1 33" xfId="95"/>
    <cellStyle name="20% - Accent1 34" xfId="96"/>
    <cellStyle name="20% - Accent1 35" xfId="97"/>
    <cellStyle name="20% - Accent1 36" xfId="98"/>
    <cellStyle name="20% - Accent1 37" xfId="99"/>
    <cellStyle name="20% - Accent1 38" xfId="100"/>
    <cellStyle name="20% - Accent1 4" xfId="101"/>
    <cellStyle name="20% - Accent1 4 2" xfId="102"/>
    <cellStyle name="20% - Accent1 4 3" xfId="103"/>
    <cellStyle name="20% - Accent1 4 4" xfId="104"/>
    <cellStyle name="20% - Accent1 4 5" xfId="105"/>
    <cellStyle name="20% - Accent1 4 6" xfId="106"/>
    <cellStyle name="20% - Accent1 4 7" xfId="107"/>
    <cellStyle name="20% - Accent1 5" xfId="108"/>
    <cellStyle name="20% - Accent1 5 2" xfId="109"/>
    <cellStyle name="20% - Accent1 5 3" xfId="110"/>
    <cellStyle name="20% - Accent1 5 4" xfId="111"/>
    <cellStyle name="20% - Accent1 5 5" xfId="112"/>
    <cellStyle name="20% - Accent1 5 6" xfId="113"/>
    <cellStyle name="20% - Accent1 5 7" xfId="114"/>
    <cellStyle name="20% - Accent1 6" xfId="115"/>
    <cellStyle name="20% - Accent1 6 2" xfId="116"/>
    <cellStyle name="20% - Accent1 6 3" xfId="117"/>
    <cellStyle name="20% - Accent1 6 4" xfId="118"/>
    <cellStyle name="20% - Accent1 6 5" xfId="119"/>
    <cellStyle name="20% - Accent1 6 6" xfId="120"/>
    <cellStyle name="20% - Accent1 6 7" xfId="121"/>
    <cellStyle name="20% - Accent1 7" xfId="122"/>
    <cellStyle name="20% - Accent1 7 2" xfId="123"/>
    <cellStyle name="20% - Accent1 7 3" xfId="124"/>
    <cellStyle name="20% - Accent1 7 4" xfId="125"/>
    <cellStyle name="20% - Accent1 7 5" xfId="126"/>
    <cellStyle name="20% - Accent1 7 6" xfId="127"/>
    <cellStyle name="20% - Accent1 7 7" xfId="128"/>
    <cellStyle name="20% - Accent1 8" xfId="129"/>
    <cellStyle name="20% - Accent1 8 2" xfId="130"/>
    <cellStyle name="20% - Accent1 8 3" xfId="131"/>
    <cellStyle name="20% - Accent1 8 4" xfId="132"/>
    <cellStyle name="20% - Accent1 8 5" xfId="133"/>
    <cellStyle name="20% - Accent1 8 6" xfId="134"/>
    <cellStyle name="20% - Accent1 9" xfId="135"/>
    <cellStyle name="20% - Accent1 9 2" xfId="136"/>
    <cellStyle name="20% - Accent1 9 3" xfId="137"/>
    <cellStyle name="20% - Accent1 9 4" xfId="138"/>
    <cellStyle name="20% - Accent1 9 5" xfId="139"/>
    <cellStyle name="20% - Accent1 9 6" xfId="140"/>
    <cellStyle name="20% - Accent2 10" xfId="141"/>
    <cellStyle name="20% - Accent2 10 2" xfId="142"/>
    <cellStyle name="20% - Accent2 10 3" xfId="143"/>
    <cellStyle name="20% - Accent2 10 4" xfId="144"/>
    <cellStyle name="20% - Accent2 10 5" xfId="145"/>
    <cellStyle name="20% - Accent2 10 6" xfId="146"/>
    <cellStyle name="20% - Accent2 11" xfId="147"/>
    <cellStyle name="20% - Accent2 11 2" xfId="148"/>
    <cellStyle name="20% - Accent2 11 3" xfId="149"/>
    <cellStyle name="20% - Accent2 11 4" xfId="150"/>
    <cellStyle name="20% - Accent2 11 5" xfId="151"/>
    <cellStyle name="20% - Accent2 11 6" xfId="152"/>
    <cellStyle name="20% - Accent2 12" xfId="153"/>
    <cellStyle name="20% - Accent2 13" xfId="154"/>
    <cellStyle name="20% - Accent2 14" xfId="155"/>
    <cellStyle name="20% - Accent2 15" xfId="156"/>
    <cellStyle name="20% - Accent2 16" xfId="157"/>
    <cellStyle name="20% - Accent2 17" xfId="158"/>
    <cellStyle name="20% - Accent2 18" xfId="159"/>
    <cellStyle name="20% - Accent2 19" xfId="160"/>
    <cellStyle name="20% - Accent2 2" xfId="161"/>
    <cellStyle name="20% - Accent2 2 2" xfId="162"/>
    <cellStyle name="20% - Accent2 2 3" xfId="163"/>
    <cellStyle name="20% - Accent2 2 4" xfId="164"/>
    <cellStyle name="20% - Accent2 2 5" xfId="165"/>
    <cellStyle name="20% - Accent2 2 6" xfId="166"/>
    <cellStyle name="20% - Accent2 2 7" xfId="167"/>
    <cellStyle name="20% - Accent2 2 8" xfId="168"/>
    <cellStyle name="20% - Accent2 20" xfId="169"/>
    <cellStyle name="20% - Accent2 21" xfId="170"/>
    <cellStyle name="20% - Accent2 22" xfId="171"/>
    <cellStyle name="20% - Accent2 23" xfId="172"/>
    <cellStyle name="20% - Accent2 24" xfId="173"/>
    <cellStyle name="20% - Accent2 25" xfId="174"/>
    <cellStyle name="20% - Accent2 26" xfId="175"/>
    <cellStyle name="20% - Accent2 27" xfId="176"/>
    <cellStyle name="20% - Accent2 28" xfId="177"/>
    <cellStyle name="20% - Accent2 29" xfId="178"/>
    <cellStyle name="20% - Accent2 3" xfId="179"/>
    <cellStyle name="20% - Accent2 3 2" xfId="180"/>
    <cellStyle name="20% - Accent2 3 3" xfId="181"/>
    <cellStyle name="20% - Accent2 3 4" xfId="182"/>
    <cellStyle name="20% - Accent2 3 5" xfId="183"/>
    <cellStyle name="20% - Accent2 3 6" xfId="184"/>
    <cellStyle name="20% - Accent2 3 7" xfId="185"/>
    <cellStyle name="20% - Accent2 30" xfId="186"/>
    <cellStyle name="20% - Accent2 31" xfId="187"/>
    <cellStyle name="20% - Accent2 32" xfId="188"/>
    <cellStyle name="20% - Accent2 33" xfId="189"/>
    <cellStyle name="20% - Accent2 34" xfId="190"/>
    <cellStyle name="20% - Accent2 35" xfId="191"/>
    <cellStyle name="20% - Accent2 36" xfId="192"/>
    <cellStyle name="20% - Accent2 37" xfId="193"/>
    <cellStyle name="20% - Accent2 38" xfId="194"/>
    <cellStyle name="20% - Accent2 4" xfId="195"/>
    <cellStyle name="20% - Accent2 4 2" xfId="196"/>
    <cellStyle name="20% - Accent2 4 3" xfId="197"/>
    <cellStyle name="20% - Accent2 4 4" xfId="198"/>
    <cellStyle name="20% - Accent2 4 5" xfId="199"/>
    <cellStyle name="20% - Accent2 4 6" xfId="200"/>
    <cellStyle name="20% - Accent2 4 7" xfId="201"/>
    <cellStyle name="20% - Accent2 5" xfId="202"/>
    <cellStyle name="20% - Accent2 5 2" xfId="203"/>
    <cellStyle name="20% - Accent2 5 3" xfId="204"/>
    <cellStyle name="20% - Accent2 5 4" xfId="205"/>
    <cellStyle name="20% - Accent2 5 5" xfId="206"/>
    <cellStyle name="20% - Accent2 5 6" xfId="207"/>
    <cellStyle name="20% - Accent2 5 7" xfId="208"/>
    <cellStyle name="20% - Accent2 6" xfId="209"/>
    <cellStyle name="20% - Accent2 6 2" xfId="210"/>
    <cellStyle name="20% - Accent2 6 3" xfId="211"/>
    <cellStyle name="20% - Accent2 6 4" xfId="212"/>
    <cellStyle name="20% - Accent2 6 5" xfId="213"/>
    <cellStyle name="20% - Accent2 6 6" xfId="214"/>
    <cellStyle name="20% - Accent2 6 7" xfId="215"/>
    <cellStyle name="20% - Accent2 7" xfId="216"/>
    <cellStyle name="20% - Accent2 7 2" xfId="217"/>
    <cellStyle name="20% - Accent2 7 3" xfId="218"/>
    <cellStyle name="20% - Accent2 7 4" xfId="219"/>
    <cellStyle name="20% - Accent2 7 5" xfId="220"/>
    <cellStyle name="20% - Accent2 7 6" xfId="221"/>
    <cellStyle name="20% - Accent2 7 7" xfId="222"/>
    <cellStyle name="20% - Accent2 8" xfId="223"/>
    <cellStyle name="20% - Accent2 8 2" xfId="224"/>
    <cellStyle name="20% - Accent2 8 3" xfId="225"/>
    <cellStyle name="20% - Accent2 8 4" xfId="226"/>
    <cellStyle name="20% - Accent2 8 5" xfId="227"/>
    <cellStyle name="20% - Accent2 8 6" xfId="228"/>
    <cellStyle name="20% - Accent2 9" xfId="229"/>
    <cellStyle name="20% - Accent2 9 2" xfId="230"/>
    <cellStyle name="20% - Accent2 9 3" xfId="231"/>
    <cellStyle name="20% - Accent2 9 4" xfId="232"/>
    <cellStyle name="20% - Accent2 9 5" xfId="233"/>
    <cellStyle name="20% - Accent2 9 6" xfId="234"/>
    <cellStyle name="20% - Accent3 10" xfId="235"/>
    <cellStyle name="20% - Accent3 10 2" xfId="236"/>
    <cellStyle name="20% - Accent3 10 3" xfId="237"/>
    <cellStyle name="20% - Accent3 10 4" xfId="238"/>
    <cellStyle name="20% - Accent3 10 5" xfId="239"/>
    <cellStyle name="20% - Accent3 10 6" xfId="240"/>
    <cellStyle name="20% - Accent3 11" xfId="241"/>
    <cellStyle name="20% - Accent3 11 2" xfId="242"/>
    <cellStyle name="20% - Accent3 11 3" xfId="243"/>
    <cellStyle name="20% - Accent3 11 4" xfId="244"/>
    <cellStyle name="20% - Accent3 11 5" xfId="245"/>
    <cellStyle name="20% - Accent3 11 6" xfId="246"/>
    <cellStyle name="20% - Accent3 12" xfId="247"/>
    <cellStyle name="20% - Accent3 13" xfId="248"/>
    <cellStyle name="20% - Accent3 14" xfId="249"/>
    <cellStyle name="20% - Accent3 15" xfId="250"/>
    <cellStyle name="20% - Accent3 16" xfId="251"/>
    <cellStyle name="20% - Accent3 17" xfId="252"/>
    <cellStyle name="20% - Accent3 18" xfId="253"/>
    <cellStyle name="20% - Accent3 19" xfId="254"/>
    <cellStyle name="20% - Accent3 2" xfId="255"/>
    <cellStyle name="20% - Accent3 2 2" xfId="256"/>
    <cellStyle name="20% - Accent3 2 3" xfId="257"/>
    <cellStyle name="20% - Accent3 2 4" xfId="258"/>
    <cellStyle name="20% - Accent3 2 5" xfId="259"/>
    <cellStyle name="20% - Accent3 2 6" xfId="260"/>
    <cellStyle name="20% - Accent3 2 7" xfId="261"/>
    <cellStyle name="20% - Accent3 2 8" xfId="262"/>
    <cellStyle name="20% - Accent3 20" xfId="263"/>
    <cellStyle name="20% - Accent3 21" xfId="264"/>
    <cellStyle name="20% - Accent3 22" xfId="265"/>
    <cellStyle name="20% - Accent3 23" xfId="266"/>
    <cellStyle name="20% - Accent3 24" xfId="267"/>
    <cellStyle name="20% - Accent3 25" xfId="268"/>
    <cellStyle name="20% - Accent3 26" xfId="269"/>
    <cellStyle name="20% - Accent3 27" xfId="270"/>
    <cellStyle name="20% - Accent3 28" xfId="271"/>
    <cellStyle name="20% - Accent3 29" xfId="272"/>
    <cellStyle name="20% - Accent3 3" xfId="273"/>
    <cellStyle name="20% - Accent3 3 2" xfId="274"/>
    <cellStyle name="20% - Accent3 3 3" xfId="275"/>
    <cellStyle name="20% - Accent3 3 4" xfId="276"/>
    <cellStyle name="20% - Accent3 3 5" xfId="277"/>
    <cellStyle name="20% - Accent3 3 6" xfId="278"/>
    <cellStyle name="20% - Accent3 3 7" xfId="279"/>
    <cellStyle name="20% - Accent3 30" xfId="280"/>
    <cellStyle name="20% - Accent3 31" xfId="281"/>
    <cellStyle name="20% - Accent3 32" xfId="282"/>
    <cellStyle name="20% - Accent3 33" xfId="283"/>
    <cellStyle name="20% - Accent3 34" xfId="284"/>
    <cellStyle name="20% - Accent3 35" xfId="285"/>
    <cellStyle name="20% - Accent3 36" xfId="286"/>
    <cellStyle name="20% - Accent3 37" xfId="287"/>
    <cellStyle name="20% - Accent3 38" xfId="288"/>
    <cellStyle name="20% - Accent3 4" xfId="289"/>
    <cellStyle name="20% - Accent3 4 2" xfId="290"/>
    <cellStyle name="20% - Accent3 4 3" xfId="291"/>
    <cellStyle name="20% - Accent3 4 4" xfId="292"/>
    <cellStyle name="20% - Accent3 4 5" xfId="293"/>
    <cellStyle name="20% - Accent3 4 6" xfId="294"/>
    <cellStyle name="20% - Accent3 4 7" xfId="295"/>
    <cellStyle name="20% - Accent3 5" xfId="296"/>
    <cellStyle name="20% - Accent3 5 2" xfId="297"/>
    <cellStyle name="20% - Accent3 5 3" xfId="298"/>
    <cellStyle name="20% - Accent3 5 4" xfId="299"/>
    <cellStyle name="20% - Accent3 5 5" xfId="300"/>
    <cellStyle name="20% - Accent3 5 6" xfId="301"/>
    <cellStyle name="20% - Accent3 5 7" xfId="302"/>
    <cellStyle name="20% - Accent3 6" xfId="303"/>
    <cellStyle name="20% - Accent3 6 2" xfId="304"/>
    <cellStyle name="20% - Accent3 6 3" xfId="305"/>
    <cellStyle name="20% - Accent3 6 4" xfId="306"/>
    <cellStyle name="20% - Accent3 6 5" xfId="307"/>
    <cellStyle name="20% - Accent3 6 6" xfId="308"/>
    <cellStyle name="20% - Accent3 6 7" xfId="309"/>
    <cellStyle name="20% - Accent3 7" xfId="310"/>
    <cellStyle name="20% - Accent3 7 2" xfId="311"/>
    <cellStyle name="20% - Accent3 7 3" xfId="312"/>
    <cellStyle name="20% - Accent3 7 4" xfId="313"/>
    <cellStyle name="20% - Accent3 7 5" xfId="314"/>
    <cellStyle name="20% - Accent3 7 6" xfId="315"/>
    <cellStyle name="20% - Accent3 7 7" xfId="316"/>
    <cellStyle name="20% - Accent3 8" xfId="317"/>
    <cellStyle name="20% - Accent3 8 2" xfId="318"/>
    <cellStyle name="20% - Accent3 8 3" xfId="319"/>
    <cellStyle name="20% - Accent3 8 4" xfId="320"/>
    <cellStyle name="20% - Accent3 8 5" xfId="321"/>
    <cellStyle name="20% - Accent3 8 6" xfId="322"/>
    <cellStyle name="20% - Accent3 9" xfId="323"/>
    <cellStyle name="20% - Accent3 9 2" xfId="324"/>
    <cellStyle name="20% - Accent3 9 3" xfId="325"/>
    <cellStyle name="20% - Accent3 9 4" xfId="326"/>
    <cellStyle name="20% - Accent3 9 5" xfId="327"/>
    <cellStyle name="20% - Accent3 9 6" xfId="328"/>
    <cellStyle name="20% - Accent4 10" xfId="329"/>
    <cellStyle name="20% - Accent4 10 2" xfId="330"/>
    <cellStyle name="20% - Accent4 10 3" xfId="331"/>
    <cellStyle name="20% - Accent4 10 4" xfId="332"/>
    <cellStyle name="20% - Accent4 10 5" xfId="333"/>
    <cellStyle name="20% - Accent4 10 6" xfId="334"/>
    <cellStyle name="20% - Accent4 11" xfId="335"/>
    <cellStyle name="20% - Accent4 11 2" xfId="336"/>
    <cellStyle name="20% - Accent4 11 3" xfId="337"/>
    <cellStyle name="20% - Accent4 11 4" xfId="338"/>
    <cellStyle name="20% - Accent4 11 5" xfId="339"/>
    <cellStyle name="20% - Accent4 11 6" xfId="340"/>
    <cellStyle name="20% - Accent4 12" xfId="341"/>
    <cellStyle name="20% - Accent4 13" xfId="342"/>
    <cellStyle name="20% - Accent4 14" xfId="343"/>
    <cellStyle name="20% - Accent4 15" xfId="344"/>
    <cellStyle name="20% - Accent4 16" xfId="345"/>
    <cellStyle name="20% - Accent4 17" xfId="346"/>
    <cellStyle name="20% - Accent4 18" xfId="347"/>
    <cellStyle name="20% - Accent4 19" xfId="348"/>
    <cellStyle name="20% - Accent4 2" xfId="349"/>
    <cellStyle name="20% - Accent4 2 2" xfId="350"/>
    <cellStyle name="20% - Accent4 2 3" xfId="351"/>
    <cellStyle name="20% - Accent4 2 4" xfId="352"/>
    <cellStyle name="20% - Accent4 2 5" xfId="353"/>
    <cellStyle name="20% - Accent4 2 6" xfId="354"/>
    <cellStyle name="20% - Accent4 2 7" xfId="355"/>
    <cellStyle name="20% - Accent4 2 8" xfId="356"/>
    <cellStyle name="20% - Accent4 20" xfId="357"/>
    <cellStyle name="20% - Accent4 21" xfId="358"/>
    <cellStyle name="20% - Accent4 22" xfId="359"/>
    <cellStyle name="20% - Accent4 23" xfId="360"/>
    <cellStyle name="20% - Accent4 24" xfId="361"/>
    <cellStyle name="20% - Accent4 25" xfId="362"/>
    <cellStyle name="20% - Accent4 26" xfId="363"/>
    <cellStyle name="20% - Accent4 27" xfId="364"/>
    <cellStyle name="20% - Accent4 28" xfId="365"/>
    <cellStyle name="20% - Accent4 29" xfId="366"/>
    <cellStyle name="20% - Accent4 3" xfId="367"/>
    <cellStyle name="20% - Accent4 3 2" xfId="368"/>
    <cellStyle name="20% - Accent4 3 3" xfId="369"/>
    <cellStyle name="20% - Accent4 3 4" xfId="370"/>
    <cellStyle name="20% - Accent4 3 5" xfId="371"/>
    <cellStyle name="20% - Accent4 3 6" xfId="372"/>
    <cellStyle name="20% - Accent4 3 7" xfId="373"/>
    <cellStyle name="20% - Accent4 30" xfId="374"/>
    <cellStyle name="20% - Accent4 31" xfId="375"/>
    <cellStyle name="20% - Accent4 32" xfId="376"/>
    <cellStyle name="20% - Accent4 33" xfId="377"/>
    <cellStyle name="20% - Accent4 34" xfId="378"/>
    <cellStyle name="20% - Accent4 35" xfId="379"/>
    <cellStyle name="20% - Accent4 36" xfId="380"/>
    <cellStyle name="20% - Accent4 37" xfId="381"/>
    <cellStyle name="20% - Accent4 38" xfId="382"/>
    <cellStyle name="20% - Accent4 4" xfId="383"/>
    <cellStyle name="20% - Accent4 4 2" xfId="384"/>
    <cellStyle name="20% - Accent4 4 3" xfId="385"/>
    <cellStyle name="20% - Accent4 4 4" xfId="386"/>
    <cellStyle name="20% - Accent4 4 5" xfId="387"/>
    <cellStyle name="20% - Accent4 4 6" xfId="388"/>
    <cellStyle name="20% - Accent4 4 7" xfId="389"/>
    <cellStyle name="20% - Accent4 5" xfId="390"/>
    <cellStyle name="20% - Accent4 5 2" xfId="391"/>
    <cellStyle name="20% - Accent4 5 3" xfId="392"/>
    <cellStyle name="20% - Accent4 5 4" xfId="393"/>
    <cellStyle name="20% - Accent4 5 5" xfId="394"/>
    <cellStyle name="20% - Accent4 5 6" xfId="395"/>
    <cellStyle name="20% - Accent4 5 7" xfId="396"/>
    <cellStyle name="20% - Accent4 6" xfId="397"/>
    <cellStyle name="20% - Accent4 6 2" xfId="398"/>
    <cellStyle name="20% - Accent4 6 3" xfId="399"/>
    <cellStyle name="20% - Accent4 6 4" xfId="400"/>
    <cellStyle name="20% - Accent4 6 5" xfId="401"/>
    <cellStyle name="20% - Accent4 6 6" xfId="402"/>
    <cellStyle name="20% - Accent4 6 7" xfId="403"/>
    <cellStyle name="20% - Accent4 7" xfId="404"/>
    <cellStyle name="20% - Accent4 7 2" xfId="405"/>
    <cellStyle name="20% - Accent4 7 3" xfId="406"/>
    <cellStyle name="20% - Accent4 7 4" xfId="407"/>
    <cellStyle name="20% - Accent4 7 5" xfId="408"/>
    <cellStyle name="20% - Accent4 7 6" xfId="409"/>
    <cellStyle name="20% - Accent4 7 7" xfId="410"/>
    <cellStyle name="20% - Accent4 8" xfId="411"/>
    <cellStyle name="20% - Accent4 8 2" xfId="412"/>
    <cellStyle name="20% - Accent4 8 3" xfId="413"/>
    <cellStyle name="20% - Accent4 8 4" xfId="414"/>
    <cellStyle name="20% - Accent4 8 5" xfId="415"/>
    <cellStyle name="20% - Accent4 8 6" xfId="416"/>
    <cellStyle name="20% - Accent4 9" xfId="417"/>
    <cellStyle name="20% - Accent4 9 2" xfId="418"/>
    <cellStyle name="20% - Accent4 9 3" xfId="419"/>
    <cellStyle name="20% - Accent4 9 4" xfId="420"/>
    <cellStyle name="20% - Accent4 9 5" xfId="421"/>
    <cellStyle name="20% - Accent4 9 6" xfId="422"/>
    <cellStyle name="20% - Accent5 10" xfId="423"/>
    <cellStyle name="20% - Accent5 11" xfId="424"/>
    <cellStyle name="20% - Accent5 12" xfId="425"/>
    <cellStyle name="20% - Accent5 13" xfId="426"/>
    <cellStyle name="20% - Accent5 14" xfId="427"/>
    <cellStyle name="20% - Accent5 15" xfId="428"/>
    <cellStyle name="20% - Accent5 16" xfId="429"/>
    <cellStyle name="20% - Accent5 17" xfId="430"/>
    <cellStyle name="20% - Accent5 18" xfId="431"/>
    <cellStyle name="20% - Accent5 19" xfId="432"/>
    <cellStyle name="20% - Accent5 2" xfId="433"/>
    <cellStyle name="20% - Accent5 2 2" xfId="434"/>
    <cellStyle name="20% - Accent5 2 3" xfId="435"/>
    <cellStyle name="20% - Accent5 2 4" xfId="436"/>
    <cellStyle name="20% - Accent5 2 5" xfId="437"/>
    <cellStyle name="20% - Accent5 2 6" xfId="438"/>
    <cellStyle name="20% - Accent5 2 7" xfId="439"/>
    <cellStyle name="20% - Accent5 2 8" xfId="440"/>
    <cellStyle name="20% - Accent5 20" xfId="441"/>
    <cellStyle name="20% - Accent5 21" xfId="442"/>
    <cellStyle name="20% - Accent5 22" xfId="443"/>
    <cellStyle name="20% - Accent5 23" xfId="444"/>
    <cellStyle name="20% - Accent5 24" xfId="445"/>
    <cellStyle name="20% - Accent5 25" xfId="446"/>
    <cellStyle name="20% - Accent5 26" xfId="447"/>
    <cellStyle name="20% - Accent5 27" xfId="448"/>
    <cellStyle name="20% - Accent5 28" xfId="449"/>
    <cellStyle name="20% - Accent5 29" xfId="450"/>
    <cellStyle name="20% - Accent5 3" xfId="451"/>
    <cellStyle name="20% - Accent5 3 2" xfId="452"/>
    <cellStyle name="20% - Accent5 3 3" xfId="453"/>
    <cellStyle name="20% - Accent5 3 4" xfId="454"/>
    <cellStyle name="20% - Accent5 3 5" xfId="455"/>
    <cellStyle name="20% - Accent5 3 6" xfId="456"/>
    <cellStyle name="20% - Accent5 30" xfId="457"/>
    <cellStyle name="20% - Accent5 31" xfId="458"/>
    <cellStyle name="20% - Accent5 32" xfId="459"/>
    <cellStyle name="20% - Accent5 33" xfId="460"/>
    <cellStyle name="20% - Accent5 34" xfId="461"/>
    <cellStyle name="20% - Accent5 35" xfId="462"/>
    <cellStyle name="20% - Accent5 36" xfId="463"/>
    <cellStyle name="20% - Accent5 37" xfId="464"/>
    <cellStyle name="20% - Accent5 38" xfId="465"/>
    <cellStyle name="20% - Accent5 4" xfId="466"/>
    <cellStyle name="20% - Accent5 4 2" xfId="467"/>
    <cellStyle name="20% - Accent5 4 3" xfId="468"/>
    <cellStyle name="20% - Accent5 4 4" xfId="469"/>
    <cellStyle name="20% - Accent5 4 5" xfId="470"/>
    <cellStyle name="20% - Accent5 4 6" xfId="471"/>
    <cellStyle name="20% - Accent5 5" xfId="472"/>
    <cellStyle name="20% - Accent5 5 2" xfId="473"/>
    <cellStyle name="20% - Accent5 5 3" xfId="474"/>
    <cellStyle name="20% - Accent5 5 4" xfId="475"/>
    <cellStyle name="20% - Accent5 5 5" xfId="476"/>
    <cellStyle name="20% - Accent5 5 6" xfId="477"/>
    <cellStyle name="20% - Accent5 6" xfId="478"/>
    <cellStyle name="20% - Accent5 7" xfId="479"/>
    <cellStyle name="20% - Accent5 8" xfId="480"/>
    <cellStyle name="20% - Accent5 9" xfId="481"/>
    <cellStyle name="20% - Accent6 10" xfId="482"/>
    <cellStyle name="20% - Accent6 10 2" xfId="483"/>
    <cellStyle name="20% - Accent6 10 3" xfId="484"/>
    <cellStyle name="20% - Accent6 10 4" xfId="485"/>
    <cellStyle name="20% - Accent6 10 5" xfId="486"/>
    <cellStyle name="20% - Accent6 10 6" xfId="487"/>
    <cellStyle name="20% - Accent6 11" xfId="488"/>
    <cellStyle name="20% - Accent6 11 2" xfId="489"/>
    <cellStyle name="20% - Accent6 11 3" xfId="490"/>
    <cellStyle name="20% - Accent6 11 4" xfId="491"/>
    <cellStyle name="20% - Accent6 11 5" xfId="492"/>
    <cellStyle name="20% - Accent6 11 6" xfId="493"/>
    <cellStyle name="20% - Accent6 12" xfId="494"/>
    <cellStyle name="20% - Accent6 13" xfId="495"/>
    <cellStyle name="20% - Accent6 14" xfId="496"/>
    <cellStyle name="20% - Accent6 15" xfId="497"/>
    <cellStyle name="20% - Accent6 16" xfId="498"/>
    <cellStyle name="20% - Accent6 17" xfId="499"/>
    <cellStyle name="20% - Accent6 18" xfId="500"/>
    <cellStyle name="20% - Accent6 19" xfId="501"/>
    <cellStyle name="20% - Accent6 2" xfId="502"/>
    <cellStyle name="20% - Accent6 2 2" xfId="503"/>
    <cellStyle name="20% - Accent6 2 3" xfId="504"/>
    <cellStyle name="20% - Accent6 2 4" xfId="505"/>
    <cellStyle name="20% - Accent6 2 5" xfId="506"/>
    <cellStyle name="20% - Accent6 2 6" xfId="507"/>
    <cellStyle name="20% - Accent6 2 7" xfId="508"/>
    <cellStyle name="20% - Accent6 2 8" xfId="509"/>
    <cellStyle name="20% - Accent6 20" xfId="510"/>
    <cellStyle name="20% - Accent6 21" xfId="511"/>
    <cellStyle name="20% - Accent6 22" xfId="512"/>
    <cellStyle name="20% - Accent6 23" xfId="513"/>
    <cellStyle name="20% - Accent6 24" xfId="514"/>
    <cellStyle name="20% - Accent6 25" xfId="515"/>
    <cellStyle name="20% - Accent6 26" xfId="516"/>
    <cellStyle name="20% - Accent6 27" xfId="517"/>
    <cellStyle name="20% - Accent6 28" xfId="518"/>
    <cellStyle name="20% - Accent6 29" xfId="519"/>
    <cellStyle name="20% - Accent6 3" xfId="520"/>
    <cellStyle name="20% - Accent6 3 2" xfId="521"/>
    <cellStyle name="20% - Accent6 3 3" xfId="522"/>
    <cellStyle name="20% - Accent6 3 4" xfId="523"/>
    <cellStyle name="20% - Accent6 3 5" xfId="524"/>
    <cellStyle name="20% - Accent6 3 6" xfId="525"/>
    <cellStyle name="20% - Accent6 3 7" xfId="526"/>
    <cellStyle name="20% - Accent6 30" xfId="527"/>
    <cellStyle name="20% - Accent6 31" xfId="528"/>
    <cellStyle name="20% - Accent6 32" xfId="529"/>
    <cellStyle name="20% - Accent6 33" xfId="530"/>
    <cellStyle name="20% - Accent6 34" xfId="531"/>
    <cellStyle name="20% - Accent6 35" xfId="532"/>
    <cellStyle name="20% - Accent6 36" xfId="533"/>
    <cellStyle name="20% - Accent6 37" xfId="534"/>
    <cellStyle name="20% - Accent6 38" xfId="535"/>
    <cellStyle name="20% - Accent6 4" xfId="536"/>
    <cellStyle name="20% - Accent6 4 2" xfId="537"/>
    <cellStyle name="20% - Accent6 4 3" xfId="538"/>
    <cellStyle name="20% - Accent6 4 4" xfId="539"/>
    <cellStyle name="20% - Accent6 4 5" xfId="540"/>
    <cellStyle name="20% - Accent6 4 6" xfId="541"/>
    <cellStyle name="20% - Accent6 4 7" xfId="542"/>
    <cellStyle name="20% - Accent6 5" xfId="543"/>
    <cellStyle name="20% - Accent6 5 2" xfId="544"/>
    <cellStyle name="20% - Accent6 5 3" xfId="545"/>
    <cellStyle name="20% - Accent6 5 4" xfId="546"/>
    <cellStyle name="20% - Accent6 5 5" xfId="547"/>
    <cellStyle name="20% - Accent6 5 6" xfId="548"/>
    <cellStyle name="20% - Accent6 5 7" xfId="549"/>
    <cellStyle name="20% - Accent6 6" xfId="550"/>
    <cellStyle name="20% - Accent6 6 2" xfId="551"/>
    <cellStyle name="20% - Accent6 6 3" xfId="552"/>
    <cellStyle name="20% - Accent6 6 4" xfId="553"/>
    <cellStyle name="20% - Accent6 6 5" xfId="554"/>
    <cellStyle name="20% - Accent6 6 6" xfId="555"/>
    <cellStyle name="20% - Accent6 6 7" xfId="556"/>
    <cellStyle name="20% - Accent6 7" xfId="557"/>
    <cellStyle name="20% - Accent6 7 2" xfId="558"/>
    <cellStyle name="20% - Accent6 7 3" xfId="559"/>
    <cellStyle name="20% - Accent6 7 4" xfId="560"/>
    <cellStyle name="20% - Accent6 7 5" xfId="561"/>
    <cellStyle name="20% - Accent6 7 6" xfId="562"/>
    <cellStyle name="20% - Accent6 7 7" xfId="563"/>
    <cellStyle name="20% - Accent6 8" xfId="564"/>
    <cellStyle name="20% - Accent6 8 2" xfId="565"/>
    <cellStyle name="20% - Accent6 8 3" xfId="566"/>
    <cellStyle name="20% - Accent6 8 4" xfId="567"/>
    <cellStyle name="20% - Accent6 8 5" xfId="568"/>
    <cellStyle name="20% - Accent6 8 6" xfId="569"/>
    <cellStyle name="20% - Accent6 9" xfId="570"/>
    <cellStyle name="20% - Accent6 9 2" xfId="571"/>
    <cellStyle name="20% - Accent6 9 3" xfId="572"/>
    <cellStyle name="20% - Accent6 9 4" xfId="573"/>
    <cellStyle name="20% - Accent6 9 5" xfId="574"/>
    <cellStyle name="20% - Accent6 9 6" xfId="575"/>
    <cellStyle name="20% - Akzent1" xfId="576"/>
    <cellStyle name="20% - Akzent1 2" xfId="577"/>
    <cellStyle name="20% - Akzent1 3" xfId="578"/>
    <cellStyle name="20% - Akzent1 4" xfId="579"/>
    <cellStyle name="20% - Akzent1 5" xfId="580"/>
    <cellStyle name="20% - Akzent1 6" xfId="581"/>
    <cellStyle name="20% - Akzent1_XY Diagramm 1 jg.ms" xfId="582"/>
    <cellStyle name="20% - Akzent2" xfId="583"/>
    <cellStyle name="20% - Akzent2 2" xfId="584"/>
    <cellStyle name="20% - Akzent2 3" xfId="585"/>
    <cellStyle name="20% - Akzent2 4" xfId="586"/>
    <cellStyle name="20% - Akzent2 5" xfId="587"/>
    <cellStyle name="20% - Akzent2 6" xfId="588"/>
    <cellStyle name="20% - Akzent2_XY Diagramm 1 jg.ms" xfId="589"/>
    <cellStyle name="20% - Akzent3" xfId="590"/>
    <cellStyle name="20% - Akzent3 2" xfId="591"/>
    <cellStyle name="20% - Akzent3 3" xfId="592"/>
    <cellStyle name="20% - Akzent3 4" xfId="593"/>
    <cellStyle name="20% - Akzent3 5" xfId="594"/>
    <cellStyle name="20% - Akzent3 6" xfId="595"/>
    <cellStyle name="20% - Akzent3_XY Diagramm 1 jg.ms" xfId="596"/>
    <cellStyle name="20% - Akzent4" xfId="597"/>
    <cellStyle name="20% - Akzent4 2" xfId="598"/>
    <cellStyle name="20% - Akzent4 3" xfId="599"/>
    <cellStyle name="20% - Akzent4 4" xfId="600"/>
    <cellStyle name="20% - Akzent4 5" xfId="601"/>
    <cellStyle name="20% - Akzent4 6" xfId="602"/>
    <cellStyle name="20% - Akzent4_XY Diagramm 1 jg.ms" xfId="603"/>
    <cellStyle name="20% - Akzent5" xfId="604"/>
    <cellStyle name="20% - Akzent5 2" xfId="605"/>
    <cellStyle name="20% - Akzent5 3" xfId="606"/>
    <cellStyle name="20% - Akzent5 4" xfId="607"/>
    <cellStyle name="20% - Akzent5 5" xfId="608"/>
    <cellStyle name="20% - Akzent5 6" xfId="609"/>
    <cellStyle name="20% - Akzent5_XY Diagramm 1 jg.ms" xfId="610"/>
    <cellStyle name="20% - Akzent6" xfId="611"/>
    <cellStyle name="20% - Akzent6 2" xfId="612"/>
    <cellStyle name="20% - Akzent6 3" xfId="613"/>
    <cellStyle name="20% - Akzent6 4" xfId="614"/>
    <cellStyle name="20% - Akzent6 5" xfId="615"/>
    <cellStyle name="20% - Akzent6 6" xfId="616"/>
    <cellStyle name="20% - Akzent6_XY Diagramm 1 jg.ms" xfId="617"/>
    <cellStyle name="20% - アクセント 1" xfId="618"/>
    <cellStyle name="20% - アクセント 2" xfId="619"/>
    <cellStyle name="20% - アクセント 3" xfId="620"/>
    <cellStyle name="20% - アクセント 4" xfId="621"/>
    <cellStyle name="20% - アクセント 5" xfId="622"/>
    <cellStyle name="20% - アクセント 6" xfId="623"/>
    <cellStyle name="2mitP" xfId="624"/>
    <cellStyle name="2ohneP" xfId="625"/>
    <cellStyle name="2x indented GHG Textfiels" xfId="626"/>
    <cellStyle name="2x indented GHG Textfiels 2" xfId="627"/>
    <cellStyle name="2x indented GHG Textfiels 3" xfId="628"/>
    <cellStyle name="3mitP" xfId="629"/>
    <cellStyle name="3ohneP" xfId="630"/>
    <cellStyle name="40% - Accent1 10" xfId="631"/>
    <cellStyle name="40% - Accent1 10 2" xfId="632"/>
    <cellStyle name="40% - Accent1 10 3" xfId="633"/>
    <cellStyle name="40% - Accent1 10 4" xfId="634"/>
    <cellStyle name="40% - Accent1 10 5" xfId="635"/>
    <cellStyle name="40% - Accent1 10 6" xfId="636"/>
    <cellStyle name="40% - Accent1 11" xfId="637"/>
    <cellStyle name="40% - Accent1 11 2" xfId="638"/>
    <cellStyle name="40% - Accent1 11 3" xfId="639"/>
    <cellStyle name="40% - Accent1 11 4" xfId="640"/>
    <cellStyle name="40% - Accent1 11 5" xfId="641"/>
    <cellStyle name="40% - Accent1 11 6" xfId="642"/>
    <cellStyle name="40% - Accent1 12" xfId="643"/>
    <cellStyle name="40% - Accent1 13" xfId="644"/>
    <cellStyle name="40% - Accent1 14" xfId="645"/>
    <cellStyle name="40% - Accent1 15" xfId="646"/>
    <cellStyle name="40% - Accent1 16" xfId="647"/>
    <cellStyle name="40% - Accent1 17" xfId="648"/>
    <cellStyle name="40% - Accent1 18" xfId="649"/>
    <cellStyle name="40% - Accent1 19" xfId="650"/>
    <cellStyle name="40% - Accent1 2" xfId="651"/>
    <cellStyle name="40% - Accent1 2 2" xfId="652"/>
    <cellStyle name="40% - Accent1 2 3" xfId="653"/>
    <cellStyle name="40% - Accent1 2 4" xfId="654"/>
    <cellStyle name="40% - Accent1 2 5" xfId="655"/>
    <cellStyle name="40% - Accent1 2 6" xfId="656"/>
    <cellStyle name="40% - Accent1 2 7" xfId="657"/>
    <cellStyle name="40% - Accent1 2 8" xfId="658"/>
    <cellStyle name="40% - Accent1 20" xfId="659"/>
    <cellStyle name="40% - Accent1 21" xfId="660"/>
    <cellStyle name="40% - Accent1 22" xfId="661"/>
    <cellStyle name="40% - Accent1 23" xfId="662"/>
    <cellStyle name="40% - Accent1 24" xfId="663"/>
    <cellStyle name="40% - Accent1 25" xfId="664"/>
    <cellStyle name="40% - Accent1 26" xfId="665"/>
    <cellStyle name="40% - Accent1 27" xfId="666"/>
    <cellStyle name="40% - Accent1 28" xfId="667"/>
    <cellStyle name="40% - Accent1 29" xfId="668"/>
    <cellStyle name="40% - Accent1 3" xfId="669"/>
    <cellStyle name="40% - Accent1 3 2" xfId="670"/>
    <cellStyle name="40% - Accent1 3 3" xfId="671"/>
    <cellStyle name="40% - Accent1 3 4" xfId="672"/>
    <cellStyle name="40% - Accent1 3 5" xfId="673"/>
    <cellStyle name="40% - Accent1 3 6" xfId="674"/>
    <cellStyle name="40% - Accent1 3 7" xfId="675"/>
    <cellStyle name="40% - Accent1 30" xfId="676"/>
    <cellStyle name="40% - Accent1 31" xfId="677"/>
    <cellStyle name="40% - Accent1 32" xfId="678"/>
    <cellStyle name="40% - Accent1 33" xfId="679"/>
    <cellStyle name="40% - Accent1 34" xfId="680"/>
    <cellStyle name="40% - Accent1 35" xfId="681"/>
    <cellStyle name="40% - Accent1 36" xfId="682"/>
    <cellStyle name="40% - Accent1 37" xfId="683"/>
    <cellStyle name="40% - Accent1 38" xfId="684"/>
    <cellStyle name="40% - Accent1 4" xfId="685"/>
    <cellStyle name="40% - Accent1 4 2" xfId="686"/>
    <cellStyle name="40% - Accent1 4 3" xfId="687"/>
    <cellStyle name="40% - Accent1 4 4" xfId="688"/>
    <cellStyle name="40% - Accent1 4 5" xfId="689"/>
    <cellStyle name="40% - Accent1 4 6" xfId="690"/>
    <cellStyle name="40% - Accent1 4 7" xfId="691"/>
    <cellStyle name="40% - Accent1 5" xfId="692"/>
    <cellStyle name="40% - Accent1 5 2" xfId="693"/>
    <cellStyle name="40% - Accent1 5 3" xfId="694"/>
    <cellStyle name="40% - Accent1 5 4" xfId="695"/>
    <cellStyle name="40% - Accent1 5 5" xfId="696"/>
    <cellStyle name="40% - Accent1 5 6" xfId="697"/>
    <cellStyle name="40% - Accent1 5 7" xfId="698"/>
    <cellStyle name="40% - Accent1 6" xfId="699"/>
    <cellStyle name="40% - Accent1 6 2" xfId="700"/>
    <cellStyle name="40% - Accent1 6 3" xfId="701"/>
    <cellStyle name="40% - Accent1 6 4" xfId="702"/>
    <cellStyle name="40% - Accent1 6 5" xfId="703"/>
    <cellStyle name="40% - Accent1 6 6" xfId="704"/>
    <cellStyle name="40% - Accent1 6 7" xfId="705"/>
    <cellStyle name="40% - Accent1 7" xfId="706"/>
    <cellStyle name="40% - Accent1 7 2" xfId="707"/>
    <cellStyle name="40% - Accent1 7 3" xfId="708"/>
    <cellStyle name="40% - Accent1 7 4" xfId="709"/>
    <cellStyle name="40% - Accent1 7 5" xfId="710"/>
    <cellStyle name="40% - Accent1 7 6" xfId="711"/>
    <cellStyle name="40% - Accent1 7 7" xfId="712"/>
    <cellStyle name="40% - Accent1 8" xfId="713"/>
    <cellStyle name="40% - Accent1 8 2" xfId="714"/>
    <cellStyle name="40% - Accent1 8 3" xfId="715"/>
    <cellStyle name="40% - Accent1 8 4" xfId="716"/>
    <cellStyle name="40% - Accent1 8 5" xfId="717"/>
    <cellStyle name="40% - Accent1 8 6" xfId="718"/>
    <cellStyle name="40% - Accent1 9" xfId="719"/>
    <cellStyle name="40% - Accent1 9 2" xfId="720"/>
    <cellStyle name="40% - Accent1 9 3" xfId="721"/>
    <cellStyle name="40% - Accent1 9 4" xfId="722"/>
    <cellStyle name="40% - Accent1 9 5" xfId="723"/>
    <cellStyle name="40% - Accent1 9 6" xfId="724"/>
    <cellStyle name="40% - Accent2 10" xfId="725"/>
    <cellStyle name="40% - Accent2 11" xfId="726"/>
    <cellStyle name="40% - Accent2 12" xfId="727"/>
    <cellStyle name="40% - Accent2 13" xfId="728"/>
    <cellStyle name="40% - Accent2 14" xfId="729"/>
    <cellStyle name="40% - Accent2 15" xfId="730"/>
    <cellStyle name="40% - Accent2 16" xfId="731"/>
    <cellStyle name="40% - Accent2 17" xfId="732"/>
    <cellStyle name="40% - Accent2 18" xfId="733"/>
    <cellStyle name="40% - Accent2 19" xfId="734"/>
    <cellStyle name="40% - Accent2 2" xfId="735"/>
    <cellStyle name="40% - Accent2 2 2" xfId="736"/>
    <cellStyle name="40% - Accent2 2 3" xfId="737"/>
    <cellStyle name="40% - Accent2 2 4" xfId="738"/>
    <cellStyle name="40% - Accent2 2 5" xfId="739"/>
    <cellStyle name="40% - Accent2 2 6" xfId="740"/>
    <cellStyle name="40% - Accent2 2 7" xfId="741"/>
    <cellStyle name="40% - Accent2 2 8" xfId="742"/>
    <cellStyle name="40% - Accent2 20" xfId="743"/>
    <cellStyle name="40% - Accent2 21" xfId="744"/>
    <cellStyle name="40% - Accent2 22" xfId="745"/>
    <cellStyle name="40% - Accent2 23" xfId="746"/>
    <cellStyle name="40% - Accent2 24" xfId="747"/>
    <cellStyle name="40% - Accent2 25" xfId="748"/>
    <cellStyle name="40% - Accent2 26" xfId="749"/>
    <cellStyle name="40% - Accent2 27" xfId="750"/>
    <cellStyle name="40% - Accent2 28" xfId="751"/>
    <cellStyle name="40% - Accent2 29" xfId="752"/>
    <cellStyle name="40% - Accent2 3" xfId="753"/>
    <cellStyle name="40% - Accent2 3 2" xfId="754"/>
    <cellStyle name="40% - Accent2 3 3" xfId="755"/>
    <cellStyle name="40% - Accent2 3 4" xfId="756"/>
    <cellStyle name="40% - Accent2 3 5" xfId="757"/>
    <cellStyle name="40% - Accent2 3 6" xfId="758"/>
    <cellStyle name="40% - Accent2 30" xfId="759"/>
    <cellStyle name="40% - Accent2 31" xfId="760"/>
    <cellStyle name="40% - Accent2 32" xfId="761"/>
    <cellStyle name="40% - Accent2 33" xfId="762"/>
    <cellStyle name="40% - Accent2 34" xfId="763"/>
    <cellStyle name="40% - Accent2 35" xfId="764"/>
    <cellStyle name="40% - Accent2 36" xfId="765"/>
    <cellStyle name="40% - Accent2 37" xfId="766"/>
    <cellStyle name="40% - Accent2 38" xfId="767"/>
    <cellStyle name="40% - Accent2 4" xfId="768"/>
    <cellStyle name="40% - Accent2 4 2" xfId="769"/>
    <cellStyle name="40% - Accent2 4 3" xfId="770"/>
    <cellStyle name="40% - Accent2 4 4" xfId="771"/>
    <cellStyle name="40% - Accent2 4 5" xfId="772"/>
    <cellStyle name="40% - Accent2 4 6" xfId="773"/>
    <cellStyle name="40% - Accent2 5" xfId="774"/>
    <cellStyle name="40% - Accent2 5 2" xfId="775"/>
    <cellStyle name="40% - Accent2 5 3" xfId="776"/>
    <cellStyle name="40% - Accent2 5 4" xfId="777"/>
    <cellStyle name="40% - Accent2 5 5" xfId="778"/>
    <cellStyle name="40% - Accent2 5 6" xfId="779"/>
    <cellStyle name="40% - Accent2 6" xfId="780"/>
    <cellStyle name="40% - Accent2 7" xfId="781"/>
    <cellStyle name="40% - Accent2 8" xfId="782"/>
    <cellStyle name="40% - Accent2 9" xfId="783"/>
    <cellStyle name="40% - Accent3 10" xfId="784"/>
    <cellStyle name="40% - Accent3 10 2" xfId="785"/>
    <cellStyle name="40% - Accent3 10 3" xfId="786"/>
    <cellStyle name="40% - Accent3 10 4" xfId="787"/>
    <cellStyle name="40% - Accent3 10 5" xfId="788"/>
    <cellStyle name="40% - Accent3 10 6" xfId="789"/>
    <cellStyle name="40% - Accent3 11" xfId="790"/>
    <cellStyle name="40% - Accent3 11 2" xfId="791"/>
    <cellStyle name="40% - Accent3 11 3" xfId="792"/>
    <cellStyle name="40% - Accent3 11 4" xfId="793"/>
    <cellStyle name="40% - Accent3 11 5" xfId="794"/>
    <cellStyle name="40% - Accent3 11 6" xfId="795"/>
    <cellStyle name="40% - Accent3 12" xfId="796"/>
    <cellStyle name="40% - Accent3 13" xfId="797"/>
    <cellStyle name="40% - Accent3 14" xfId="798"/>
    <cellStyle name="40% - Accent3 15" xfId="799"/>
    <cellStyle name="40% - Accent3 16" xfId="800"/>
    <cellStyle name="40% - Accent3 17" xfId="801"/>
    <cellStyle name="40% - Accent3 18" xfId="802"/>
    <cellStyle name="40% - Accent3 19" xfId="803"/>
    <cellStyle name="40% - Accent3 2" xfId="804"/>
    <cellStyle name="40% - Accent3 2 2" xfId="805"/>
    <cellStyle name="40% - Accent3 2 3" xfId="806"/>
    <cellStyle name="40% - Accent3 2 4" xfId="807"/>
    <cellStyle name="40% - Accent3 2 5" xfId="808"/>
    <cellStyle name="40% - Accent3 2 6" xfId="809"/>
    <cellStyle name="40% - Accent3 2 7" xfId="810"/>
    <cellStyle name="40% - Accent3 2 8" xfId="811"/>
    <cellStyle name="40% - Accent3 20" xfId="812"/>
    <cellStyle name="40% - Accent3 21" xfId="813"/>
    <cellStyle name="40% - Accent3 22" xfId="814"/>
    <cellStyle name="40% - Accent3 23" xfId="815"/>
    <cellStyle name="40% - Accent3 24" xfId="816"/>
    <cellStyle name="40% - Accent3 25" xfId="817"/>
    <cellStyle name="40% - Accent3 26" xfId="818"/>
    <cellStyle name="40% - Accent3 27" xfId="819"/>
    <cellStyle name="40% - Accent3 28" xfId="820"/>
    <cellStyle name="40% - Accent3 29" xfId="821"/>
    <cellStyle name="40% - Accent3 3" xfId="822"/>
    <cellStyle name="40% - Accent3 3 2" xfId="823"/>
    <cellStyle name="40% - Accent3 3 3" xfId="824"/>
    <cellStyle name="40% - Accent3 3 4" xfId="825"/>
    <cellStyle name="40% - Accent3 3 5" xfId="826"/>
    <cellStyle name="40% - Accent3 3 6" xfId="827"/>
    <cellStyle name="40% - Accent3 3 7" xfId="828"/>
    <cellStyle name="40% - Accent3 30" xfId="829"/>
    <cellStyle name="40% - Accent3 31" xfId="830"/>
    <cellStyle name="40% - Accent3 32" xfId="831"/>
    <cellStyle name="40% - Accent3 33" xfId="832"/>
    <cellStyle name="40% - Accent3 34" xfId="833"/>
    <cellStyle name="40% - Accent3 35" xfId="834"/>
    <cellStyle name="40% - Accent3 36" xfId="835"/>
    <cellStyle name="40% - Accent3 37" xfId="836"/>
    <cellStyle name="40% - Accent3 38" xfId="837"/>
    <cellStyle name="40% - Accent3 4" xfId="838"/>
    <cellStyle name="40% - Accent3 4 2" xfId="839"/>
    <cellStyle name="40% - Accent3 4 3" xfId="840"/>
    <cellStyle name="40% - Accent3 4 4" xfId="841"/>
    <cellStyle name="40% - Accent3 4 5" xfId="842"/>
    <cellStyle name="40% - Accent3 4 6" xfId="843"/>
    <cellStyle name="40% - Accent3 4 7" xfId="844"/>
    <cellStyle name="40% - Accent3 5" xfId="845"/>
    <cellStyle name="40% - Accent3 5 2" xfId="846"/>
    <cellStyle name="40% - Accent3 5 3" xfId="847"/>
    <cellStyle name="40% - Accent3 5 4" xfId="848"/>
    <cellStyle name="40% - Accent3 5 5" xfId="849"/>
    <cellStyle name="40% - Accent3 5 6" xfId="850"/>
    <cellStyle name="40% - Accent3 5 7" xfId="851"/>
    <cellStyle name="40% - Accent3 6" xfId="852"/>
    <cellStyle name="40% - Accent3 6 2" xfId="853"/>
    <cellStyle name="40% - Accent3 6 3" xfId="854"/>
    <cellStyle name="40% - Accent3 6 4" xfId="855"/>
    <cellStyle name="40% - Accent3 6 5" xfId="856"/>
    <cellStyle name="40% - Accent3 6 6" xfId="857"/>
    <cellStyle name="40% - Accent3 6 7" xfId="858"/>
    <cellStyle name="40% - Accent3 7" xfId="859"/>
    <cellStyle name="40% - Accent3 7 2" xfId="860"/>
    <cellStyle name="40% - Accent3 7 3" xfId="861"/>
    <cellStyle name="40% - Accent3 7 4" xfId="862"/>
    <cellStyle name="40% - Accent3 7 5" xfId="863"/>
    <cellStyle name="40% - Accent3 7 6" xfId="864"/>
    <cellStyle name="40% - Accent3 7 7" xfId="865"/>
    <cellStyle name="40% - Accent3 8" xfId="866"/>
    <cellStyle name="40% - Accent3 8 2" xfId="867"/>
    <cellStyle name="40% - Accent3 8 3" xfId="868"/>
    <cellStyle name="40% - Accent3 8 4" xfId="869"/>
    <cellStyle name="40% - Accent3 8 5" xfId="870"/>
    <cellStyle name="40% - Accent3 8 6" xfId="871"/>
    <cellStyle name="40% - Accent3 9" xfId="872"/>
    <cellStyle name="40% - Accent3 9 2" xfId="873"/>
    <cellStyle name="40% - Accent3 9 3" xfId="874"/>
    <cellStyle name="40% - Accent3 9 4" xfId="875"/>
    <cellStyle name="40% - Accent3 9 5" xfId="876"/>
    <cellStyle name="40% - Accent3 9 6" xfId="877"/>
    <cellStyle name="40% - Accent4 10" xfId="878"/>
    <cellStyle name="40% - Accent4 10 2" xfId="879"/>
    <cellStyle name="40% - Accent4 10 3" xfId="880"/>
    <cellStyle name="40% - Accent4 10 4" xfId="881"/>
    <cellStyle name="40% - Accent4 10 5" xfId="882"/>
    <cellStyle name="40% - Accent4 10 6" xfId="883"/>
    <cellStyle name="40% - Accent4 11" xfId="884"/>
    <cellStyle name="40% - Accent4 11 2" xfId="885"/>
    <cellStyle name="40% - Accent4 11 3" xfId="886"/>
    <cellStyle name="40% - Accent4 11 4" xfId="887"/>
    <cellStyle name="40% - Accent4 11 5" xfId="888"/>
    <cellStyle name="40% - Accent4 11 6" xfId="889"/>
    <cellStyle name="40% - Accent4 12" xfId="890"/>
    <cellStyle name="40% - Accent4 13" xfId="891"/>
    <cellStyle name="40% - Accent4 14" xfId="892"/>
    <cellStyle name="40% - Accent4 15" xfId="893"/>
    <cellStyle name="40% - Accent4 16" xfId="894"/>
    <cellStyle name="40% - Accent4 17" xfId="895"/>
    <cellStyle name="40% - Accent4 18" xfId="896"/>
    <cellStyle name="40% - Accent4 19" xfId="897"/>
    <cellStyle name="40% - Accent4 2" xfId="898"/>
    <cellStyle name="40% - Accent4 2 2" xfId="899"/>
    <cellStyle name="40% - Accent4 2 3" xfId="900"/>
    <cellStyle name="40% - Accent4 2 4" xfId="901"/>
    <cellStyle name="40% - Accent4 2 5" xfId="902"/>
    <cellStyle name="40% - Accent4 2 6" xfId="903"/>
    <cellStyle name="40% - Accent4 2 7" xfId="904"/>
    <cellStyle name="40% - Accent4 2 8" xfId="905"/>
    <cellStyle name="40% - Accent4 20" xfId="906"/>
    <cellStyle name="40% - Accent4 21" xfId="907"/>
    <cellStyle name="40% - Accent4 22" xfId="908"/>
    <cellStyle name="40% - Accent4 23" xfId="909"/>
    <cellStyle name="40% - Accent4 24" xfId="910"/>
    <cellStyle name="40% - Accent4 25" xfId="911"/>
    <cellStyle name="40% - Accent4 26" xfId="912"/>
    <cellStyle name="40% - Accent4 27" xfId="913"/>
    <cellStyle name="40% - Accent4 28" xfId="914"/>
    <cellStyle name="40% - Accent4 29" xfId="915"/>
    <cellStyle name="40% - Accent4 3" xfId="916"/>
    <cellStyle name="40% - Accent4 3 2" xfId="917"/>
    <cellStyle name="40% - Accent4 3 3" xfId="918"/>
    <cellStyle name="40% - Accent4 3 4" xfId="919"/>
    <cellStyle name="40% - Accent4 3 5" xfId="920"/>
    <cellStyle name="40% - Accent4 3 6" xfId="921"/>
    <cellStyle name="40% - Accent4 3 7" xfId="922"/>
    <cellStyle name="40% - Accent4 30" xfId="923"/>
    <cellStyle name="40% - Accent4 31" xfId="924"/>
    <cellStyle name="40% - Accent4 32" xfId="925"/>
    <cellStyle name="40% - Accent4 33" xfId="926"/>
    <cellStyle name="40% - Accent4 34" xfId="927"/>
    <cellStyle name="40% - Accent4 35" xfId="928"/>
    <cellStyle name="40% - Accent4 36" xfId="929"/>
    <cellStyle name="40% - Accent4 37" xfId="930"/>
    <cellStyle name="40% - Accent4 38" xfId="931"/>
    <cellStyle name="40% - Accent4 4" xfId="932"/>
    <cellStyle name="40% - Accent4 4 2" xfId="933"/>
    <cellStyle name="40% - Accent4 4 3" xfId="934"/>
    <cellStyle name="40% - Accent4 4 4" xfId="935"/>
    <cellStyle name="40% - Accent4 4 5" xfId="936"/>
    <cellStyle name="40% - Accent4 4 6" xfId="937"/>
    <cellStyle name="40% - Accent4 4 7" xfId="938"/>
    <cellStyle name="40% - Accent4 5" xfId="939"/>
    <cellStyle name="40% - Accent4 5 2" xfId="940"/>
    <cellStyle name="40% - Accent4 5 3" xfId="941"/>
    <cellStyle name="40% - Accent4 5 4" xfId="942"/>
    <cellStyle name="40% - Accent4 5 5" xfId="943"/>
    <cellStyle name="40% - Accent4 5 6" xfId="944"/>
    <cellStyle name="40% - Accent4 5 7" xfId="945"/>
    <cellStyle name="40% - Accent4 6" xfId="946"/>
    <cellStyle name="40% - Accent4 6 2" xfId="947"/>
    <cellStyle name="40% - Accent4 6 3" xfId="948"/>
    <cellStyle name="40% - Accent4 6 4" xfId="949"/>
    <cellStyle name="40% - Accent4 6 5" xfId="950"/>
    <cellStyle name="40% - Accent4 6 6" xfId="951"/>
    <cellStyle name="40% - Accent4 6 7" xfId="952"/>
    <cellStyle name="40% - Accent4 7" xfId="953"/>
    <cellStyle name="40% - Accent4 7 2" xfId="954"/>
    <cellStyle name="40% - Accent4 7 3" xfId="955"/>
    <cellStyle name="40% - Accent4 7 4" xfId="956"/>
    <cellStyle name="40% - Accent4 7 5" xfId="957"/>
    <cellStyle name="40% - Accent4 7 6" xfId="958"/>
    <cellStyle name="40% - Accent4 7 7" xfId="959"/>
    <cellStyle name="40% - Accent4 8" xfId="960"/>
    <cellStyle name="40% - Accent4 8 2" xfId="961"/>
    <cellStyle name="40% - Accent4 8 3" xfId="962"/>
    <cellStyle name="40% - Accent4 8 4" xfId="963"/>
    <cellStyle name="40% - Accent4 8 5" xfId="964"/>
    <cellStyle name="40% - Accent4 8 6" xfId="965"/>
    <cellStyle name="40% - Accent4 9" xfId="966"/>
    <cellStyle name="40% - Accent4 9 2" xfId="967"/>
    <cellStyle name="40% - Accent4 9 3" xfId="968"/>
    <cellStyle name="40% - Accent4 9 4" xfId="969"/>
    <cellStyle name="40% - Accent4 9 5" xfId="970"/>
    <cellStyle name="40% - Accent4 9 6" xfId="971"/>
    <cellStyle name="40% - Accent5 10" xfId="972"/>
    <cellStyle name="40% - Accent5 10 2" xfId="973"/>
    <cellStyle name="40% - Accent5 10 3" xfId="974"/>
    <cellStyle name="40% - Accent5 10 4" xfId="975"/>
    <cellStyle name="40% - Accent5 10 5" xfId="976"/>
    <cellStyle name="40% - Accent5 10 6" xfId="977"/>
    <cellStyle name="40% - Accent5 11" xfId="978"/>
    <cellStyle name="40% - Accent5 11 2" xfId="979"/>
    <cellStyle name="40% - Accent5 11 3" xfId="980"/>
    <cellStyle name="40% - Accent5 11 4" xfId="981"/>
    <cellStyle name="40% - Accent5 11 5" xfId="982"/>
    <cellStyle name="40% - Accent5 11 6" xfId="983"/>
    <cellStyle name="40% - Accent5 12" xfId="984"/>
    <cellStyle name="40% - Accent5 13" xfId="985"/>
    <cellStyle name="40% - Accent5 14" xfId="986"/>
    <cellStyle name="40% - Accent5 15" xfId="987"/>
    <cellStyle name="40% - Accent5 16" xfId="988"/>
    <cellStyle name="40% - Accent5 17" xfId="989"/>
    <cellStyle name="40% - Accent5 18" xfId="990"/>
    <cellStyle name="40% - Accent5 19" xfId="991"/>
    <cellStyle name="40% - Accent5 2" xfId="992"/>
    <cellStyle name="40% - Accent5 2 2" xfId="993"/>
    <cellStyle name="40% - Accent5 2 3" xfId="994"/>
    <cellStyle name="40% - Accent5 2 4" xfId="995"/>
    <cellStyle name="40% - Accent5 2 5" xfId="996"/>
    <cellStyle name="40% - Accent5 2 6" xfId="997"/>
    <cellStyle name="40% - Accent5 2 7" xfId="998"/>
    <cellStyle name="40% - Accent5 2 8" xfId="999"/>
    <cellStyle name="40% - Accent5 20" xfId="1000"/>
    <cellStyle name="40% - Accent5 21" xfId="1001"/>
    <cellStyle name="40% - Accent5 22" xfId="1002"/>
    <cellStyle name="40% - Accent5 23" xfId="1003"/>
    <cellStyle name="40% - Accent5 24" xfId="1004"/>
    <cellStyle name="40% - Accent5 25" xfId="1005"/>
    <cellStyle name="40% - Accent5 26" xfId="1006"/>
    <cellStyle name="40% - Accent5 27" xfId="1007"/>
    <cellStyle name="40% - Accent5 28" xfId="1008"/>
    <cellStyle name="40% - Accent5 29" xfId="1009"/>
    <cellStyle name="40% - Accent5 3" xfId="1010"/>
    <cellStyle name="40% - Accent5 3 2" xfId="1011"/>
    <cellStyle name="40% - Accent5 3 3" xfId="1012"/>
    <cellStyle name="40% - Accent5 3 4" xfId="1013"/>
    <cellStyle name="40% - Accent5 3 5" xfId="1014"/>
    <cellStyle name="40% - Accent5 3 6" xfId="1015"/>
    <cellStyle name="40% - Accent5 3 7" xfId="1016"/>
    <cellStyle name="40% - Accent5 30" xfId="1017"/>
    <cellStyle name="40% - Accent5 31" xfId="1018"/>
    <cellStyle name="40% - Accent5 32" xfId="1019"/>
    <cellStyle name="40% - Accent5 33" xfId="1020"/>
    <cellStyle name="40% - Accent5 34" xfId="1021"/>
    <cellStyle name="40% - Accent5 35" xfId="1022"/>
    <cellStyle name="40% - Accent5 36" xfId="1023"/>
    <cellStyle name="40% - Accent5 37" xfId="1024"/>
    <cellStyle name="40% - Accent5 38" xfId="1025"/>
    <cellStyle name="40% - Accent5 4" xfId="1026"/>
    <cellStyle name="40% - Accent5 4 2" xfId="1027"/>
    <cellStyle name="40% - Accent5 4 3" xfId="1028"/>
    <cellStyle name="40% - Accent5 4 4" xfId="1029"/>
    <cellStyle name="40% - Accent5 4 5" xfId="1030"/>
    <cellStyle name="40% - Accent5 4 6" xfId="1031"/>
    <cellStyle name="40% - Accent5 4 7" xfId="1032"/>
    <cellStyle name="40% - Accent5 5" xfId="1033"/>
    <cellStyle name="40% - Accent5 5 2" xfId="1034"/>
    <cellStyle name="40% - Accent5 5 3" xfId="1035"/>
    <cellStyle name="40% - Accent5 5 4" xfId="1036"/>
    <cellStyle name="40% - Accent5 5 5" xfId="1037"/>
    <cellStyle name="40% - Accent5 5 6" xfId="1038"/>
    <cellStyle name="40% - Accent5 5 7" xfId="1039"/>
    <cellStyle name="40% - Accent5 6" xfId="1040"/>
    <cellStyle name="40% - Accent5 6 2" xfId="1041"/>
    <cellStyle name="40% - Accent5 6 3" xfId="1042"/>
    <cellStyle name="40% - Accent5 6 4" xfId="1043"/>
    <cellStyle name="40% - Accent5 6 5" xfId="1044"/>
    <cellStyle name="40% - Accent5 6 6" xfId="1045"/>
    <cellStyle name="40% - Accent5 6 7" xfId="1046"/>
    <cellStyle name="40% - Accent5 7" xfId="1047"/>
    <cellStyle name="40% - Accent5 7 2" xfId="1048"/>
    <cellStyle name="40% - Accent5 7 3" xfId="1049"/>
    <cellStyle name="40% - Accent5 7 4" xfId="1050"/>
    <cellStyle name="40% - Accent5 7 5" xfId="1051"/>
    <cellStyle name="40% - Accent5 7 6" xfId="1052"/>
    <cellStyle name="40% - Accent5 7 7" xfId="1053"/>
    <cellStyle name="40% - Accent5 8" xfId="1054"/>
    <cellStyle name="40% - Accent5 8 2" xfId="1055"/>
    <cellStyle name="40% - Accent5 8 3" xfId="1056"/>
    <cellStyle name="40% - Accent5 8 4" xfId="1057"/>
    <cellStyle name="40% - Accent5 8 5" xfId="1058"/>
    <cellStyle name="40% - Accent5 8 6" xfId="1059"/>
    <cellStyle name="40% - Accent5 9" xfId="1060"/>
    <cellStyle name="40% - Accent5 9 2" xfId="1061"/>
    <cellStyle name="40% - Accent5 9 3" xfId="1062"/>
    <cellStyle name="40% - Accent5 9 4" xfId="1063"/>
    <cellStyle name="40% - Accent5 9 5" xfId="1064"/>
    <cellStyle name="40% - Accent5 9 6" xfId="1065"/>
    <cellStyle name="40% - Accent6 10" xfId="1066"/>
    <cellStyle name="40% - Accent6 10 2" xfId="1067"/>
    <cellStyle name="40% - Accent6 10 3" xfId="1068"/>
    <cellStyle name="40% - Accent6 10 4" xfId="1069"/>
    <cellStyle name="40% - Accent6 10 5" xfId="1070"/>
    <cellStyle name="40% - Accent6 10 6" xfId="1071"/>
    <cellStyle name="40% - Accent6 11" xfId="1072"/>
    <cellStyle name="40% - Accent6 11 2" xfId="1073"/>
    <cellStyle name="40% - Accent6 11 3" xfId="1074"/>
    <cellStyle name="40% - Accent6 11 4" xfId="1075"/>
    <cellStyle name="40% - Accent6 11 5" xfId="1076"/>
    <cellStyle name="40% - Accent6 11 6" xfId="1077"/>
    <cellStyle name="40% - Accent6 12" xfId="1078"/>
    <cellStyle name="40% - Accent6 13" xfId="1079"/>
    <cellStyle name="40% - Accent6 14" xfId="1080"/>
    <cellStyle name="40% - Accent6 15" xfId="1081"/>
    <cellStyle name="40% - Accent6 16" xfId="1082"/>
    <cellStyle name="40% - Accent6 17" xfId="1083"/>
    <cellStyle name="40% - Accent6 18" xfId="1084"/>
    <cellStyle name="40% - Accent6 19" xfId="1085"/>
    <cellStyle name="40% - Accent6 2" xfId="1086"/>
    <cellStyle name="40% - Accent6 2 2" xfId="1087"/>
    <cellStyle name="40% - Accent6 2 3" xfId="1088"/>
    <cellStyle name="40% - Accent6 2 4" xfId="1089"/>
    <cellStyle name="40% - Accent6 2 5" xfId="1090"/>
    <cellStyle name="40% - Accent6 2 6" xfId="1091"/>
    <cellStyle name="40% - Accent6 2 7" xfId="1092"/>
    <cellStyle name="40% - Accent6 2 8" xfId="1093"/>
    <cellStyle name="40% - Accent6 20" xfId="1094"/>
    <cellStyle name="40% - Accent6 21" xfId="1095"/>
    <cellStyle name="40% - Accent6 22" xfId="1096"/>
    <cellStyle name="40% - Accent6 23" xfId="1097"/>
    <cellStyle name="40% - Accent6 24" xfId="1098"/>
    <cellStyle name="40% - Accent6 25" xfId="1099"/>
    <cellStyle name="40% - Accent6 26" xfId="1100"/>
    <cellStyle name="40% - Accent6 27" xfId="1101"/>
    <cellStyle name="40% - Accent6 28" xfId="1102"/>
    <cellStyle name="40% - Accent6 29" xfId="1103"/>
    <cellStyle name="40% - Accent6 3" xfId="1104"/>
    <cellStyle name="40% - Accent6 3 2" xfId="1105"/>
    <cellStyle name="40% - Accent6 3 3" xfId="1106"/>
    <cellStyle name="40% - Accent6 3 4" xfId="1107"/>
    <cellStyle name="40% - Accent6 3 5" xfId="1108"/>
    <cellStyle name="40% - Accent6 3 6" xfId="1109"/>
    <cellStyle name="40% - Accent6 3 7" xfId="1110"/>
    <cellStyle name="40% - Accent6 30" xfId="1111"/>
    <cellStyle name="40% - Accent6 31" xfId="1112"/>
    <cellStyle name="40% - Accent6 32" xfId="1113"/>
    <cellStyle name="40% - Accent6 33" xfId="1114"/>
    <cellStyle name="40% - Accent6 34" xfId="1115"/>
    <cellStyle name="40% - Accent6 35" xfId="1116"/>
    <cellStyle name="40% - Accent6 36" xfId="1117"/>
    <cellStyle name="40% - Accent6 37" xfId="1118"/>
    <cellStyle name="40% - Accent6 38" xfId="1119"/>
    <cellStyle name="40% - Accent6 4" xfId="1120"/>
    <cellStyle name="40% - Accent6 4 2" xfId="1121"/>
    <cellStyle name="40% - Accent6 4 3" xfId="1122"/>
    <cellStyle name="40% - Accent6 4 4" xfId="1123"/>
    <cellStyle name="40% - Accent6 4 5" xfId="1124"/>
    <cellStyle name="40% - Accent6 4 6" xfId="1125"/>
    <cellStyle name="40% - Accent6 4 7" xfId="1126"/>
    <cellStyle name="40% - Accent6 5" xfId="1127"/>
    <cellStyle name="40% - Accent6 5 2" xfId="1128"/>
    <cellStyle name="40% - Accent6 5 3" xfId="1129"/>
    <cellStyle name="40% - Accent6 5 4" xfId="1130"/>
    <cellStyle name="40% - Accent6 5 5" xfId="1131"/>
    <cellStyle name="40% - Accent6 5 6" xfId="1132"/>
    <cellStyle name="40% - Accent6 5 7" xfId="1133"/>
    <cellStyle name="40% - Accent6 6" xfId="1134"/>
    <cellStyle name="40% - Accent6 6 2" xfId="1135"/>
    <cellStyle name="40% - Accent6 6 3" xfId="1136"/>
    <cellStyle name="40% - Accent6 6 4" xfId="1137"/>
    <cellStyle name="40% - Accent6 6 5" xfId="1138"/>
    <cellStyle name="40% - Accent6 6 6" xfId="1139"/>
    <cellStyle name="40% - Accent6 6 7" xfId="1140"/>
    <cellStyle name="40% - Accent6 7" xfId="1141"/>
    <cellStyle name="40% - Accent6 7 2" xfId="1142"/>
    <cellStyle name="40% - Accent6 7 3" xfId="1143"/>
    <cellStyle name="40% - Accent6 7 4" xfId="1144"/>
    <cellStyle name="40% - Accent6 7 5" xfId="1145"/>
    <cellStyle name="40% - Accent6 7 6" xfId="1146"/>
    <cellStyle name="40% - Accent6 7 7" xfId="1147"/>
    <cellStyle name="40% - Accent6 8" xfId="1148"/>
    <cellStyle name="40% - Accent6 8 2" xfId="1149"/>
    <cellStyle name="40% - Accent6 8 3" xfId="1150"/>
    <cellStyle name="40% - Accent6 8 4" xfId="1151"/>
    <cellStyle name="40% - Accent6 8 5" xfId="1152"/>
    <cellStyle name="40% - Accent6 8 6" xfId="1153"/>
    <cellStyle name="40% - Accent6 9" xfId="1154"/>
    <cellStyle name="40% - Accent6 9 2" xfId="1155"/>
    <cellStyle name="40% - Accent6 9 3" xfId="1156"/>
    <cellStyle name="40% - Accent6 9 4" xfId="1157"/>
    <cellStyle name="40% - Accent6 9 5" xfId="1158"/>
    <cellStyle name="40% - Accent6 9 6" xfId="1159"/>
    <cellStyle name="40% - Akzent1" xfId="1160"/>
    <cellStyle name="40% - Akzent1 2" xfId="1161"/>
    <cellStyle name="40% - Akzent1 3" xfId="1162"/>
    <cellStyle name="40% - Akzent1 4" xfId="1163"/>
    <cellStyle name="40% - Akzent1 5" xfId="1164"/>
    <cellStyle name="40% - Akzent1 6" xfId="1165"/>
    <cellStyle name="40% - Akzent1_XY Diagramm 1 jg.ms" xfId="1166"/>
    <cellStyle name="40% - Akzent2" xfId="1167"/>
    <cellStyle name="40% - Akzent2 2" xfId="1168"/>
    <cellStyle name="40% - Akzent2 3" xfId="1169"/>
    <cellStyle name="40% - Akzent2 4" xfId="1170"/>
    <cellStyle name="40% - Akzent2 5" xfId="1171"/>
    <cellStyle name="40% - Akzent2 6" xfId="1172"/>
    <cellStyle name="40% - Akzent2_XY Diagramm 1 jg.ms" xfId="1173"/>
    <cellStyle name="40% - Akzent3" xfId="1174"/>
    <cellStyle name="40% - Akzent3 2" xfId="1175"/>
    <cellStyle name="40% - Akzent3 3" xfId="1176"/>
    <cellStyle name="40% - Akzent3 4" xfId="1177"/>
    <cellStyle name="40% - Akzent3 5" xfId="1178"/>
    <cellStyle name="40% - Akzent3 6" xfId="1179"/>
    <cellStyle name="40% - Akzent3_XY Diagramm 1 jg.ms" xfId="1180"/>
    <cellStyle name="40% - Akzent4" xfId="1181"/>
    <cellStyle name="40% - Akzent4 2" xfId="1182"/>
    <cellStyle name="40% - Akzent4 3" xfId="1183"/>
    <cellStyle name="40% - Akzent4 4" xfId="1184"/>
    <cellStyle name="40% - Akzent4 5" xfId="1185"/>
    <cellStyle name="40% - Akzent4 6" xfId="1186"/>
    <cellStyle name="40% - Akzent4_XY Diagramm 1 jg.ms" xfId="1187"/>
    <cellStyle name="40% - Akzent5" xfId="1188"/>
    <cellStyle name="40% - Akzent5 2" xfId="1189"/>
    <cellStyle name="40% - Akzent5 3" xfId="1190"/>
    <cellStyle name="40% - Akzent5 4" xfId="1191"/>
    <cellStyle name="40% - Akzent5 5" xfId="1192"/>
    <cellStyle name="40% - Akzent5 6" xfId="1193"/>
    <cellStyle name="40% - Akzent5_XY Diagramm 1 jg.ms" xfId="1194"/>
    <cellStyle name="40% - Akzent6" xfId="1195"/>
    <cellStyle name="40% - Akzent6 2" xfId="1196"/>
    <cellStyle name="40% - Akzent6 3" xfId="1197"/>
    <cellStyle name="40% - Akzent6 4" xfId="1198"/>
    <cellStyle name="40% - Akzent6 5" xfId="1199"/>
    <cellStyle name="40% - Akzent6 6" xfId="1200"/>
    <cellStyle name="40% - Akzent6_XY Diagramm 1 jg.ms" xfId="1201"/>
    <cellStyle name="40% - アクセント 1" xfId="1202"/>
    <cellStyle name="40% - アクセント 2" xfId="1203"/>
    <cellStyle name="40% - アクセント 3" xfId="1204"/>
    <cellStyle name="40% - アクセント 4" xfId="1205"/>
    <cellStyle name="40% - アクセント 5" xfId="1206"/>
    <cellStyle name="40% - アクセント 6" xfId="1207"/>
    <cellStyle name="4mitP" xfId="1208"/>
    <cellStyle name="4ohneP" xfId="1209"/>
    <cellStyle name="5x indented GHG Textfiels" xfId="1210"/>
    <cellStyle name="60% - Accent1 10" xfId="1211"/>
    <cellStyle name="60% - Accent1 10 2" xfId="1212"/>
    <cellStyle name="60% - Accent1 10 3" xfId="1213"/>
    <cellStyle name="60% - Accent1 10 4" xfId="1214"/>
    <cellStyle name="60% - Accent1 10 5" xfId="1215"/>
    <cellStyle name="60% - Accent1 10 6" xfId="1216"/>
    <cellStyle name="60% - Accent1 11" xfId="1217"/>
    <cellStyle name="60% - Accent1 11 2" xfId="1218"/>
    <cellStyle name="60% - Accent1 11 3" xfId="1219"/>
    <cellStyle name="60% - Accent1 11 4" xfId="1220"/>
    <cellStyle name="60% - Accent1 11 5" xfId="1221"/>
    <cellStyle name="60% - Accent1 11 6" xfId="1222"/>
    <cellStyle name="60% - Accent1 12" xfId="1223"/>
    <cellStyle name="60% - Accent1 13" xfId="1224"/>
    <cellStyle name="60% - Accent1 14" xfId="1225"/>
    <cellStyle name="60% - Accent1 15" xfId="1226"/>
    <cellStyle name="60% - Accent1 16" xfId="1227"/>
    <cellStyle name="60% - Accent1 17" xfId="1228"/>
    <cellStyle name="60% - Accent1 18" xfId="1229"/>
    <cellStyle name="60% - Accent1 19" xfId="1230"/>
    <cellStyle name="60% - Accent1 2" xfId="1231"/>
    <cellStyle name="60% - Accent1 2 2" xfId="1232"/>
    <cellStyle name="60% - Accent1 2 3" xfId="1233"/>
    <cellStyle name="60% - Accent1 2 4" xfId="1234"/>
    <cellStyle name="60% - Accent1 2 5" xfId="1235"/>
    <cellStyle name="60% - Accent1 2 6" xfId="1236"/>
    <cellStyle name="60% - Accent1 2 7" xfId="1237"/>
    <cellStyle name="60% - Accent1 2 8" xfId="1238"/>
    <cellStyle name="60% - Accent1 20" xfId="1239"/>
    <cellStyle name="60% - Accent1 21" xfId="1240"/>
    <cellStyle name="60% - Accent1 22" xfId="1241"/>
    <cellStyle name="60% - Accent1 23" xfId="1242"/>
    <cellStyle name="60% - Accent1 24" xfId="1243"/>
    <cellStyle name="60% - Accent1 25" xfId="1244"/>
    <cellStyle name="60% - Accent1 26" xfId="1245"/>
    <cellStyle name="60% - Accent1 27" xfId="1246"/>
    <cellStyle name="60% - Accent1 28" xfId="1247"/>
    <cellStyle name="60% - Accent1 29" xfId="1248"/>
    <cellStyle name="60% - Accent1 3" xfId="1249"/>
    <cellStyle name="60% - Accent1 3 2" xfId="1250"/>
    <cellStyle name="60% - Accent1 3 3" xfId="1251"/>
    <cellStyle name="60% - Accent1 3 4" xfId="1252"/>
    <cellStyle name="60% - Accent1 3 5" xfId="1253"/>
    <cellStyle name="60% - Accent1 3 6" xfId="1254"/>
    <cellStyle name="60% - Accent1 3 7" xfId="1255"/>
    <cellStyle name="60% - Accent1 30" xfId="1256"/>
    <cellStyle name="60% - Accent1 31" xfId="1257"/>
    <cellStyle name="60% - Accent1 32" xfId="1258"/>
    <cellStyle name="60% - Accent1 33" xfId="1259"/>
    <cellStyle name="60% - Accent1 34" xfId="1260"/>
    <cellStyle name="60% - Accent1 35" xfId="1261"/>
    <cellStyle name="60% - Accent1 36" xfId="1262"/>
    <cellStyle name="60% - Accent1 37" xfId="1263"/>
    <cellStyle name="60% - Accent1 38" xfId="1264"/>
    <cellStyle name="60% - Accent1 4" xfId="1265"/>
    <cellStyle name="60% - Accent1 4 2" xfId="1266"/>
    <cellStyle name="60% - Accent1 4 3" xfId="1267"/>
    <cellStyle name="60% - Accent1 4 4" xfId="1268"/>
    <cellStyle name="60% - Accent1 4 5" xfId="1269"/>
    <cellStyle name="60% - Accent1 4 6" xfId="1270"/>
    <cellStyle name="60% - Accent1 4 7" xfId="1271"/>
    <cellStyle name="60% - Accent1 5" xfId="1272"/>
    <cellStyle name="60% - Accent1 5 2" xfId="1273"/>
    <cellStyle name="60% - Accent1 5 3" xfId="1274"/>
    <cellStyle name="60% - Accent1 5 4" xfId="1275"/>
    <cellStyle name="60% - Accent1 5 5" xfId="1276"/>
    <cellStyle name="60% - Accent1 5 6" xfId="1277"/>
    <cellStyle name="60% - Accent1 5 7" xfId="1278"/>
    <cellStyle name="60% - Accent1 6" xfId="1279"/>
    <cellStyle name="60% - Accent1 6 2" xfId="1280"/>
    <cellStyle name="60% - Accent1 6 3" xfId="1281"/>
    <cellStyle name="60% - Accent1 6 4" xfId="1282"/>
    <cellStyle name="60% - Accent1 6 5" xfId="1283"/>
    <cellStyle name="60% - Accent1 6 6" xfId="1284"/>
    <cellStyle name="60% - Accent1 6 7" xfId="1285"/>
    <cellStyle name="60% - Accent1 7" xfId="1286"/>
    <cellStyle name="60% - Accent1 7 2" xfId="1287"/>
    <cellStyle name="60% - Accent1 7 3" xfId="1288"/>
    <cellStyle name="60% - Accent1 7 4" xfId="1289"/>
    <cellStyle name="60% - Accent1 7 5" xfId="1290"/>
    <cellStyle name="60% - Accent1 7 6" xfId="1291"/>
    <cellStyle name="60% - Accent1 7 7" xfId="1292"/>
    <cellStyle name="60% - Accent1 8" xfId="1293"/>
    <cellStyle name="60% - Accent1 8 2" xfId="1294"/>
    <cellStyle name="60% - Accent1 8 3" xfId="1295"/>
    <cellStyle name="60% - Accent1 8 4" xfId="1296"/>
    <cellStyle name="60% - Accent1 8 5" xfId="1297"/>
    <cellStyle name="60% - Accent1 8 6" xfId="1298"/>
    <cellStyle name="60% - Accent1 9" xfId="1299"/>
    <cellStyle name="60% - Accent1 9 2" xfId="1300"/>
    <cellStyle name="60% - Accent1 9 3" xfId="1301"/>
    <cellStyle name="60% - Accent1 9 4" xfId="1302"/>
    <cellStyle name="60% - Accent1 9 5" xfId="1303"/>
    <cellStyle name="60% - Accent1 9 6" xfId="1304"/>
    <cellStyle name="60% - Accent2 10" xfId="1305"/>
    <cellStyle name="60% - Accent2 10 2" xfId="1306"/>
    <cellStyle name="60% - Accent2 10 3" xfId="1307"/>
    <cellStyle name="60% - Accent2 10 4" xfId="1308"/>
    <cellStyle name="60% - Accent2 10 5" xfId="1309"/>
    <cellStyle name="60% - Accent2 10 6" xfId="1310"/>
    <cellStyle name="60% - Accent2 11" xfId="1311"/>
    <cellStyle name="60% - Accent2 11 2" xfId="1312"/>
    <cellStyle name="60% - Accent2 11 3" xfId="1313"/>
    <cellStyle name="60% - Accent2 11 4" xfId="1314"/>
    <cellStyle name="60% - Accent2 11 5" xfId="1315"/>
    <cellStyle name="60% - Accent2 11 6" xfId="1316"/>
    <cellStyle name="60% - Accent2 12" xfId="1317"/>
    <cellStyle name="60% - Accent2 13" xfId="1318"/>
    <cellStyle name="60% - Accent2 14" xfId="1319"/>
    <cellStyle name="60% - Accent2 15" xfId="1320"/>
    <cellStyle name="60% - Accent2 16" xfId="1321"/>
    <cellStyle name="60% - Accent2 17" xfId="1322"/>
    <cellStyle name="60% - Accent2 18" xfId="1323"/>
    <cellStyle name="60% - Accent2 19" xfId="1324"/>
    <cellStyle name="60% - Accent2 2" xfId="1325"/>
    <cellStyle name="60% - Accent2 2 2" xfId="1326"/>
    <cellStyle name="60% - Accent2 2 3" xfId="1327"/>
    <cellStyle name="60% - Accent2 2 4" xfId="1328"/>
    <cellStyle name="60% - Accent2 2 5" xfId="1329"/>
    <cellStyle name="60% - Accent2 2 6" xfId="1330"/>
    <cellStyle name="60% - Accent2 2 7" xfId="1331"/>
    <cellStyle name="60% - Accent2 2 8" xfId="1332"/>
    <cellStyle name="60% - Accent2 20" xfId="1333"/>
    <cellStyle name="60% - Accent2 21" xfId="1334"/>
    <cellStyle name="60% - Accent2 22" xfId="1335"/>
    <cellStyle name="60% - Accent2 23" xfId="1336"/>
    <cellStyle name="60% - Accent2 24" xfId="1337"/>
    <cellStyle name="60% - Accent2 25" xfId="1338"/>
    <cellStyle name="60% - Accent2 26" xfId="1339"/>
    <cellStyle name="60% - Accent2 27" xfId="1340"/>
    <cellStyle name="60% - Accent2 28" xfId="1341"/>
    <cellStyle name="60% - Accent2 29" xfId="1342"/>
    <cellStyle name="60% - Accent2 3" xfId="1343"/>
    <cellStyle name="60% - Accent2 3 2" xfId="1344"/>
    <cellStyle name="60% - Accent2 3 3" xfId="1345"/>
    <cellStyle name="60% - Accent2 3 4" xfId="1346"/>
    <cellStyle name="60% - Accent2 3 5" xfId="1347"/>
    <cellStyle name="60% - Accent2 3 6" xfId="1348"/>
    <cellStyle name="60% - Accent2 3 7" xfId="1349"/>
    <cellStyle name="60% - Accent2 30" xfId="1350"/>
    <cellStyle name="60% - Accent2 31" xfId="1351"/>
    <cellStyle name="60% - Accent2 32" xfId="1352"/>
    <cellStyle name="60% - Accent2 33" xfId="1353"/>
    <cellStyle name="60% - Accent2 34" xfId="1354"/>
    <cellStyle name="60% - Accent2 35" xfId="1355"/>
    <cellStyle name="60% - Accent2 36" xfId="1356"/>
    <cellStyle name="60% - Accent2 37" xfId="1357"/>
    <cellStyle name="60% - Accent2 38" xfId="1358"/>
    <cellStyle name="60% - Accent2 4" xfId="1359"/>
    <cellStyle name="60% - Accent2 4 2" xfId="1360"/>
    <cellStyle name="60% - Accent2 4 3" xfId="1361"/>
    <cellStyle name="60% - Accent2 4 4" xfId="1362"/>
    <cellStyle name="60% - Accent2 4 5" xfId="1363"/>
    <cellStyle name="60% - Accent2 4 6" xfId="1364"/>
    <cellStyle name="60% - Accent2 4 7" xfId="1365"/>
    <cellStyle name="60% - Accent2 5" xfId="1366"/>
    <cellStyle name="60% - Accent2 5 2" xfId="1367"/>
    <cellStyle name="60% - Accent2 5 3" xfId="1368"/>
    <cellStyle name="60% - Accent2 5 4" xfId="1369"/>
    <cellStyle name="60% - Accent2 5 5" xfId="1370"/>
    <cellStyle name="60% - Accent2 5 6" xfId="1371"/>
    <cellStyle name="60% - Accent2 5 7" xfId="1372"/>
    <cellStyle name="60% - Accent2 6" xfId="1373"/>
    <cellStyle name="60% - Accent2 6 2" xfId="1374"/>
    <cellStyle name="60% - Accent2 6 3" xfId="1375"/>
    <cellStyle name="60% - Accent2 6 4" xfId="1376"/>
    <cellStyle name="60% - Accent2 6 5" xfId="1377"/>
    <cellStyle name="60% - Accent2 6 6" xfId="1378"/>
    <cellStyle name="60% - Accent2 6 7" xfId="1379"/>
    <cellStyle name="60% - Accent2 7" xfId="1380"/>
    <cellStyle name="60% - Accent2 7 2" xfId="1381"/>
    <cellStyle name="60% - Accent2 7 3" xfId="1382"/>
    <cellStyle name="60% - Accent2 7 4" xfId="1383"/>
    <cellStyle name="60% - Accent2 7 5" xfId="1384"/>
    <cellStyle name="60% - Accent2 7 6" xfId="1385"/>
    <cellStyle name="60% - Accent2 7 7" xfId="1386"/>
    <cellStyle name="60% - Accent2 8" xfId="1387"/>
    <cellStyle name="60% - Accent2 8 2" xfId="1388"/>
    <cellStyle name="60% - Accent2 8 3" xfId="1389"/>
    <cellStyle name="60% - Accent2 8 4" xfId="1390"/>
    <cellStyle name="60% - Accent2 8 5" xfId="1391"/>
    <cellStyle name="60% - Accent2 8 6" xfId="1392"/>
    <cellStyle name="60% - Accent2 9" xfId="1393"/>
    <cellStyle name="60% - Accent2 9 2" xfId="1394"/>
    <cellStyle name="60% - Accent2 9 3" xfId="1395"/>
    <cellStyle name="60% - Accent2 9 4" xfId="1396"/>
    <cellStyle name="60% - Accent2 9 5" xfId="1397"/>
    <cellStyle name="60% - Accent2 9 6" xfId="1398"/>
    <cellStyle name="60% - Accent3 10" xfId="1399"/>
    <cellStyle name="60% - Accent3 10 2" xfId="1400"/>
    <cellStyle name="60% - Accent3 10 3" xfId="1401"/>
    <cellStyle name="60% - Accent3 10 4" xfId="1402"/>
    <cellStyle name="60% - Accent3 10 5" xfId="1403"/>
    <cellStyle name="60% - Accent3 10 6" xfId="1404"/>
    <cellStyle name="60% - Accent3 11" xfId="1405"/>
    <cellStyle name="60% - Accent3 11 2" xfId="1406"/>
    <cellStyle name="60% - Accent3 11 3" xfId="1407"/>
    <cellStyle name="60% - Accent3 11 4" xfId="1408"/>
    <cellStyle name="60% - Accent3 11 5" xfId="1409"/>
    <cellStyle name="60% - Accent3 11 6" xfId="1410"/>
    <cellStyle name="60% - Accent3 12" xfId="1411"/>
    <cellStyle name="60% - Accent3 13" xfId="1412"/>
    <cellStyle name="60% - Accent3 14" xfId="1413"/>
    <cellStyle name="60% - Accent3 15" xfId="1414"/>
    <cellStyle name="60% - Accent3 16" xfId="1415"/>
    <cellStyle name="60% - Accent3 17" xfId="1416"/>
    <cellStyle name="60% - Accent3 18" xfId="1417"/>
    <cellStyle name="60% - Accent3 19" xfId="1418"/>
    <cellStyle name="60% - Accent3 2" xfId="1419"/>
    <cellStyle name="60% - Accent3 2 2" xfId="1420"/>
    <cellStyle name="60% - Accent3 2 3" xfId="1421"/>
    <cellStyle name="60% - Accent3 2 4" xfId="1422"/>
    <cellStyle name="60% - Accent3 2 5" xfId="1423"/>
    <cellStyle name="60% - Accent3 2 6" xfId="1424"/>
    <cellStyle name="60% - Accent3 2 7" xfId="1425"/>
    <cellStyle name="60% - Accent3 2 8" xfId="1426"/>
    <cellStyle name="60% - Accent3 20" xfId="1427"/>
    <cellStyle name="60% - Accent3 21" xfId="1428"/>
    <cellStyle name="60% - Accent3 22" xfId="1429"/>
    <cellStyle name="60% - Accent3 23" xfId="1430"/>
    <cellStyle name="60% - Accent3 24" xfId="1431"/>
    <cellStyle name="60% - Accent3 25" xfId="1432"/>
    <cellStyle name="60% - Accent3 26" xfId="1433"/>
    <cellStyle name="60% - Accent3 27" xfId="1434"/>
    <cellStyle name="60% - Accent3 28" xfId="1435"/>
    <cellStyle name="60% - Accent3 29" xfId="1436"/>
    <cellStyle name="60% - Accent3 3" xfId="1437"/>
    <cellStyle name="60% - Accent3 3 2" xfId="1438"/>
    <cellStyle name="60% - Accent3 3 3" xfId="1439"/>
    <cellStyle name="60% - Accent3 3 4" xfId="1440"/>
    <cellStyle name="60% - Accent3 3 5" xfId="1441"/>
    <cellStyle name="60% - Accent3 3 6" xfId="1442"/>
    <cellStyle name="60% - Accent3 3 7" xfId="1443"/>
    <cellStyle name="60% - Accent3 30" xfId="1444"/>
    <cellStyle name="60% - Accent3 31" xfId="1445"/>
    <cellStyle name="60% - Accent3 32" xfId="1446"/>
    <cellStyle name="60% - Accent3 33" xfId="1447"/>
    <cellStyle name="60% - Accent3 34" xfId="1448"/>
    <cellStyle name="60% - Accent3 35" xfId="1449"/>
    <cellStyle name="60% - Accent3 36" xfId="1450"/>
    <cellStyle name="60% - Accent3 37" xfId="1451"/>
    <cellStyle name="60% - Accent3 38" xfId="1452"/>
    <cellStyle name="60% - Accent3 4" xfId="1453"/>
    <cellStyle name="60% - Accent3 4 2" xfId="1454"/>
    <cellStyle name="60% - Accent3 4 3" xfId="1455"/>
    <cellStyle name="60% - Accent3 4 4" xfId="1456"/>
    <cellStyle name="60% - Accent3 4 5" xfId="1457"/>
    <cellStyle name="60% - Accent3 4 6" xfId="1458"/>
    <cellStyle name="60% - Accent3 4 7" xfId="1459"/>
    <cellStyle name="60% - Accent3 5" xfId="1460"/>
    <cellStyle name="60% - Accent3 5 2" xfId="1461"/>
    <cellStyle name="60% - Accent3 5 3" xfId="1462"/>
    <cellStyle name="60% - Accent3 5 4" xfId="1463"/>
    <cellStyle name="60% - Accent3 5 5" xfId="1464"/>
    <cellStyle name="60% - Accent3 5 6" xfId="1465"/>
    <cellStyle name="60% - Accent3 5 7" xfId="1466"/>
    <cellStyle name="60% - Accent3 6" xfId="1467"/>
    <cellStyle name="60% - Accent3 6 2" xfId="1468"/>
    <cellStyle name="60% - Accent3 6 3" xfId="1469"/>
    <cellStyle name="60% - Accent3 6 4" xfId="1470"/>
    <cellStyle name="60% - Accent3 6 5" xfId="1471"/>
    <cellStyle name="60% - Accent3 6 6" xfId="1472"/>
    <cellStyle name="60% - Accent3 6 7" xfId="1473"/>
    <cellStyle name="60% - Accent3 7" xfId="1474"/>
    <cellStyle name="60% - Accent3 7 2" xfId="1475"/>
    <cellStyle name="60% - Accent3 7 3" xfId="1476"/>
    <cellStyle name="60% - Accent3 7 4" xfId="1477"/>
    <cellStyle name="60% - Accent3 7 5" xfId="1478"/>
    <cellStyle name="60% - Accent3 7 6" xfId="1479"/>
    <cellStyle name="60% - Accent3 7 7" xfId="1480"/>
    <cellStyle name="60% - Accent3 8" xfId="1481"/>
    <cellStyle name="60% - Accent3 8 2" xfId="1482"/>
    <cellStyle name="60% - Accent3 8 3" xfId="1483"/>
    <cellStyle name="60% - Accent3 8 4" xfId="1484"/>
    <cellStyle name="60% - Accent3 8 5" xfId="1485"/>
    <cellStyle name="60% - Accent3 8 6" xfId="1486"/>
    <cellStyle name="60% - Accent3 9" xfId="1487"/>
    <cellStyle name="60% - Accent3 9 2" xfId="1488"/>
    <cellStyle name="60% - Accent3 9 3" xfId="1489"/>
    <cellStyle name="60% - Accent3 9 4" xfId="1490"/>
    <cellStyle name="60% - Accent3 9 5" xfId="1491"/>
    <cellStyle name="60% - Accent3 9 6" xfId="1492"/>
    <cellStyle name="60% - Accent4 10" xfId="1493"/>
    <cellStyle name="60% - Accent4 10 2" xfId="1494"/>
    <cellStyle name="60% - Accent4 10 3" xfId="1495"/>
    <cellStyle name="60% - Accent4 10 4" xfId="1496"/>
    <cellStyle name="60% - Accent4 10 5" xfId="1497"/>
    <cellStyle name="60% - Accent4 10 6" xfId="1498"/>
    <cellStyle name="60% - Accent4 11" xfId="1499"/>
    <cellStyle name="60% - Accent4 11 2" xfId="1500"/>
    <cellStyle name="60% - Accent4 11 3" xfId="1501"/>
    <cellStyle name="60% - Accent4 11 4" xfId="1502"/>
    <cellStyle name="60% - Accent4 11 5" xfId="1503"/>
    <cellStyle name="60% - Accent4 11 6" xfId="1504"/>
    <cellStyle name="60% - Accent4 12" xfId="1505"/>
    <cellStyle name="60% - Accent4 13" xfId="1506"/>
    <cellStyle name="60% - Accent4 14" xfId="1507"/>
    <cellStyle name="60% - Accent4 15" xfId="1508"/>
    <cellStyle name="60% - Accent4 16" xfId="1509"/>
    <cellStyle name="60% - Accent4 17" xfId="1510"/>
    <cellStyle name="60% - Accent4 18" xfId="1511"/>
    <cellStyle name="60% - Accent4 19" xfId="1512"/>
    <cellStyle name="60% - Accent4 2" xfId="1513"/>
    <cellStyle name="60% - Accent4 2 2" xfId="1514"/>
    <cellStyle name="60% - Accent4 2 3" xfId="1515"/>
    <cellStyle name="60% - Accent4 2 4" xfId="1516"/>
    <cellStyle name="60% - Accent4 2 5" xfId="1517"/>
    <cellStyle name="60% - Accent4 2 6" xfId="1518"/>
    <cellStyle name="60% - Accent4 2 7" xfId="1519"/>
    <cellStyle name="60% - Accent4 2 8" xfId="1520"/>
    <cellStyle name="60% - Accent4 20" xfId="1521"/>
    <cellStyle name="60% - Accent4 21" xfId="1522"/>
    <cellStyle name="60% - Accent4 22" xfId="1523"/>
    <cellStyle name="60% - Accent4 23" xfId="1524"/>
    <cellStyle name="60% - Accent4 24" xfId="1525"/>
    <cellStyle name="60% - Accent4 25" xfId="1526"/>
    <cellStyle name="60% - Accent4 26" xfId="1527"/>
    <cellStyle name="60% - Accent4 27" xfId="1528"/>
    <cellStyle name="60% - Accent4 28" xfId="1529"/>
    <cellStyle name="60% - Accent4 29" xfId="1530"/>
    <cellStyle name="60% - Accent4 3" xfId="1531"/>
    <cellStyle name="60% - Accent4 3 2" xfId="1532"/>
    <cellStyle name="60% - Accent4 3 3" xfId="1533"/>
    <cellStyle name="60% - Accent4 3 4" xfId="1534"/>
    <cellStyle name="60% - Accent4 3 5" xfId="1535"/>
    <cellStyle name="60% - Accent4 3 6" xfId="1536"/>
    <cellStyle name="60% - Accent4 3 7" xfId="1537"/>
    <cellStyle name="60% - Accent4 30" xfId="1538"/>
    <cellStyle name="60% - Accent4 31" xfId="1539"/>
    <cellStyle name="60% - Accent4 32" xfId="1540"/>
    <cellStyle name="60% - Accent4 33" xfId="1541"/>
    <cellStyle name="60% - Accent4 34" xfId="1542"/>
    <cellStyle name="60% - Accent4 35" xfId="1543"/>
    <cellStyle name="60% - Accent4 36" xfId="1544"/>
    <cellStyle name="60% - Accent4 37" xfId="1545"/>
    <cellStyle name="60% - Accent4 38" xfId="1546"/>
    <cellStyle name="60% - Accent4 4" xfId="1547"/>
    <cellStyle name="60% - Accent4 4 2" xfId="1548"/>
    <cellStyle name="60% - Accent4 4 3" xfId="1549"/>
    <cellStyle name="60% - Accent4 4 4" xfId="1550"/>
    <cellStyle name="60% - Accent4 4 5" xfId="1551"/>
    <cellStyle name="60% - Accent4 4 6" xfId="1552"/>
    <cellStyle name="60% - Accent4 4 7" xfId="1553"/>
    <cellStyle name="60% - Accent4 5" xfId="1554"/>
    <cellStyle name="60% - Accent4 5 2" xfId="1555"/>
    <cellStyle name="60% - Accent4 5 3" xfId="1556"/>
    <cellStyle name="60% - Accent4 5 4" xfId="1557"/>
    <cellStyle name="60% - Accent4 5 5" xfId="1558"/>
    <cellStyle name="60% - Accent4 5 6" xfId="1559"/>
    <cellStyle name="60% - Accent4 5 7" xfId="1560"/>
    <cellStyle name="60% - Accent4 6" xfId="1561"/>
    <cellStyle name="60% - Accent4 6 2" xfId="1562"/>
    <cellStyle name="60% - Accent4 6 3" xfId="1563"/>
    <cellStyle name="60% - Accent4 6 4" xfId="1564"/>
    <cellStyle name="60% - Accent4 6 5" xfId="1565"/>
    <cellStyle name="60% - Accent4 6 6" xfId="1566"/>
    <cellStyle name="60% - Accent4 6 7" xfId="1567"/>
    <cellStyle name="60% - Accent4 7" xfId="1568"/>
    <cellStyle name="60% - Accent4 7 2" xfId="1569"/>
    <cellStyle name="60% - Accent4 7 3" xfId="1570"/>
    <cellStyle name="60% - Accent4 7 4" xfId="1571"/>
    <cellStyle name="60% - Accent4 7 5" xfId="1572"/>
    <cellStyle name="60% - Accent4 7 6" xfId="1573"/>
    <cellStyle name="60% - Accent4 7 7" xfId="1574"/>
    <cellStyle name="60% - Accent4 8" xfId="1575"/>
    <cellStyle name="60% - Accent4 8 2" xfId="1576"/>
    <cellStyle name="60% - Accent4 8 3" xfId="1577"/>
    <cellStyle name="60% - Accent4 8 4" xfId="1578"/>
    <cellStyle name="60% - Accent4 8 5" xfId="1579"/>
    <cellStyle name="60% - Accent4 8 6" xfId="1580"/>
    <cellStyle name="60% - Accent4 9" xfId="1581"/>
    <cellStyle name="60% - Accent4 9 2" xfId="1582"/>
    <cellStyle name="60% - Accent4 9 3" xfId="1583"/>
    <cellStyle name="60% - Accent4 9 4" xfId="1584"/>
    <cellStyle name="60% - Accent4 9 5" xfId="1585"/>
    <cellStyle name="60% - Accent4 9 6" xfId="1586"/>
    <cellStyle name="60% - Accent5 10" xfId="1587"/>
    <cellStyle name="60% - Accent5 10 2" xfId="1588"/>
    <cellStyle name="60% - Accent5 10 3" xfId="1589"/>
    <cellStyle name="60% - Accent5 10 4" xfId="1590"/>
    <cellStyle name="60% - Accent5 10 5" xfId="1591"/>
    <cellStyle name="60% - Accent5 10 6" xfId="1592"/>
    <cellStyle name="60% - Accent5 11" xfId="1593"/>
    <cellStyle name="60% - Accent5 11 2" xfId="1594"/>
    <cellStyle name="60% - Accent5 11 3" xfId="1595"/>
    <cellStyle name="60% - Accent5 11 4" xfId="1596"/>
    <cellStyle name="60% - Accent5 11 5" xfId="1597"/>
    <cellStyle name="60% - Accent5 11 6" xfId="1598"/>
    <cellStyle name="60% - Accent5 12" xfId="1599"/>
    <cellStyle name="60% - Accent5 13" xfId="1600"/>
    <cellStyle name="60% - Accent5 14" xfId="1601"/>
    <cellStyle name="60% - Accent5 15" xfId="1602"/>
    <cellStyle name="60% - Accent5 16" xfId="1603"/>
    <cellStyle name="60% - Accent5 17" xfId="1604"/>
    <cellStyle name="60% - Accent5 18" xfId="1605"/>
    <cellStyle name="60% - Accent5 19" xfId="1606"/>
    <cellStyle name="60% - Accent5 2" xfId="1607"/>
    <cellStyle name="60% - Accent5 2 2" xfId="1608"/>
    <cellStyle name="60% - Accent5 2 3" xfId="1609"/>
    <cellStyle name="60% - Accent5 2 4" xfId="1610"/>
    <cellStyle name="60% - Accent5 2 5" xfId="1611"/>
    <cellStyle name="60% - Accent5 2 6" xfId="1612"/>
    <cellStyle name="60% - Accent5 2 7" xfId="1613"/>
    <cellStyle name="60% - Accent5 2 8" xfId="1614"/>
    <cellStyle name="60% - Accent5 20" xfId="1615"/>
    <cellStyle name="60% - Accent5 21" xfId="1616"/>
    <cellStyle name="60% - Accent5 22" xfId="1617"/>
    <cellStyle name="60% - Accent5 23" xfId="1618"/>
    <cellStyle name="60% - Accent5 24" xfId="1619"/>
    <cellStyle name="60% - Accent5 25" xfId="1620"/>
    <cellStyle name="60% - Accent5 26" xfId="1621"/>
    <cellStyle name="60% - Accent5 27" xfId="1622"/>
    <cellStyle name="60% - Accent5 28" xfId="1623"/>
    <cellStyle name="60% - Accent5 29" xfId="1624"/>
    <cellStyle name="60% - Accent5 3" xfId="1625"/>
    <cellStyle name="60% - Accent5 3 2" xfId="1626"/>
    <cellStyle name="60% - Accent5 3 3" xfId="1627"/>
    <cellStyle name="60% - Accent5 3 4" xfId="1628"/>
    <cellStyle name="60% - Accent5 3 5" xfId="1629"/>
    <cellStyle name="60% - Accent5 3 6" xfId="1630"/>
    <cellStyle name="60% - Accent5 3 7" xfId="1631"/>
    <cellStyle name="60% - Accent5 30" xfId="1632"/>
    <cellStyle name="60% - Accent5 31" xfId="1633"/>
    <cellStyle name="60% - Accent5 32" xfId="1634"/>
    <cellStyle name="60% - Accent5 33" xfId="1635"/>
    <cellStyle name="60% - Accent5 34" xfId="1636"/>
    <cellStyle name="60% - Accent5 35" xfId="1637"/>
    <cellStyle name="60% - Accent5 36" xfId="1638"/>
    <cellStyle name="60% - Accent5 37" xfId="1639"/>
    <cellStyle name="60% - Accent5 38" xfId="1640"/>
    <cellStyle name="60% - Accent5 4" xfId="1641"/>
    <cellStyle name="60% - Accent5 4 2" xfId="1642"/>
    <cellStyle name="60% - Accent5 4 3" xfId="1643"/>
    <cellStyle name="60% - Accent5 4 4" xfId="1644"/>
    <cellStyle name="60% - Accent5 4 5" xfId="1645"/>
    <cellStyle name="60% - Accent5 4 6" xfId="1646"/>
    <cellStyle name="60% - Accent5 4 7" xfId="1647"/>
    <cellStyle name="60% - Accent5 5" xfId="1648"/>
    <cellStyle name="60% - Accent5 5 2" xfId="1649"/>
    <cellStyle name="60% - Accent5 5 3" xfId="1650"/>
    <cellStyle name="60% - Accent5 5 4" xfId="1651"/>
    <cellStyle name="60% - Accent5 5 5" xfId="1652"/>
    <cellStyle name="60% - Accent5 5 6" xfId="1653"/>
    <cellStyle name="60% - Accent5 5 7" xfId="1654"/>
    <cellStyle name="60% - Accent5 6" xfId="1655"/>
    <cellStyle name="60% - Accent5 6 2" xfId="1656"/>
    <cellStyle name="60% - Accent5 6 3" xfId="1657"/>
    <cellStyle name="60% - Accent5 6 4" xfId="1658"/>
    <cellStyle name="60% - Accent5 6 5" xfId="1659"/>
    <cellStyle name="60% - Accent5 6 6" xfId="1660"/>
    <cellStyle name="60% - Accent5 6 7" xfId="1661"/>
    <cellStyle name="60% - Accent5 7" xfId="1662"/>
    <cellStyle name="60% - Accent5 7 2" xfId="1663"/>
    <cellStyle name="60% - Accent5 7 3" xfId="1664"/>
    <cellStyle name="60% - Accent5 7 4" xfId="1665"/>
    <cellStyle name="60% - Accent5 7 5" xfId="1666"/>
    <cellStyle name="60% - Accent5 7 6" xfId="1667"/>
    <cellStyle name="60% - Accent5 7 7" xfId="1668"/>
    <cellStyle name="60% - Accent5 8" xfId="1669"/>
    <cellStyle name="60% - Accent5 8 2" xfId="1670"/>
    <cellStyle name="60% - Accent5 8 3" xfId="1671"/>
    <cellStyle name="60% - Accent5 8 4" xfId="1672"/>
    <cellStyle name="60% - Accent5 8 5" xfId="1673"/>
    <cellStyle name="60% - Accent5 8 6" xfId="1674"/>
    <cellStyle name="60% - Accent5 9" xfId="1675"/>
    <cellStyle name="60% - Accent5 9 2" xfId="1676"/>
    <cellStyle name="60% - Accent5 9 3" xfId="1677"/>
    <cellStyle name="60% - Accent5 9 4" xfId="1678"/>
    <cellStyle name="60% - Accent5 9 5" xfId="1679"/>
    <cellStyle name="60% - Accent5 9 6" xfId="1680"/>
    <cellStyle name="60% - Accent6 10" xfId="1681"/>
    <cellStyle name="60% - Accent6 10 2" xfId="1682"/>
    <cellStyle name="60% - Accent6 10 3" xfId="1683"/>
    <cellStyle name="60% - Accent6 10 4" xfId="1684"/>
    <cellStyle name="60% - Accent6 10 5" xfId="1685"/>
    <cellStyle name="60% - Accent6 10 6" xfId="1686"/>
    <cellStyle name="60% - Accent6 11" xfId="1687"/>
    <cellStyle name="60% - Accent6 11 2" xfId="1688"/>
    <cellStyle name="60% - Accent6 11 3" xfId="1689"/>
    <cellStyle name="60% - Accent6 11 4" xfId="1690"/>
    <cellStyle name="60% - Accent6 11 5" xfId="1691"/>
    <cellStyle name="60% - Accent6 11 6" xfId="1692"/>
    <cellStyle name="60% - Accent6 12" xfId="1693"/>
    <cellStyle name="60% - Accent6 13" xfId="1694"/>
    <cellStyle name="60% - Accent6 14" xfId="1695"/>
    <cellStyle name="60% - Accent6 15" xfId="1696"/>
    <cellStyle name="60% - Accent6 16" xfId="1697"/>
    <cellStyle name="60% - Accent6 17" xfId="1698"/>
    <cellStyle name="60% - Accent6 18" xfId="1699"/>
    <cellStyle name="60% - Accent6 19" xfId="1700"/>
    <cellStyle name="60% - Accent6 2" xfId="1701"/>
    <cellStyle name="60% - Accent6 2 2" xfId="1702"/>
    <cellStyle name="60% - Accent6 2 3" xfId="1703"/>
    <cellStyle name="60% - Accent6 2 4" xfId="1704"/>
    <cellStyle name="60% - Accent6 2 5" xfId="1705"/>
    <cellStyle name="60% - Accent6 2 6" xfId="1706"/>
    <cellStyle name="60% - Accent6 2 7" xfId="1707"/>
    <cellStyle name="60% - Accent6 2 8" xfId="1708"/>
    <cellStyle name="60% - Accent6 20" xfId="1709"/>
    <cellStyle name="60% - Accent6 21" xfId="1710"/>
    <cellStyle name="60% - Accent6 22" xfId="1711"/>
    <cellStyle name="60% - Accent6 23" xfId="1712"/>
    <cellStyle name="60% - Accent6 24" xfId="1713"/>
    <cellStyle name="60% - Accent6 25" xfId="1714"/>
    <cellStyle name="60% - Accent6 26" xfId="1715"/>
    <cellStyle name="60% - Accent6 27" xfId="1716"/>
    <cellStyle name="60% - Accent6 28" xfId="1717"/>
    <cellStyle name="60% - Accent6 29" xfId="1718"/>
    <cellStyle name="60% - Accent6 3" xfId="1719"/>
    <cellStyle name="60% - Accent6 3 2" xfId="1720"/>
    <cellStyle name="60% - Accent6 3 3" xfId="1721"/>
    <cellStyle name="60% - Accent6 3 4" xfId="1722"/>
    <cellStyle name="60% - Accent6 3 5" xfId="1723"/>
    <cellStyle name="60% - Accent6 3 6" xfId="1724"/>
    <cellStyle name="60% - Accent6 3 7" xfId="1725"/>
    <cellStyle name="60% - Accent6 30" xfId="1726"/>
    <cellStyle name="60% - Accent6 31" xfId="1727"/>
    <cellStyle name="60% - Accent6 32" xfId="1728"/>
    <cellStyle name="60% - Accent6 33" xfId="1729"/>
    <cellStyle name="60% - Accent6 34" xfId="1730"/>
    <cellStyle name="60% - Accent6 35" xfId="1731"/>
    <cellStyle name="60% - Accent6 36" xfId="1732"/>
    <cellStyle name="60% - Accent6 37" xfId="1733"/>
    <cellStyle name="60% - Accent6 38" xfId="1734"/>
    <cellStyle name="60% - Accent6 4" xfId="1735"/>
    <cellStyle name="60% - Accent6 4 2" xfId="1736"/>
    <cellStyle name="60% - Accent6 4 3" xfId="1737"/>
    <cellStyle name="60% - Accent6 4 4" xfId="1738"/>
    <cellStyle name="60% - Accent6 4 5" xfId="1739"/>
    <cellStyle name="60% - Accent6 4 6" xfId="1740"/>
    <cellStyle name="60% - Accent6 4 7" xfId="1741"/>
    <cellStyle name="60% - Accent6 5" xfId="1742"/>
    <cellStyle name="60% - Accent6 5 2" xfId="1743"/>
    <cellStyle name="60% - Accent6 5 3" xfId="1744"/>
    <cellStyle name="60% - Accent6 5 4" xfId="1745"/>
    <cellStyle name="60% - Accent6 5 5" xfId="1746"/>
    <cellStyle name="60% - Accent6 5 6" xfId="1747"/>
    <cellStyle name="60% - Accent6 5 7" xfId="1748"/>
    <cellStyle name="60% - Accent6 6" xfId="1749"/>
    <cellStyle name="60% - Accent6 6 2" xfId="1750"/>
    <cellStyle name="60% - Accent6 6 3" xfId="1751"/>
    <cellStyle name="60% - Accent6 6 4" xfId="1752"/>
    <cellStyle name="60% - Accent6 6 5" xfId="1753"/>
    <cellStyle name="60% - Accent6 6 6" xfId="1754"/>
    <cellStyle name="60% - Accent6 6 7" xfId="1755"/>
    <cellStyle name="60% - Accent6 7" xfId="1756"/>
    <cellStyle name="60% - Accent6 7 2" xfId="1757"/>
    <cellStyle name="60% - Accent6 7 3" xfId="1758"/>
    <cellStyle name="60% - Accent6 7 4" xfId="1759"/>
    <cellStyle name="60% - Accent6 7 5" xfId="1760"/>
    <cellStyle name="60% - Accent6 7 6" xfId="1761"/>
    <cellStyle name="60% - Accent6 7 7" xfId="1762"/>
    <cellStyle name="60% - Accent6 8" xfId="1763"/>
    <cellStyle name="60% - Accent6 8 2" xfId="1764"/>
    <cellStyle name="60% - Accent6 8 3" xfId="1765"/>
    <cellStyle name="60% - Accent6 8 4" xfId="1766"/>
    <cellStyle name="60% - Accent6 8 5" xfId="1767"/>
    <cellStyle name="60% - Accent6 8 6" xfId="1768"/>
    <cellStyle name="60% - Accent6 9" xfId="1769"/>
    <cellStyle name="60% - Accent6 9 2" xfId="1770"/>
    <cellStyle name="60% - Accent6 9 3" xfId="1771"/>
    <cellStyle name="60% - Accent6 9 4" xfId="1772"/>
    <cellStyle name="60% - Accent6 9 5" xfId="1773"/>
    <cellStyle name="60% - Accent6 9 6" xfId="1774"/>
    <cellStyle name="60% - Akzent1" xfId="1775"/>
    <cellStyle name="60% - Akzent1 2" xfId="1776"/>
    <cellStyle name="60% - Akzent1 3" xfId="1777"/>
    <cellStyle name="60% - Akzent1 4" xfId="1778"/>
    <cellStyle name="60% - Akzent1 5" xfId="1779"/>
    <cellStyle name="60% - Akzent1 6" xfId="1780"/>
    <cellStyle name="60% - Akzent1_XY Diagramm 1 jg.ms" xfId="1781"/>
    <cellStyle name="60% - Akzent2" xfId="1782"/>
    <cellStyle name="60% - Akzent2 2" xfId="1783"/>
    <cellStyle name="60% - Akzent2 3" xfId="1784"/>
    <cellStyle name="60% - Akzent2 4" xfId="1785"/>
    <cellStyle name="60% - Akzent2 5" xfId="1786"/>
    <cellStyle name="60% - Akzent2 6" xfId="1787"/>
    <cellStyle name="60% - Akzent2_XY Diagramm 1 jg.ms" xfId="1788"/>
    <cellStyle name="60% - Akzent3" xfId="1789"/>
    <cellStyle name="60% - Akzent3 2" xfId="1790"/>
    <cellStyle name="60% - Akzent3 3" xfId="1791"/>
    <cellStyle name="60% - Akzent3 4" xfId="1792"/>
    <cellStyle name="60% - Akzent3 5" xfId="1793"/>
    <cellStyle name="60% - Akzent3 6" xfId="1794"/>
    <cellStyle name="60% - Akzent3_XY Diagramm 1 jg.ms" xfId="1795"/>
    <cellStyle name="60% - Akzent4" xfId="1796"/>
    <cellStyle name="60% - Akzent4 2" xfId="1797"/>
    <cellStyle name="60% - Akzent4 3" xfId="1798"/>
    <cellStyle name="60% - Akzent4 4" xfId="1799"/>
    <cellStyle name="60% - Akzent4 5" xfId="1800"/>
    <cellStyle name="60% - Akzent4 6" xfId="1801"/>
    <cellStyle name="60% - Akzent4_XY Diagramm 1 jg.ms" xfId="1802"/>
    <cellStyle name="60% - Akzent5" xfId="1803"/>
    <cellStyle name="60% - Akzent5 2" xfId="1804"/>
    <cellStyle name="60% - Akzent5 3" xfId="1805"/>
    <cellStyle name="60% - Akzent5 4" xfId="1806"/>
    <cellStyle name="60% - Akzent5 5" xfId="1807"/>
    <cellStyle name="60% - Akzent5 6" xfId="1808"/>
    <cellStyle name="60% - Akzent5_XY Diagramm 1 jg.ms" xfId="1809"/>
    <cellStyle name="60% - Akzent6" xfId="1810"/>
    <cellStyle name="60% - Akzent6 2" xfId="1811"/>
    <cellStyle name="60% - Akzent6 3" xfId="1812"/>
    <cellStyle name="60% - Akzent6 4" xfId="1813"/>
    <cellStyle name="60% - Akzent6 5" xfId="1814"/>
    <cellStyle name="60% - Akzent6 6" xfId="1815"/>
    <cellStyle name="60% - Akzent6_XY Diagramm 1 jg.ms" xfId="1816"/>
    <cellStyle name="60% - アクセント 1" xfId="1817"/>
    <cellStyle name="60% - アクセント 2" xfId="1818"/>
    <cellStyle name="60% - アクセント 3" xfId="1819"/>
    <cellStyle name="60% - アクセント 4" xfId="1820"/>
    <cellStyle name="60% - アクセント 5" xfId="1821"/>
    <cellStyle name="60% - アクセント 6" xfId="1822"/>
    <cellStyle name="6mitP" xfId="1823"/>
    <cellStyle name="6ohneP" xfId="1824"/>
    <cellStyle name="7mitP" xfId="1825"/>
    <cellStyle name="9mitP" xfId="1826"/>
    <cellStyle name="9ohneP" xfId="1827"/>
    <cellStyle name="A4 Auto Format" xfId="1828"/>
    <cellStyle name="A4 Auto Format 2" xfId="1829"/>
    <cellStyle name="A4 Gg" xfId="1830"/>
    <cellStyle name="A4 kg" xfId="1831"/>
    <cellStyle name="A4 kt" xfId="1832"/>
    <cellStyle name="A4 No Format" xfId="1833"/>
    <cellStyle name="A4 No Format 2" xfId="1834"/>
    <cellStyle name="A4 Normal" xfId="1835"/>
    <cellStyle name="A4 Normal 2" xfId="1836"/>
    <cellStyle name="A4 Stck" xfId="1837"/>
    <cellStyle name="A4 Stk" xfId="1838"/>
    <cellStyle name="A4 T.Stk" xfId="1839"/>
    <cellStyle name="A4 TJ" xfId="1840"/>
    <cellStyle name="A4 TStk" xfId="1841"/>
    <cellStyle name="A4 Year" xfId="1842"/>
    <cellStyle name="ABS Data" xfId="1843"/>
    <cellStyle name="Accent1 - 20%" xfId="1844"/>
    <cellStyle name="Accent1 - 40%" xfId="1845"/>
    <cellStyle name="Accent1 - 60%" xfId="1846"/>
    <cellStyle name="Accent1 10" xfId="1847"/>
    <cellStyle name="Accent1 10 2" xfId="1848"/>
    <cellStyle name="Accent1 10 3" xfId="1849"/>
    <cellStyle name="Accent1 10 4" xfId="1850"/>
    <cellStyle name="Accent1 10 5" xfId="1851"/>
    <cellStyle name="Accent1 10 6" xfId="1852"/>
    <cellStyle name="Accent1 11" xfId="1853"/>
    <cellStyle name="Accent1 11 2" xfId="1854"/>
    <cellStyle name="Accent1 11 3" xfId="1855"/>
    <cellStyle name="Accent1 11 4" xfId="1856"/>
    <cellStyle name="Accent1 11 5" xfId="1857"/>
    <cellStyle name="Accent1 11 6" xfId="1858"/>
    <cellStyle name="Accent1 12" xfId="1859"/>
    <cellStyle name="Accent1 13" xfId="1860"/>
    <cellStyle name="Accent1 14" xfId="1861"/>
    <cellStyle name="Accent1 15" xfId="1862"/>
    <cellStyle name="Accent1 16" xfId="1863"/>
    <cellStyle name="Accent1 17" xfId="1864"/>
    <cellStyle name="Accent1 18" xfId="1865"/>
    <cellStyle name="Accent1 19" xfId="1866"/>
    <cellStyle name="Accent1 2" xfId="1867"/>
    <cellStyle name="Accent1 2 2" xfId="1868"/>
    <cellStyle name="Accent1 2 3" xfId="1869"/>
    <cellStyle name="Accent1 2 4" xfId="1870"/>
    <cellStyle name="Accent1 2 5" xfId="1871"/>
    <cellStyle name="Accent1 2 6" xfId="1872"/>
    <cellStyle name="Accent1 2 7" xfId="1873"/>
    <cellStyle name="Accent1 2 8" xfId="1874"/>
    <cellStyle name="Accent1 20" xfId="1875"/>
    <cellStyle name="Accent1 21" xfId="1876"/>
    <cellStyle name="Accent1 22" xfId="1877"/>
    <cellStyle name="Accent1 23" xfId="1878"/>
    <cellStyle name="Accent1 24" xfId="1879"/>
    <cellStyle name="Accent1 25" xfId="1880"/>
    <cellStyle name="Accent1 26" xfId="1881"/>
    <cellStyle name="Accent1 27" xfId="1882"/>
    <cellStyle name="Accent1 28" xfId="1883"/>
    <cellStyle name="Accent1 29" xfId="1884"/>
    <cellStyle name="Accent1 3" xfId="1885"/>
    <cellStyle name="Accent1 3 2" xfId="1886"/>
    <cellStyle name="Accent1 3 3" xfId="1887"/>
    <cellStyle name="Accent1 3 4" xfId="1888"/>
    <cellStyle name="Accent1 3 5" xfId="1889"/>
    <cellStyle name="Accent1 3 6" xfId="1890"/>
    <cellStyle name="Accent1 3 7" xfId="1891"/>
    <cellStyle name="Accent1 30" xfId="1892"/>
    <cellStyle name="Accent1 31" xfId="1893"/>
    <cellStyle name="Accent1 32" xfId="1894"/>
    <cellStyle name="Accent1 33" xfId="1895"/>
    <cellStyle name="Accent1 34" xfId="1896"/>
    <cellStyle name="Accent1 35" xfId="1897"/>
    <cellStyle name="Accent1 36" xfId="1898"/>
    <cellStyle name="Accent1 37" xfId="1899"/>
    <cellStyle name="Accent1 38" xfId="1900"/>
    <cellStyle name="Accent1 4" xfId="1901"/>
    <cellStyle name="Accent1 4 2" xfId="1902"/>
    <cellStyle name="Accent1 4 3" xfId="1903"/>
    <cellStyle name="Accent1 4 4" xfId="1904"/>
    <cellStyle name="Accent1 4 5" xfId="1905"/>
    <cellStyle name="Accent1 4 6" xfId="1906"/>
    <cellStyle name="Accent1 4 7" xfId="1907"/>
    <cellStyle name="Accent1 5" xfId="1908"/>
    <cellStyle name="Accent1 5 2" xfId="1909"/>
    <cellStyle name="Accent1 5 3" xfId="1910"/>
    <cellStyle name="Accent1 5 4" xfId="1911"/>
    <cellStyle name="Accent1 5 5" xfId="1912"/>
    <cellStyle name="Accent1 5 6" xfId="1913"/>
    <cellStyle name="Accent1 5 7" xfId="1914"/>
    <cellStyle name="Accent1 6" xfId="1915"/>
    <cellStyle name="Accent1 6 2" xfId="1916"/>
    <cellStyle name="Accent1 6 3" xfId="1917"/>
    <cellStyle name="Accent1 6 4" xfId="1918"/>
    <cellStyle name="Accent1 6 5" xfId="1919"/>
    <cellStyle name="Accent1 6 6" xfId="1920"/>
    <cellStyle name="Accent1 6 7" xfId="1921"/>
    <cellStyle name="Accent1 7" xfId="1922"/>
    <cellStyle name="Accent1 7 2" xfId="1923"/>
    <cellStyle name="Accent1 7 3" xfId="1924"/>
    <cellStyle name="Accent1 7 4" xfId="1925"/>
    <cellStyle name="Accent1 7 5" xfId="1926"/>
    <cellStyle name="Accent1 7 6" xfId="1927"/>
    <cellStyle name="Accent1 7 7" xfId="1928"/>
    <cellStyle name="Accent1 8" xfId="1929"/>
    <cellStyle name="Accent1 8 2" xfId="1930"/>
    <cellStyle name="Accent1 8 3" xfId="1931"/>
    <cellStyle name="Accent1 8 4" xfId="1932"/>
    <cellStyle name="Accent1 8 5" xfId="1933"/>
    <cellStyle name="Accent1 8 6" xfId="1934"/>
    <cellStyle name="Accent1 9" xfId="1935"/>
    <cellStyle name="Accent1 9 2" xfId="1936"/>
    <cellStyle name="Accent1 9 3" xfId="1937"/>
    <cellStyle name="Accent1 9 4" xfId="1938"/>
    <cellStyle name="Accent1 9 5" xfId="1939"/>
    <cellStyle name="Accent1 9 6" xfId="1940"/>
    <cellStyle name="Accent2 - 20%" xfId="1941"/>
    <cellStyle name="Accent2 - 40%" xfId="1942"/>
    <cellStyle name="Accent2 - 60%" xfId="1943"/>
    <cellStyle name="Accent2 10" xfId="1944"/>
    <cellStyle name="Accent2 10 2" xfId="1945"/>
    <cellStyle name="Accent2 10 3" xfId="1946"/>
    <cellStyle name="Accent2 10 4" xfId="1947"/>
    <cellStyle name="Accent2 10 5" xfId="1948"/>
    <cellStyle name="Accent2 10 6" xfId="1949"/>
    <cellStyle name="Accent2 11" xfId="1950"/>
    <cellStyle name="Accent2 11 2" xfId="1951"/>
    <cellStyle name="Accent2 11 3" xfId="1952"/>
    <cellStyle name="Accent2 11 4" xfId="1953"/>
    <cellStyle name="Accent2 11 5" xfId="1954"/>
    <cellStyle name="Accent2 11 6" xfId="1955"/>
    <cellStyle name="Accent2 12" xfId="1956"/>
    <cellStyle name="Accent2 13" xfId="1957"/>
    <cellStyle name="Accent2 14" xfId="1958"/>
    <cellStyle name="Accent2 15" xfId="1959"/>
    <cellStyle name="Accent2 16" xfId="1960"/>
    <cellStyle name="Accent2 17" xfId="1961"/>
    <cellStyle name="Accent2 18" xfId="1962"/>
    <cellStyle name="Accent2 19" xfId="1963"/>
    <cellStyle name="Accent2 2" xfId="1964"/>
    <cellStyle name="Accent2 2 2" xfId="1965"/>
    <cellStyle name="Accent2 2 3" xfId="1966"/>
    <cellStyle name="Accent2 2 4" xfId="1967"/>
    <cellStyle name="Accent2 2 5" xfId="1968"/>
    <cellStyle name="Accent2 2 6" xfId="1969"/>
    <cellStyle name="Accent2 2 7" xfId="1970"/>
    <cellStyle name="Accent2 2 8" xfId="1971"/>
    <cellStyle name="Accent2 20" xfId="1972"/>
    <cellStyle name="Accent2 21" xfId="1973"/>
    <cellStyle name="Accent2 22" xfId="1974"/>
    <cellStyle name="Accent2 23" xfId="1975"/>
    <cellStyle name="Accent2 24" xfId="1976"/>
    <cellStyle name="Accent2 25" xfId="1977"/>
    <cellStyle name="Accent2 26" xfId="1978"/>
    <cellStyle name="Accent2 27" xfId="1979"/>
    <cellStyle name="Accent2 28" xfId="1980"/>
    <cellStyle name="Accent2 29" xfId="1981"/>
    <cellStyle name="Accent2 3" xfId="1982"/>
    <cellStyle name="Accent2 3 2" xfId="1983"/>
    <cellStyle name="Accent2 3 3" xfId="1984"/>
    <cellStyle name="Accent2 3 4" xfId="1985"/>
    <cellStyle name="Accent2 3 5" xfId="1986"/>
    <cellStyle name="Accent2 3 6" xfId="1987"/>
    <cellStyle name="Accent2 3 7" xfId="1988"/>
    <cellStyle name="Accent2 30" xfId="1989"/>
    <cellStyle name="Accent2 31" xfId="1990"/>
    <cellStyle name="Accent2 32" xfId="1991"/>
    <cellStyle name="Accent2 33" xfId="1992"/>
    <cellStyle name="Accent2 34" xfId="1993"/>
    <cellStyle name="Accent2 35" xfId="1994"/>
    <cellStyle name="Accent2 36" xfId="1995"/>
    <cellStyle name="Accent2 37" xfId="1996"/>
    <cellStyle name="Accent2 38" xfId="1997"/>
    <cellStyle name="Accent2 4" xfId="1998"/>
    <cellStyle name="Accent2 4 2" xfId="1999"/>
    <cellStyle name="Accent2 4 3" xfId="2000"/>
    <cellStyle name="Accent2 4 4" xfId="2001"/>
    <cellStyle name="Accent2 4 5" xfId="2002"/>
    <cellStyle name="Accent2 4 6" xfId="2003"/>
    <cellStyle name="Accent2 4 7" xfId="2004"/>
    <cellStyle name="Accent2 5" xfId="2005"/>
    <cellStyle name="Accent2 5 2" xfId="2006"/>
    <cellStyle name="Accent2 5 3" xfId="2007"/>
    <cellStyle name="Accent2 5 4" xfId="2008"/>
    <cellStyle name="Accent2 5 5" xfId="2009"/>
    <cellStyle name="Accent2 5 6" xfId="2010"/>
    <cellStyle name="Accent2 5 7" xfId="2011"/>
    <cellStyle name="Accent2 6" xfId="2012"/>
    <cellStyle name="Accent2 6 2" xfId="2013"/>
    <cellStyle name="Accent2 6 3" xfId="2014"/>
    <cellStyle name="Accent2 6 4" xfId="2015"/>
    <cellStyle name="Accent2 6 5" xfId="2016"/>
    <cellStyle name="Accent2 6 6" xfId="2017"/>
    <cellStyle name="Accent2 6 7" xfId="2018"/>
    <cellStyle name="Accent2 7" xfId="2019"/>
    <cellStyle name="Accent2 7 2" xfId="2020"/>
    <cellStyle name="Accent2 7 3" xfId="2021"/>
    <cellStyle name="Accent2 7 4" xfId="2022"/>
    <cellStyle name="Accent2 7 5" xfId="2023"/>
    <cellStyle name="Accent2 7 6" xfId="2024"/>
    <cellStyle name="Accent2 7 7" xfId="2025"/>
    <cellStyle name="Accent2 8" xfId="2026"/>
    <cellStyle name="Accent2 8 2" xfId="2027"/>
    <cellStyle name="Accent2 8 3" xfId="2028"/>
    <cellStyle name="Accent2 8 4" xfId="2029"/>
    <cellStyle name="Accent2 8 5" xfId="2030"/>
    <cellStyle name="Accent2 8 6" xfId="2031"/>
    <cellStyle name="Accent2 9" xfId="2032"/>
    <cellStyle name="Accent2 9 2" xfId="2033"/>
    <cellStyle name="Accent2 9 3" xfId="2034"/>
    <cellStyle name="Accent2 9 4" xfId="2035"/>
    <cellStyle name="Accent2 9 5" xfId="2036"/>
    <cellStyle name="Accent2 9 6" xfId="2037"/>
    <cellStyle name="Accent3 - 20%" xfId="2038"/>
    <cellStyle name="Accent3 - 40%" xfId="2039"/>
    <cellStyle name="Accent3 - 60%" xfId="2040"/>
    <cellStyle name="Accent3 10" xfId="2041"/>
    <cellStyle name="Accent3 10 2" xfId="2042"/>
    <cellStyle name="Accent3 10 3" xfId="2043"/>
    <cellStyle name="Accent3 10 4" xfId="2044"/>
    <cellStyle name="Accent3 10 5" xfId="2045"/>
    <cellStyle name="Accent3 10 6" xfId="2046"/>
    <cellStyle name="Accent3 11" xfId="2047"/>
    <cellStyle name="Accent3 11 2" xfId="2048"/>
    <cellStyle name="Accent3 11 3" xfId="2049"/>
    <cellStyle name="Accent3 11 4" xfId="2050"/>
    <cellStyle name="Accent3 11 5" xfId="2051"/>
    <cellStyle name="Accent3 11 6" xfId="2052"/>
    <cellStyle name="Accent3 12" xfId="2053"/>
    <cellStyle name="Accent3 13" xfId="2054"/>
    <cellStyle name="Accent3 14" xfId="2055"/>
    <cellStyle name="Accent3 15" xfId="2056"/>
    <cellStyle name="Accent3 16" xfId="2057"/>
    <cellStyle name="Accent3 17" xfId="2058"/>
    <cellStyle name="Accent3 18" xfId="2059"/>
    <cellStyle name="Accent3 19" xfId="2060"/>
    <cellStyle name="Accent3 2" xfId="2061"/>
    <cellStyle name="Accent3 2 2" xfId="2062"/>
    <cellStyle name="Accent3 2 3" xfId="2063"/>
    <cellStyle name="Accent3 2 4" xfId="2064"/>
    <cellStyle name="Accent3 2 5" xfId="2065"/>
    <cellStyle name="Accent3 2 6" xfId="2066"/>
    <cellStyle name="Accent3 2 7" xfId="2067"/>
    <cellStyle name="Accent3 2 8" xfId="2068"/>
    <cellStyle name="Accent3 20" xfId="2069"/>
    <cellStyle name="Accent3 21" xfId="2070"/>
    <cellStyle name="Accent3 22" xfId="2071"/>
    <cellStyle name="Accent3 23" xfId="2072"/>
    <cellStyle name="Accent3 24" xfId="2073"/>
    <cellStyle name="Accent3 25" xfId="2074"/>
    <cellStyle name="Accent3 26" xfId="2075"/>
    <cellStyle name="Accent3 27" xfId="2076"/>
    <cellStyle name="Accent3 28" xfId="2077"/>
    <cellStyle name="Accent3 29" xfId="2078"/>
    <cellStyle name="Accent3 3" xfId="2079"/>
    <cellStyle name="Accent3 3 2" xfId="2080"/>
    <cellStyle name="Accent3 3 3" xfId="2081"/>
    <cellStyle name="Accent3 3 4" xfId="2082"/>
    <cellStyle name="Accent3 3 5" xfId="2083"/>
    <cellStyle name="Accent3 3 6" xfId="2084"/>
    <cellStyle name="Accent3 3 7" xfId="2085"/>
    <cellStyle name="Accent3 30" xfId="2086"/>
    <cellStyle name="Accent3 31" xfId="2087"/>
    <cellStyle name="Accent3 32" xfId="2088"/>
    <cellStyle name="Accent3 33" xfId="2089"/>
    <cellStyle name="Accent3 34" xfId="2090"/>
    <cellStyle name="Accent3 35" xfId="2091"/>
    <cellStyle name="Accent3 36" xfId="2092"/>
    <cellStyle name="Accent3 37" xfId="2093"/>
    <cellStyle name="Accent3 38" xfId="2094"/>
    <cellStyle name="Accent3 4" xfId="2095"/>
    <cellStyle name="Accent3 4 2" xfId="2096"/>
    <cellStyle name="Accent3 4 3" xfId="2097"/>
    <cellStyle name="Accent3 4 4" xfId="2098"/>
    <cellStyle name="Accent3 4 5" xfId="2099"/>
    <cellStyle name="Accent3 4 6" xfId="2100"/>
    <cellStyle name="Accent3 4 7" xfId="2101"/>
    <cellStyle name="Accent3 5" xfId="2102"/>
    <cellStyle name="Accent3 5 2" xfId="2103"/>
    <cellStyle name="Accent3 5 3" xfId="2104"/>
    <cellStyle name="Accent3 5 4" xfId="2105"/>
    <cellStyle name="Accent3 5 5" xfId="2106"/>
    <cellStyle name="Accent3 5 6" xfId="2107"/>
    <cellStyle name="Accent3 5 7" xfId="2108"/>
    <cellStyle name="Accent3 6" xfId="2109"/>
    <cellStyle name="Accent3 6 2" xfId="2110"/>
    <cellStyle name="Accent3 6 3" xfId="2111"/>
    <cellStyle name="Accent3 6 4" xfId="2112"/>
    <cellStyle name="Accent3 6 5" xfId="2113"/>
    <cellStyle name="Accent3 6 6" xfId="2114"/>
    <cellStyle name="Accent3 6 7" xfId="2115"/>
    <cellStyle name="Accent3 7" xfId="2116"/>
    <cellStyle name="Accent3 7 2" xfId="2117"/>
    <cellStyle name="Accent3 7 3" xfId="2118"/>
    <cellStyle name="Accent3 7 4" xfId="2119"/>
    <cellStyle name="Accent3 7 5" xfId="2120"/>
    <cellStyle name="Accent3 7 6" xfId="2121"/>
    <cellStyle name="Accent3 7 7" xfId="2122"/>
    <cellStyle name="Accent3 8" xfId="2123"/>
    <cellStyle name="Accent3 8 2" xfId="2124"/>
    <cellStyle name="Accent3 8 3" xfId="2125"/>
    <cellStyle name="Accent3 8 4" xfId="2126"/>
    <cellStyle name="Accent3 8 5" xfId="2127"/>
    <cellStyle name="Accent3 8 6" xfId="2128"/>
    <cellStyle name="Accent3 9" xfId="2129"/>
    <cellStyle name="Accent3 9 2" xfId="2130"/>
    <cellStyle name="Accent3 9 3" xfId="2131"/>
    <cellStyle name="Accent3 9 4" xfId="2132"/>
    <cellStyle name="Accent3 9 5" xfId="2133"/>
    <cellStyle name="Accent3 9 6" xfId="2134"/>
    <cellStyle name="Accent4 - 20%" xfId="2135"/>
    <cellStyle name="Accent4 - 40%" xfId="2136"/>
    <cellStyle name="Accent4 - 60%" xfId="2137"/>
    <cellStyle name="Accent4 10" xfId="2138"/>
    <cellStyle name="Accent4 10 2" xfId="2139"/>
    <cellStyle name="Accent4 10 3" xfId="2140"/>
    <cellStyle name="Accent4 10 4" xfId="2141"/>
    <cellStyle name="Accent4 10 5" xfId="2142"/>
    <cellStyle name="Accent4 10 6" xfId="2143"/>
    <cellStyle name="Accent4 11" xfId="2144"/>
    <cellStyle name="Accent4 11 2" xfId="2145"/>
    <cellStyle name="Accent4 11 3" xfId="2146"/>
    <cellStyle name="Accent4 11 4" xfId="2147"/>
    <cellStyle name="Accent4 11 5" xfId="2148"/>
    <cellStyle name="Accent4 11 6" xfId="2149"/>
    <cellStyle name="Accent4 12" xfId="2150"/>
    <cellStyle name="Accent4 13" xfId="2151"/>
    <cellStyle name="Accent4 14" xfId="2152"/>
    <cellStyle name="Accent4 15" xfId="2153"/>
    <cellStyle name="Accent4 16" xfId="2154"/>
    <cellStyle name="Accent4 17" xfId="2155"/>
    <cellStyle name="Accent4 18" xfId="2156"/>
    <cellStyle name="Accent4 19" xfId="2157"/>
    <cellStyle name="Accent4 2" xfId="2158"/>
    <cellStyle name="Accent4 2 2" xfId="2159"/>
    <cellStyle name="Accent4 2 3" xfId="2160"/>
    <cellStyle name="Accent4 2 4" xfId="2161"/>
    <cellStyle name="Accent4 2 5" xfId="2162"/>
    <cellStyle name="Accent4 2 6" xfId="2163"/>
    <cellStyle name="Accent4 2 7" xfId="2164"/>
    <cellStyle name="Accent4 2 8" xfId="2165"/>
    <cellStyle name="Accent4 20" xfId="2166"/>
    <cellStyle name="Accent4 21" xfId="2167"/>
    <cellStyle name="Accent4 22" xfId="2168"/>
    <cellStyle name="Accent4 23" xfId="2169"/>
    <cellStyle name="Accent4 24" xfId="2170"/>
    <cellStyle name="Accent4 25" xfId="2171"/>
    <cellStyle name="Accent4 26" xfId="2172"/>
    <cellStyle name="Accent4 27" xfId="2173"/>
    <cellStyle name="Accent4 28" xfId="2174"/>
    <cellStyle name="Accent4 29" xfId="2175"/>
    <cellStyle name="Accent4 3" xfId="2176"/>
    <cellStyle name="Accent4 3 2" xfId="2177"/>
    <cellStyle name="Accent4 3 3" xfId="2178"/>
    <cellStyle name="Accent4 3 4" xfId="2179"/>
    <cellStyle name="Accent4 3 5" xfId="2180"/>
    <cellStyle name="Accent4 3 6" xfId="2181"/>
    <cellStyle name="Accent4 3 7" xfId="2182"/>
    <cellStyle name="Accent4 30" xfId="2183"/>
    <cellStyle name="Accent4 31" xfId="2184"/>
    <cellStyle name="Accent4 32" xfId="2185"/>
    <cellStyle name="Accent4 33" xfId="2186"/>
    <cellStyle name="Accent4 34" xfId="2187"/>
    <cellStyle name="Accent4 35" xfId="2188"/>
    <cellStyle name="Accent4 36" xfId="2189"/>
    <cellStyle name="Accent4 37" xfId="2190"/>
    <cellStyle name="Accent4 38" xfId="2191"/>
    <cellStyle name="Accent4 4" xfId="2192"/>
    <cellStyle name="Accent4 4 2" xfId="2193"/>
    <cellStyle name="Accent4 4 3" xfId="2194"/>
    <cellStyle name="Accent4 4 4" xfId="2195"/>
    <cellStyle name="Accent4 4 5" xfId="2196"/>
    <cellStyle name="Accent4 4 6" xfId="2197"/>
    <cellStyle name="Accent4 4 7" xfId="2198"/>
    <cellStyle name="Accent4 5" xfId="2199"/>
    <cellStyle name="Accent4 5 2" xfId="2200"/>
    <cellStyle name="Accent4 5 3" xfId="2201"/>
    <cellStyle name="Accent4 5 4" xfId="2202"/>
    <cellStyle name="Accent4 5 5" xfId="2203"/>
    <cellStyle name="Accent4 5 6" xfId="2204"/>
    <cellStyle name="Accent4 5 7" xfId="2205"/>
    <cellStyle name="Accent4 6" xfId="2206"/>
    <cellStyle name="Accent4 6 2" xfId="2207"/>
    <cellStyle name="Accent4 6 3" xfId="2208"/>
    <cellStyle name="Accent4 6 4" xfId="2209"/>
    <cellStyle name="Accent4 6 5" xfId="2210"/>
    <cellStyle name="Accent4 6 6" xfId="2211"/>
    <cellStyle name="Accent4 6 7" xfId="2212"/>
    <cellStyle name="Accent4 7" xfId="2213"/>
    <cellStyle name="Accent4 7 2" xfId="2214"/>
    <cellStyle name="Accent4 7 3" xfId="2215"/>
    <cellStyle name="Accent4 7 4" xfId="2216"/>
    <cellStyle name="Accent4 7 5" xfId="2217"/>
    <cellStyle name="Accent4 7 6" xfId="2218"/>
    <cellStyle name="Accent4 7 7" xfId="2219"/>
    <cellStyle name="Accent4 8" xfId="2220"/>
    <cellStyle name="Accent4 8 2" xfId="2221"/>
    <cellStyle name="Accent4 8 3" xfId="2222"/>
    <cellStyle name="Accent4 8 4" xfId="2223"/>
    <cellStyle name="Accent4 8 5" xfId="2224"/>
    <cellStyle name="Accent4 8 6" xfId="2225"/>
    <cellStyle name="Accent4 9" xfId="2226"/>
    <cellStyle name="Accent4 9 2" xfId="2227"/>
    <cellStyle name="Accent4 9 3" xfId="2228"/>
    <cellStyle name="Accent4 9 4" xfId="2229"/>
    <cellStyle name="Accent4 9 5" xfId="2230"/>
    <cellStyle name="Accent4 9 6" xfId="2231"/>
    <cellStyle name="Accent5 - 20%" xfId="2232"/>
    <cellStyle name="Accent5 - 40%" xfId="2233"/>
    <cellStyle name="Accent5 - 60%" xfId="2234"/>
    <cellStyle name="Accent5 10" xfId="2235"/>
    <cellStyle name="Accent5 11" xfId="2236"/>
    <cellStyle name="Accent5 12" xfId="2237"/>
    <cellStyle name="Accent5 13" xfId="2238"/>
    <cellStyle name="Accent5 14" xfId="2239"/>
    <cellStyle name="Accent5 15" xfId="2240"/>
    <cellStyle name="Accent5 16" xfId="2241"/>
    <cellStyle name="Accent5 17" xfId="2242"/>
    <cellStyle name="Accent5 18" xfId="2243"/>
    <cellStyle name="Accent5 19" xfId="2244"/>
    <cellStyle name="Accent5 2" xfId="2245"/>
    <cellStyle name="Accent5 2 2" xfId="2246"/>
    <cellStyle name="Accent5 2 3" xfId="2247"/>
    <cellStyle name="Accent5 2 4" xfId="2248"/>
    <cellStyle name="Accent5 2 5" xfId="2249"/>
    <cellStyle name="Accent5 2 6" xfId="2250"/>
    <cellStyle name="Accent5 2 7" xfId="2251"/>
    <cellStyle name="Accent5 2 8" xfId="2252"/>
    <cellStyle name="Accent5 20" xfId="2253"/>
    <cellStyle name="Accent5 21" xfId="2254"/>
    <cellStyle name="Accent5 22" xfId="2255"/>
    <cellStyle name="Accent5 23" xfId="2256"/>
    <cellStyle name="Accent5 24" xfId="2257"/>
    <cellStyle name="Accent5 25" xfId="2258"/>
    <cellStyle name="Accent5 26" xfId="2259"/>
    <cellStyle name="Accent5 27" xfId="2260"/>
    <cellStyle name="Accent5 28" xfId="2261"/>
    <cellStyle name="Accent5 29" xfId="2262"/>
    <cellStyle name="Accent5 3" xfId="2263"/>
    <cellStyle name="Accent5 3 2" xfId="2264"/>
    <cellStyle name="Accent5 3 3" xfId="2265"/>
    <cellStyle name="Accent5 3 4" xfId="2266"/>
    <cellStyle name="Accent5 3 5" xfId="2267"/>
    <cellStyle name="Accent5 3 6" xfId="2268"/>
    <cellStyle name="Accent5 30" xfId="2269"/>
    <cellStyle name="Accent5 31" xfId="2270"/>
    <cellStyle name="Accent5 32" xfId="2271"/>
    <cellStyle name="Accent5 33" xfId="2272"/>
    <cellStyle name="Accent5 34" xfId="2273"/>
    <cellStyle name="Accent5 35" xfId="2274"/>
    <cellStyle name="Accent5 36" xfId="2275"/>
    <cellStyle name="Accent5 37" xfId="2276"/>
    <cellStyle name="Accent5 38" xfId="2277"/>
    <cellStyle name="Accent5 4" xfId="2278"/>
    <cellStyle name="Accent5 4 2" xfId="2279"/>
    <cellStyle name="Accent5 4 3" xfId="2280"/>
    <cellStyle name="Accent5 4 4" xfId="2281"/>
    <cellStyle name="Accent5 4 5" xfId="2282"/>
    <cellStyle name="Accent5 4 6" xfId="2283"/>
    <cellStyle name="Accent5 5" xfId="2284"/>
    <cellStyle name="Accent5 5 2" xfId="2285"/>
    <cellStyle name="Accent5 5 3" xfId="2286"/>
    <cellStyle name="Accent5 5 4" xfId="2287"/>
    <cellStyle name="Accent5 5 5" xfId="2288"/>
    <cellStyle name="Accent5 5 6" xfId="2289"/>
    <cellStyle name="Accent5 6" xfId="2290"/>
    <cellStyle name="Accent5 7" xfId="2291"/>
    <cellStyle name="Accent5 8" xfId="2292"/>
    <cellStyle name="Accent5 9" xfId="2293"/>
    <cellStyle name="Accent6 - 20%" xfId="2294"/>
    <cellStyle name="Accent6 - 40%" xfId="2295"/>
    <cellStyle name="Accent6 - 60%" xfId="2296"/>
    <cellStyle name="Accent6 10" xfId="2297"/>
    <cellStyle name="Accent6 10 2" xfId="2298"/>
    <cellStyle name="Accent6 10 3" xfId="2299"/>
    <cellStyle name="Accent6 10 4" xfId="2300"/>
    <cellStyle name="Accent6 10 5" xfId="2301"/>
    <cellStyle name="Accent6 10 6" xfId="2302"/>
    <cellStyle name="Accent6 11" xfId="2303"/>
    <cellStyle name="Accent6 11 2" xfId="2304"/>
    <cellStyle name="Accent6 11 3" xfId="2305"/>
    <cellStyle name="Accent6 11 4" xfId="2306"/>
    <cellStyle name="Accent6 11 5" xfId="2307"/>
    <cellStyle name="Accent6 11 6" xfId="2308"/>
    <cellStyle name="Accent6 12" xfId="2309"/>
    <cellStyle name="Accent6 13" xfId="2310"/>
    <cellStyle name="Accent6 14" xfId="2311"/>
    <cellStyle name="Accent6 15" xfId="2312"/>
    <cellStyle name="Accent6 16" xfId="2313"/>
    <cellStyle name="Accent6 17" xfId="2314"/>
    <cellStyle name="Accent6 18" xfId="2315"/>
    <cellStyle name="Accent6 19" xfId="2316"/>
    <cellStyle name="Accent6 2" xfId="2317"/>
    <cellStyle name="Accent6 2 2" xfId="2318"/>
    <cellStyle name="Accent6 2 3" xfId="2319"/>
    <cellStyle name="Accent6 2 4" xfId="2320"/>
    <cellStyle name="Accent6 2 5" xfId="2321"/>
    <cellStyle name="Accent6 2 6" xfId="2322"/>
    <cellStyle name="Accent6 2 7" xfId="2323"/>
    <cellStyle name="Accent6 2 8" xfId="2324"/>
    <cellStyle name="Accent6 20" xfId="2325"/>
    <cellStyle name="Accent6 21" xfId="2326"/>
    <cellStyle name="Accent6 22" xfId="2327"/>
    <cellStyle name="Accent6 23" xfId="2328"/>
    <cellStyle name="Accent6 24" xfId="2329"/>
    <cellStyle name="Accent6 25" xfId="2330"/>
    <cellStyle name="Accent6 26" xfId="2331"/>
    <cellStyle name="Accent6 27" xfId="2332"/>
    <cellStyle name="Accent6 28" xfId="2333"/>
    <cellStyle name="Accent6 29" xfId="2334"/>
    <cellStyle name="Accent6 3" xfId="2335"/>
    <cellStyle name="Accent6 3 2" xfId="2336"/>
    <cellStyle name="Accent6 3 3" xfId="2337"/>
    <cellStyle name="Accent6 3 4" xfId="2338"/>
    <cellStyle name="Accent6 3 5" xfId="2339"/>
    <cellStyle name="Accent6 3 6" xfId="2340"/>
    <cellStyle name="Accent6 3 7" xfId="2341"/>
    <cellStyle name="Accent6 30" xfId="2342"/>
    <cellStyle name="Accent6 31" xfId="2343"/>
    <cellStyle name="Accent6 32" xfId="2344"/>
    <cellStyle name="Accent6 33" xfId="2345"/>
    <cellStyle name="Accent6 34" xfId="2346"/>
    <cellStyle name="Accent6 35" xfId="2347"/>
    <cellStyle name="Accent6 36" xfId="2348"/>
    <cellStyle name="Accent6 37" xfId="2349"/>
    <cellStyle name="Accent6 38" xfId="2350"/>
    <cellStyle name="Accent6 4" xfId="2351"/>
    <cellStyle name="Accent6 4 2" xfId="2352"/>
    <cellStyle name="Accent6 4 3" xfId="2353"/>
    <cellStyle name="Accent6 4 4" xfId="2354"/>
    <cellStyle name="Accent6 4 5" xfId="2355"/>
    <cellStyle name="Accent6 4 6" xfId="2356"/>
    <cellStyle name="Accent6 4 7" xfId="2357"/>
    <cellStyle name="Accent6 5" xfId="2358"/>
    <cellStyle name="Accent6 5 2" xfId="2359"/>
    <cellStyle name="Accent6 5 3" xfId="2360"/>
    <cellStyle name="Accent6 5 4" xfId="2361"/>
    <cellStyle name="Accent6 5 5" xfId="2362"/>
    <cellStyle name="Accent6 5 6" xfId="2363"/>
    <cellStyle name="Accent6 5 7" xfId="2364"/>
    <cellStyle name="Accent6 6" xfId="2365"/>
    <cellStyle name="Accent6 6 2" xfId="2366"/>
    <cellStyle name="Accent6 6 3" xfId="2367"/>
    <cellStyle name="Accent6 6 4" xfId="2368"/>
    <cellStyle name="Accent6 6 5" xfId="2369"/>
    <cellStyle name="Accent6 6 6" xfId="2370"/>
    <cellStyle name="Accent6 6 7" xfId="2371"/>
    <cellStyle name="Accent6 7" xfId="2372"/>
    <cellStyle name="Accent6 7 2" xfId="2373"/>
    <cellStyle name="Accent6 7 3" xfId="2374"/>
    <cellStyle name="Accent6 7 4" xfId="2375"/>
    <cellStyle name="Accent6 7 5" xfId="2376"/>
    <cellStyle name="Accent6 7 6" xfId="2377"/>
    <cellStyle name="Accent6 7 7" xfId="2378"/>
    <cellStyle name="Accent6 8" xfId="2379"/>
    <cellStyle name="Accent6 8 2" xfId="2380"/>
    <cellStyle name="Accent6 8 3" xfId="2381"/>
    <cellStyle name="Accent6 8 4" xfId="2382"/>
    <cellStyle name="Accent6 8 5" xfId="2383"/>
    <cellStyle name="Accent6 8 6" xfId="2384"/>
    <cellStyle name="Accent6 9" xfId="2385"/>
    <cellStyle name="Accent6 9 2" xfId="2386"/>
    <cellStyle name="Accent6 9 3" xfId="2387"/>
    <cellStyle name="Accent6 9 4" xfId="2388"/>
    <cellStyle name="Accent6 9 5" xfId="2389"/>
    <cellStyle name="Accent6 9 6" xfId="2390"/>
    <cellStyle name="Actual Date" xfId="2391"/>
    <cellStyle name="AggblueBoldCels" xfId="2392"/>
    <cellStyle name="AggblueCels" xfId="2393"/>
    <cellStyle name="AggBoldCells" xfId="2394"/>
    <cellStyle name="AggCels" xfId="2395"/>
    <cellStyle name="AggGreen" xfId="2396"/>
    <cellStyle name="AggGreen 2" xfId="2397"/>
    <cellStyle name="AggGreen 3" xfId="2398"/>
    <cellStyle name="AggGreen12" xfId="2399"/>
    <cellStyle name="AggGreen12 2" xfId="2400"/>
    <cellStyle name="AggGreen12 3" xfId="2401"/>
    <cellStyle name="AggOrange" xfId="2402"/>
    <cellStyle name="AggOrange 2" xfId="2403"/>
    <cellStyle name="AggOrange 3" xfId="2404"/>
    <cellStyle name="AggOrange9" xfId="2405"/>
    <cellStyle name="AggOrange9 2" xfId="2406"/>
    <cellStyle name="AggOrange9 3" xfId="2407"/>
    <cellStyle name="AggOrangeLB_2x" xfId="2408"/>
    <cellStyle name="AggOrangeLBorder" xfId="2409"/>
    <cellStyle name="AggOrangeRBorder" xfId="2410"/>
    <cellStyle name="Akzent1 2" xfId="2411"/>
    <cellStyle name="Akzent1 3" xfId="2412"/>
    <cellStyle name="Akzent1 4" xfId="2413"/>
    <cellStyle name="Akzent1 5" xfId="2414"/>
    <cellStyle name="Akzent1 6" xfId="2415"/>
    <cellStyle name="Akzent1 7" xfId="2416"/>
    <cellStyle name="Akzent2 2" xfId="2417"/>
    <cellStyle name="Akzent2 3" xfId="2418"/>
    <cellStyle name="Akzent2 4" xfId="2419"/>
    <cellStyle name="Akzent2 5" xfId="2420"/>
    <cellStyle name="Akzent2 6" xfId="2421"/>
    <cellStyle name="Akzent2 7" xfId="2422"/>
    <cellStyle name="Akzent3 2" xfId="2423"/>
    <cellStyle name="Akzent3 3" xfId="2424"/>
    <cellStyle name="Akzent3 4" xfId="2425"/>
    <cellStyle name="Akzent3 5" xfId="2426"/>
    <cellStyle name="Akzent3 6" xfId="2427"/>
    <cellStyle name="Akzent3 7" xfId="2428"/>
    <cellStyle name="Akzent4 2" xfId="2429"/>
    <cellStyle name="Akzent4 3" xfId="2430"/>
    <cellStyle name="Akzent4 4" xfId="2431"/>
    <cellStyle name="Akzent4 5" xfId="2432"/>
    <cellStyle name="Akzent4 6" xfId="2433"/>
    <cellStyle name="Akzent4 7" xfId="2434"/>
    <cellStyle name="Akzent5 2" xfId="2435"/>
    <cellStyle name="Akzent5 3" xfId="2436"/>
    <cellStyle name="Akzent5 4" xfId="2437"/>
    <cellStyle name="Akzent5 5" xfId="2438"/>
    <cellStyle name="Akzent5 6" xfId="2439"/>
    <cellStyle name="Akzent5 7" xfId="2440"/>
    <cellStyle name="Akzent6 2" xfId="2441"/>
    <cellStyle name="Akzent6 3" xfId="2442"/>
    <cellStyle name="Akzent6 4" xfId="2443"/>
    <cellStyle name="Akzent6 5" xfId="2444"/>
    <cellStyle name="Akzent6 6" xfId="2445"/>
    <cellStyle name="Akzent6 7" xfId="2446"/>
    <cellStyle name="Alternate Rows" xfId="2447"/>
    <cellStyle name="Alternate Yellow" xfId="2448"/>
    <cellStyle name="Alternate Yellow 2" xfId="2449"/>
    <cellStyle name="Alternate Yellow 2 2" xfId="2450"/>
    <cellStyle name="Alternate Yellow 3" xfId="2451"/>
    <cellStyle name="Alternate Yellow 3 2" xfId="2452"/>
    <cellStyle name="Alternate Yellow 4" xfId="2453"/>
    <cellStyle name="Alternate Yellow 4 2" xfId="2454"/>
    <cellStyle name="Alternate Yellow 5" xfId="2455"/>
    <cellStyle name="Alternate Yellow 5 2" xfId="2456"/>
    <cellStyle name="Alternate Yellow 6" xfId="2457"/>
    <cellStyle name="ANCLAS,REZONES Y SUS PARTES,DE FUNDICION,DE HIERRO O DE ACERO" xfId="2458"/>
    <cellStyle name="ANCLAS,REZONES Y SUS PARTES,DE FUNDICION,DE HIERRO O DE ACERO 10" xfId="2459"/>
    <cellStyle name="ANCLAS,REZONES Y SUS PARTES,DE FUNDICION,DE HIERRO O DE ACERO 11" xfId="2460"/>
    <cellStyle name="ANCLAS,REZONES Y SUS PARTES,DE FUNDICION,DE HIERRO O DE ACERO 12" xfId="2461"/>
    <cellStyle name="ANCLAS,REZONES Y SUS PARTES,DE FUNDICION,DE HIERRO O DE ACERO 13" xfId="2462"/>
    <cellStyle name="ANCLAS,REZONES Y SUS PARTES,DE FUNDICION,DE HIERRO O DE ACERO 14" xfId="2463"/>
    <cellStyle name="ANCLAS,REZONES Y SUS PARTES,DE FUNDICION,DE HIERRO O DE ACERO 15" xfId="2464"/>
    <cellStyle name="ANCLAS,REZONES Y SUS PARTES,DE FUNDICION,DE HIERRO O DE ACERO 16" xfId="2465"/>
    <cellStyle name="ANCLAS,REZONES Y SUS PARTES,DE FUNDICION,DE HIERRO O DE ACERO 17" xfId="2466"/>
    <cellStyle name="ANCLAS,REZONES Y SUS PARTES,DE FUNDICION,DE HIERRO O DE ACERO 18" xfId="2467"/>
    <cellStyle name="ANCLAS,REZONES Y SUS PARTES,DE FUNDICION,DE HIERRO O DE ACERO 19" xfId="2468"/>
    <cellStyle name="ANCLAS,REZONES Y SUS PARTES,DE FUNDICION,DE HIERRO O DE ACERO 2" xfId="2469"/>
    <cellStyle name="ANCLAS,REZONES Y SUS PARTES,DE FUNDICION,DE HIERRO O DE ACERO 2 10" xfId="2470"/>
    <cellStyle name="ANCLAS,REZONES Y SUS PARTES,DE FUNDICION,DE HIERRO O DE ACERO 2 11" xfId="2471"/>
    <cellStyle name="ANCLAS,REZONES Y SUS PARTES,DE FUNDICION,DE HIERRO O DE ACERO 2 12" xfId="2472"/>
    <cellStyle name="ANCLAS,REZONES Y SUS PARTES,DE FUNDICION,DE HIERRO O DE ACERO 2 13" xfId="2473"/>
    <cellStyle name="ANCLAS,REZONES Y SUS PARTES,DE FUNDICION,DE HIERRO O DE ACERO 2 14" xfId="2474"/>
    <cellStyle name="ANCLAS,REZONES Y SUS PARTES,DE FUNDICION,DE HIERRO O DE ACERO 2 15" xfId="2475"/>
    <cellStyle name="ANCLAS,REZONES Y SUS PARTES,DE FUNDICION,DE HIERRO O DE ACERO 2 16" xfId="2476"/>
    <cellStyle name="ANCLAS,REZONES Y SUS PARTES,DE FUNDICION,DE HIERRO O DE ACERO 2 17" xfId="2477"/>
    <cellStyle name="ANCLAS,REZONES Y SUS PARTES,DE FUNDICION,DE HIERRO O DE ACERO 2 18" xfId="2478"/>
    <cellStyle name="ANCLAS,REZONES Y SUS PARTES,DE FUNDICION,DE HIERRO O DE ACERO 2 19" xfId="2479"/>
    <cellStyle name="ANCLAS,REZONES Y SUS PARTES,DE FUNDICION,DE HIERRO O DE ACERO 2 2" xfId="2480"/>
    <cellStyle name="ANCLAS,REZONES Y SUS PARTES,DE FUNDICION,DE HIERRO O DE ACERO 2 2 2" xfId="2481"/>
    <cellStyle name="ANCLAS,REZONES Y SUS PARTES,DE FUNDICION,DE HIERRO O DE ACERO 2 2 3" xfId="2482"/>
    <cellStyle name="ANCLAS,REZONES Y SUS PARTES,DE FUNDICION,DE HIERRO O DE ACERO 2 2 4" xfId="2483"/>
    <cellStyle name="ANCLAS,REZONES Y SUS PARTES,DE FUNDICION,DE HIERRO O DE ACERO 2 20" xfId="2484"/>
    <cellStyle name="ANCLAS,REZONES Y SUS PARTES,DE FUNDICION,DE HIERRO O DE ACERO 2 3" xfId="2485"/>
    <cellStyle name="ANCLAS,REZONES Y SUS PARTES,DE FUNDICION,DE HIERRO O DE ACERO 2 4" xfId="2486"/>
    <cellStyle name="ANCLAS,REZONES Y SUS PARTES,DE FUNDICION,DE HIERRO O DE ACERO 2 5" xfId="2487"/>
    <cellStyle name="ANCLAS,REZONES Y SUS PARTES,DE FUNDICION,DE HIERRO O DE ACERO 2 6" xfId="2488"/>
    <cellStyle name="ANCLAS,REZONES Y SUS PARTES,DE FUNDICION,DE HIERRO O DE ACERO 2 7" xfId="2489"/>
    <cellStyle name="ANCLAS,REZONES Y SUS PARTES,DE FUNDICION,DE HIERRO O DE ACERO 2 8" xfId="2490"/>
    <cellStyle name="ANCLAS,REZONES Y SUS PARTES,DE FUNDICION,DE HIERRO O DE ACERO 2 9" xfId="2491"/>
    <cellStyle name="ANCLAS,REZONES Y SUS PARTES,DE FUNDICION,DE HIERRO O DE ACERO 20" xfId="2492"/>
    <cellStyle name="ANCLAS,REZONES Y SUS PARTES,DE FUNDICION,DE HIERRO O DE ACERO 21" xfId="2493"/>
    <cellStyle name="ANCLAS,REZONES Y SUS PARTES,DE FUNDICION,DE HIERRO O DE ACERO 22" xfId="2494"/>
    <cellStyle name="ANCLAS,REZONES Y SUS PARTES,DE FUNDICION,DE HIERRO O DE ACERO 23" xfId="2495"/>
    <cellStyle name="ANCLAS,REZONES Y SUS PARTES,DE FUNDICION,DE HIERRO O DE ACERO 24" xfId="2496"/>
    <cellStyle name="ANCLAS,REZONES Y SUS PARTES,DE FUNDICION,DE HIERRO O DE ACERO 25" xfId="2497"/>
    <cellStyle name="ANCLAS,REZONES Y SUS PARTES,DE FUNDICION,DE HIERRO O DE ACERO 26" xfId="2498"/>
    <cellStyle name="ANCLAS,REZONES Y SUS PARTES,DE FUNDICION,DE HIERRO O DE ACERO 27" xfId="2499"/>
    <cellStyle name="ANCLAS,REZONES Y SUS PARTES,DE FUNDICION,DE HIERRO O DE ACERO 28" xfId="2500"/>
    <cellStyle name="ANCLAS,REZONES Y SUS PARTES,DE FUNDICION,DE HIERRO O DE ACERO 29" xfId="2501"/>
    <cellStyle name="ANCLAS,REZONES Y SUS PARTES,DE FUNDICION,DE HIERRO O DE ACERO 3" xfId="2502"/>
    <cellStyle name="ANCLAS,REZONES Y SUS PARTES,DE FUNDICION,DE HIERRO O DE ACERO 3 10" xfId="2503"/>
    <cellStyle name="ANCLAS,REZONES Y SUS PARTES,DE FUNDICION,DE HIERRO O DE ACERO 3 11" xfId="2504"/>
    <cellStyle name="ANCLAS,REZONES Y SUS PARTES,DE FUNDICION,DE HIERRO O DE ACERO 3 12" xfId="2505"/>
    <cellStyle name="ANCLAS,REZONES Y SUS PARTES,DE FUNDICION,DE HIERRO O DE ACERO 3 13" xfId="2506"/>
    <cellStyle name="ANCLAS,REZONES Y SUS PARTES,DE FUNDICION,DE HIERRO O DE ACERO 3 14" xfId="2507"/>
    <cellStyle name="ANCLAS,REZONES Y SUS PARTES,DE FUNDICION,DE HIERRO O DE ACERO 3 15" xfId="2508"/>
    <cellStyle name="ANCLAS,REZONES Y SUS PARTES,DE FUNDICION,DE HIERRO O DE ACERO 3 16" xfId="2509"/>
    <cellStyle name="ANCLAS,REZONES Y SUS PARTES,DE FUNDICION,DE HIERRO O DE ACERO 3 17" xfId="2510"/>
    <cellStyle name="ANCLAS,REZONES Y SUS PARTES,DE FUNDICION,DE HIERRO O DE ACERO 3 18" xfId="2511"/>
    <cellStyle name="ANCLAS,REZONES Y SUS PARTES,DE FUNDICION,DE HIERRO O DE ACERO 3 19" xfId="2512"/>
    <cellStyle name="ANCLAS,REZONES Y SUS PARTES,DE FUNDICION,DE HIERRO O DE ACERO 3 2" xfId="2513"/>
    <cellStyle name="ANCLAS,REZONES Y SUS PARTES,DE FUNDICION,DE HIERRO O DE ACERO 3 2 2" xfId="2514"/>
    <cellStyle name="ANCLAS,REZONES Y SUS PARTES,DE FUNDICION,DE HIERRO O DE ACERO 3 2 3" xfId="2515"/>
    <cellStyle name="ANCLAS,REZONES Y SUS PARTES,DE FUNDICION,DE HIERRO O DE ACERO 3 2 4" xfId="2516"/>
    <cellStyle name="ANCLAS,REZONES Y SUS PARTES,DE FUNDICION,DE HIERRO O DE ACERO 3 20" xfId="2517"/>
    <cellStyle name="ANCLAS,REZONES Y SUS PARTES,DE FUNDICION,DE HIERRO O DE ACERO 3 21" xfId="2518"/>
    <cellStyle name="ANCLAS,REZONES Y SUS PARTES,DE FUNDICION,DE HIERRO O DE ACERO 3 22" xfId="2519"/>
    <cellStyle name="ANCLAS,REZONES Y SUS PARTES,DE FUNDICION,DE HIERRO O DE ACERO 3 23" xfId="2520"/>
    <cellStyle name="ANCLAS,REZONES Y SUS PARTES,DE FUNDICION,DE HIERRO O DE ACERO 3 24" xfId="2521"/>
    <cellStyle name="ANCLAS,REZONES Y SUS PARTES,DE FUNDICION,DE HIERRO O DE ACERO 3 25" xfId="2522"/>
    <cellStyle name="ANCLAS,REZONES Y SUS PARTES,DE FUNDICION,DE HIERRO O DE ACERO 3 26" xfId="2523"/>
    <cellStyle name="ANCLAS,REZONES Y SUS PARTES,DE FUNDICION,DE HIERRO O DE ACERO 3 27" xfId="2524"/>
    <cellStyle name="ANCLAS,REZONES Y SUS PARTES,DE FUNDICION,DE HIERRO O DE ACERO 3 28" xfId="2525"/>
    <cellStyle name="ANCLAS,REZONES Y SUS PARTES,DE FUNDICION,DE HIERRO O DE ACERO 3 29" xfId="2526"/>
    <cellStyle name="ANCLAS,REZONES Y SUS PARTES,DE FUNDICION,DE HIERRO O DE ACERO 3 3" xfId="2527"/>
    <cellStyle name="ANCLAS,REZONES Y SUS PARTES,DE FUNDICION,DE HIERRO O DE ACERO 3 30" xfId="2528"/>
    <cellStyle name="ANCLAS,REZONES Y SUS PARTES,DE FUNDICION,DE HIERRO O DE ACERO 3 31" xfId="2529"/>
    <cellStyle name="ANCLAS,REZONES Y SUS PARTES,DE FUNDICION,DE HIERRO O DE ACERO 3 32" xfId="2530"/>
    <cellStyle name="ANCLAS,REZONES Y SUS PARTES,DE FUNDICION,DE HIERRO O DE ACERO 3 33" xfId="2531"/>
    <cellStyle name="ANCLAS,REZONES Y SUS PARTES,DE FUNDICION,DE HIERRO O DE ACERO 3 34" xfId="2532"/>
    <cellStyle name="ANCLAS,REZONES Y SUS PARTES,DE FUNDICION,DE HIERRO O DE ACERO 3 35" xfId="2533"/>
    <cellStyle name="ANCLAS,REZONES Y SUS PARTES,DE FUNDICION,DE HIERRO O DE ACERO 3 36" xfId="2534"/>
    <cellStyle name="ANCLAS,REZONES Y SUS PARTES,DE FUNDICION,DE HIERRO O DE ACERO 3 37" xfId="2535"/>
    <cellStyle name="ANCLAS,REZONES Y SUS PARTES,DE FUNDICION,DE HIERRO O DE ACERO 3 38" xfId="2536"/>
    <cellStyle name="ANCLAS,REZONES Y SUS PARTES,DE FUNDICION,DE HIERRO O DE ACERO 3 39" xfId="2537"/>
    <cellStyle name="ANCLAS,REZONES Y SUS PARTES,DE FUNDICION,DE HIERRO O DE ACERO 3 4" xfId="2538"/>
    <cellStyle name="ANCLAS,REZONES Y SUS PARTES,DE FUNDICION,DE HIERRO O DE ACERO 3 5" xfId="2539"/>
    <cellStyle name="ANCLAS,REZONES Y SUS PARTES,DE FUNDICION,DE HIERRO O DE ACERO 3 6" xfId="2540"/>
    <cellStyle name="ANCLAS,REZONES Y SUS PARTES,DE FUNDICION,DE HIERRO O DE ACERO 3 7" xfId="2541"/>
    <cellStyle name="ANCLAS,REZONES Y SUS PARTES,DE FUNDICION,DE HIERRO O DE ACERO 3 8" xfId="2542"/>
    <cellStyle name="ANCLAS,REZONES Y SUS PARTES,DE FUNDICION,DE HIERRO O DE ACERO 3 9" xfId="2543"/>
    <cellStyle name="ANCLAS,REZONES Y SUS PARTES,DE FUNDICION,DE HIERRO O DE ACERO 30" xfId="2544"/>
    <cellStyle name="ANCLAS,REZONES Y SUS PARTES,DE FUNDICION,DE HIERRO O DE ACERO 31" xfId="2545"/>
    <cellStyle name="ANCLAS,REZONES Y SUS PARTES,DE FUNDICION,DE HIERRO O DE ACERO 32" xfId="2546"/>
    <cellStyle name="ANCLAS,REZONES Y SUS PARTES,DE FUNDICION,DE HIERRO O DE ACERO 33" xfId="2547"/>
    <cellStyle name="ANCLAS,REZONES Y SUS PARTES,DE FUNDICION,DE HIERRO O DE ACERO 34" xfId="2548"/>
    <cellStyle name="ANCLAS,REZONES Y SUS PARTES,DE FUNDICION,DE HIERRO O DE ACERO 35" xfId="2549"/>
    <cellStyle name="ANCLAS,REZONES Y SUS PARTES,DE FUNDICION,DE HIERRO O DE ACERO 36" xfId="2550"/>
    <cellStyle name="ANCLAS,REZONES Y SUS PARTES,DE FUNDICION,DE HIERRO O DE ACERO 37" xfId="2551"/>
    <cellStyle name="ANCLAS,REZONES Y SUS PARTES,DE FUNDICION,DE HIERRO O DE ACERO 38" xfId="2552"/>
    <cellStyle name="ANCLAS,REZONES Y SUS PARTES,DE FUNDICION,DE HIERRO O DE ACERO 39" xfId="2553"/>
    <cellStyle name="ANCLAS,REZONES Y SUS PARTES,DE FUNDICION,DE HIERRO O DE ACERO 4" xfId="2554"/>
    <cellStyle name="ANCLAS,REZONES Y SUS PARTES,DE FUNDICION,DE HIERRO O DE ACERO 4 2" xfId="2555"/>
    <cellStyle name="ANCLAS,REZONES Y SUS PARTES,DE FUNDICION,DE HIERRO O DE ACERO 4 2 2" xfId="2556"/>
    <cellStyle name="ANCLAS,REZONES Y SUS PARTES,DE FUNDICION,DE HIERRO O DE ACERO 4 2 3" xfId="2557"/>
    <cellStyle name="ANCLAS,REZONES Y SUS PARTES,DE FUNDICION,DE HIERRO O DE ACERO 4 2 4" xfId="2558"/>
    <cellStyle name="ANCLAS,REZONES Y SUS PARTES,DE FUNDICION,DE HIERRO O DE ACERO 4 3" xfId="2559"/>
    <cellStyle name="ANCLAS,REZONES Y SUS PARTES,DE FUNDICION,DE HIERRO O DE ACERO 4 4" xfId="2560"/>
    <cellStyle name="ANCLAS,REZONES Y SUS PARTES,DE FUNDICION,DE HIERRO O DE ACERO 4 5" xfId="2561"/>
    <cellStyle name="ANCLAS,REZONES Y SUS PARTES,DE FUNDICION,DE HIERRO O DE ACERO 40" xfId="2562"/>
    <cellStyle name="ANCLAS,REZONES Y SUS PARTES,DE FUNDICION,DE HIERRO O DE ACERO 41" xfId="2563"/>
    <cellStyle name="ANCLAS,REZONES Y SUS PARTES,DE FUNDICION,DE HIERRO O DE ACERO 42" xfId="2564"/>
    <cellStyle name="ANCLAS,REZONES Y SUS PARTES,DE FUNDICION,DE HIERRO O DE ACERO 43" xfId="2565"/>
    <cellStyle name="ANCLAS,REZONES Y SUS PARTES,DE FUNDICION,DE HIERRO O DE ACERO 5" xfId="2566"/>
    <cellStyle name="ANCLAS,REZONES Y SUS PARTES,DE FUNDICION,DE HIERRO O DE ACERO 5 2" xfId="2567"/>
    <cellStyle name="ANCLAS,REZONES Y SUS PARTES,DE FUNDICION,DE HIERRO O DE ACERO 5 3" xfId="2568"/>
    <cellStyle name="ANCLAS,REZONES Y SUS PARTES,DE FUNDICION,DE HIERRO O DE ACERO 5 4" xfId="2569"/>
    <cellStyle name="ANCLAS,REZONES Y SUS PARTES,DE FUNDICION,DE HIERRO O DE ACERO 6" xfId="2570"/>
    <cellStyle name="ANCLAS,REZONES Y SUS PARTES,DE FUNDICION,DE HIERRO O DE ACERO 6 2" xfId="2571"/>
    <cellStyle name="ANCLAS,REZONES Y SUS PARTES,DE FUNDICION,DE HIERRO O DE ACERO 6 3" xfId="2572"/>
    <cellStyle name="ANCLAS,REZONES Y SUS PARTES,DE FUNDICION,DE HIERRO O DE ACERO 6 4" xfId="2573"/>
    <cellStyle name="ANCLAS,REZONES Y SUS PARTES,DE FUNDICION,DE HIERRO O DE ACERO 7" xfId="2574"/>
    <cellStyle name="ANCLAS,REZONES Y SUS PARTES,DE FUNDICION,DE HIERRO O DE ACERO 7 2" xfId="2575"/>
    <cellStyle name="ANCLAS,REZONES Y SUS PARTES,DE FUNDICION,DE HIERRO O DE ACERO 7 3" xfId="2576"/>
    <cellStyle name="ANCLAS,REZONES Y SUS PARTES,DE FUNDICION,DE HIERRO O DE ACERO 7 4" xfId="2577"/>
    <cellStyle name="ANCLAS,REZONES Y SUS PARTES,DE FUNDICION,DE HIERRO O DE ACERO 8" xfId="2578"/>
    <cellStyle name="ANCLAS,REZONES Y SUS PARTES,DE FUNDICION,DE HIERRO O DE ACERO 9" xfId="2579"/>
    <cellStyle name="andy" xfId="2580"/>
    <cellStyle name="AS Input Middle Currency" xfId="2581"/>
    <cellStyle name="AS Input Middle Date" xfId="2582"/>
    <cellStyle name="AS Input Middle Multiple" xfId="2583"/>
    <cellStyle name="AS Input Middle Number" xfId="2584"/>
    <cellStyle name="AS Input Middle Percentage" xfId="2585"/>
    <cellStyle name="AS Input Middle Title / Name" xfId="2586"/>
    <cellStyle name="AS Input Middle Year" xfId="2587"/>
    <cellStyle name="Assumption" xfId="2588"/>
    <cellStyle name="Assumption [# - 00]" xfId="2589"/>
    <cellStyle name="Assumption [#]" xfId="2590"/>
    <cellStyle name="Assumption [% - 00]" xfId="2591"/>
    <cellStyle name="Assumption [%]" xfId="2592"/>
    <cellStyle name="Assumption [x]" xfId="2593"/>
    <cellStyle name="Assumption 2" xfId="2594"/>
    <cellStyle name="Assumptions Center Currency" xfId="2595"/>
    <cellStyle name="Assumptions Center Date" xfId="2596"/>
    <cellStyle name="Assumptions Center Multiple" xfId="2597"/>
    <cellStyle name="Assumptions Center Number" xfId="2598"/>
    <cellStyle name="Assumptions Center Percentage" xfId="2599"/>
    <cellStyle name="Assumptions Center Year" xfId="2600"/>
    <cellStyle name="Assumptions Forecast Currency" xfId="2601"/>
    <cellStyle name="Assumptions Forecast Date" xfId="2602"/>
    <cellStyle name="Assumptions Forecast Multiple" xfId="2603"/>
    <cellStyle name="Assumptions Forecast Number" xfId="2604"/>
    <cellStyle name="Assumptions Forecast Percentage" xfId="2605"/>
    <cellStyle name="Assumptions Forecast Title / Name" xfId="2606"/>
    <cellStyle name="Assumptions Forecast Year" xfId="2607"/>
    <cellStyle name="Assumptions Heading" xfId="2608"/>
    <cellStyle name="Assumptions Middle Currency" xfId="2609"/>
    <cellStyle name="Assumptions Middle Date" xfId="2610"/>
    <cellStyle name="Assumptions Middle Multiple" xfId="2611"/>
    <cellStyle name="Assumptions Middle Number" xfId="2612"/>
    <cellStyle name="Assumptions Middle Percentage" xfId="2613"/>
    <cellStyle name="Assumptions Middle Title / Name" xfId="2614"/>
    <cellStyle name="Assumptions Middle Year" xfId="2615"/>
    <cellStyle name="Assumptions Right Currency" xfId="2616"/>
    <cellStyle name="Assumptions Right Date" xfId="2617"/>
    <cellStyle name="Assumptions Right Multiple" xfId="2618"/>
    <cellStyle name="Assumptions Right Number" xfId="2619"/>
    <cellStyle name="Assumptions Right Percentage" xfId="2620"/>
    <cellStyle name="Assumptions Right Year" xfId="2621"/>
    <cellStyle name="Ausgabe 2" xfId="2622"/>
    <cellStyle name="Ausgabe 3" xfId="2623"/>
    <cellStyle name="Ausgabe 4" xfId="2624"/>
    <cellStyle name="Ausgabe 5" xfId="2625"/>
    <cellStyle name="Ausgabe 6" xfId="2626"/>
    <cellStyle name="Ausgabe 7" xfId="2627"/>
    <cellStyle name="Bad 10" xfId="2628"/>
    <cellStyle name="Bad 10 2" xfId="2629"/>
    <cellStyle name="Bad 10 3" xfId="2630"/>
    <cellStyle name="Bad 10 4" xfId="2631"/>
    <cellStyle name="Bad 10 5" xfId="2632"/>
    <cellStyle name="Bad 10 6" xfId="2633"/>
    <cellStyle name="Bad 11" xfId="2634"/>
    <cellStyle name="Bad 11 2" xfId="2635"/>
    <cellStyle name="Bad 11 3" xfId="2636"/>
    <cellStyle name="Bad 11 4" xfId="2637"/>
    <cellStyle name="Bad 11 5" xfId="2638"/>
    <cellStyle name="Bad 11 6" xfId="2639"/>
    <cellStyle name="Bad 12" xfId="2640"/>
    <cellStyle name="Bad 13" xfId="2641"/>
    <cellStyle name="Bad 14" xfId="2642"/>
    <cellStyle name="Bad 15" xfId="2643"/>
    <cellStyle name="Bad 16" xfId="2644"/>
    <cellStyle name="Bad 17" xfId="2645"/>
    <cellStyle name="Bad 18" xfId="2646"/>
    <cellStyle name="Bad 19" xfId="2647"/>
    <cellStyle name="Bad 2" xfId="2648"/>
    <cellStyle name="Bad 2 2" xfId="2649"/>
    <cellStyle name="Bad 2 3" xfId="2650"/>
    <cellStyle name="Bad 2 4" xfId="2651"/>
    <cellStyle name="Bad 2 5" xfId="2652"/>
    <cellStyle name="Bad 2 6" xfId="2653"/>
    <cellStyle name="Bad 2 7" xfId="2654"/>
    <cellStyle name="Bad 2 8" xfId="2655"/>
    <cellStyle name="Bad 20" xfId="2656"/>
    <cellStyle name="Bad 21" xfId="2657"/>
    <cellStyle name="Bad 22" xfId="2658"/>
    <cellStyle name="Bad 23" xfId="2659"/>
    <cellStyle name="Bad 24" xfId="2660"/>
    <cellStyle name="Bad 25" xfId="2661"/>
    <cellStyle name="Bad 26" xfId="2662"/>
    <cellStyle name="Bad 27" xfId="2663"/>
    <cellStyle name="Bad 28" xfId="2664"/>
    <cellStyle name="Bad 29" xfId="2665"/>
    <cellStyle name="Bad 3" xfId="2666"/>
    <cellStyle name="Bad 3 2" xfId="2667"/>
    <cellStyle name="Bad 3 3" xfId="2668"/>
    <cellStyle name="Bad 3 4" xfId="2669"/>
    <cellStyle name="Bad 3 5" xfId="2670"/>
    <cellStyle name="Bad 3 6" xfId="2671"/>
    <cellStyle name="Bad 3 7" xfId="2672"/>
    <cellStyle name="Bad 30" xfId="2673"/>
    <cellStyle name="Bad 31" xfId="2674"/>
    <cellStyle name="Bad 32" xfId="2675"/>
    <cellStyle name="Bad 33" xfId="2676"/>
    <cellStyle name="Bad 34" xfId="2677"/>
    <cellStyle name="Bad 35" xfId="2678"/>
    <cellStyle name="Bad 36" xfId="2679"/>
    <cellStyle name="Bad 37" xfId="2680"/>
    <cellStyle name="Bad 38" xfId="2681"/>
    <cellStyle name="Bad 4" xfId="2682"/>
    <cellStyle name="Bad 4 2" xfId="2683"/>
    <cellStyle name="Bad 4 3" xfId="2684"/>
    <cellStyle name="Bad 4 4" xfId="2685"/>
    <cellStyle name="Bad 4 5" xfId="2686"/>
    <cellStyle name="Bad 4 6" xfId="2687"/>
    <cellStyle name="Bad 4 7" xfId="2688"/>
    <cellStyle name="Bad 5" xfId="2689"/>
    <cellStyle name="Bad 5 2" xfId="2690"/>
    <cellStyle name="Bad 5 3" xfId="2691"/>
    <cellStyle name="Bad 5 4" xfId="2692"/>
    <cellStyle name="Bad 5 5" xfId="2693"/>
    <cellStyle name="Bad 5 6" xfId="2694"/>
    <cellStyle name="Bad 5 7" xfId="2695"/>
    <cellStyle name="Bad 6" xfId="2696"/>
    <cellStyle name="Bad 6 2" xfId="2697"/>
    <cellStyle name="Bad 6 3" xfId="2698"/>
    <cellStyle name="Bad 6 4" xfId="2699"/>
    <cellStyle name="Bad 6 5" xfId="2700"/>
    <cellStyle name="Bad 6 6" xfId="2701"/>
    <cellStyle name="Bad 6 7" xfId="2702"/>
    <cellStyle name="Bad 7" xfId="2703"/>
    <cellStyle name="Bad 7 2" xfId="2704"/>
    <cellStyle name="Bad 7 3" xfId="2705"/>
    <cellStyle name="Bad 7 4" xfId="2706"/>
    <cellStyle name="Bad 7 5" xfId="2707"/>
    <cellStyle name="Bad 7 6" xfId="2708"/>
    <cellStyle name="Bad 7 7" xfId="2709"/>
    <cellStyle name="Bad 8" xfId="2710"/>
    <cellStyle name="Bad 8 2" xfId="2711"/>
    <cellStyle name="Bad 8 3" xfId="2712"/>
    <cellStyle name="Bad 8 4" xfId="2713"/>
    <cellStyle name="Bad 8 5" xfId="2714"/>
    <cellStyle name="Bad 8 6" xfId="2715"/>
    <cellStyle name="Bad 9" xfId="2716"/>
    <cellStyle name="Bad 9 2" xfId="2717"/>
    <cellStyle name="Bad 9 3" xfId="2718"/>
    <cellStyle name="Bad 9 4" xfId="2719"/>
    <cellStyle name="Bad 9 5" xfId="2720"/>
    <cellStyle name="Bad 9 6" xfId="2721"/>
    <cellStyle name="Berechnung 2" xfId="2722"/>
    <cellStyle name="Berechnung 3" xfId="2723"/>
    <cellStyle name="Berechnung 4" xfId="2724"/>
    <cellStyle name="Berechnung 5" xfId="2725"/>
    <cellStyle name="Berechnung 6" xfId="2726"/>
    <cellStyle name="Berechnung 7" xfId="2727"/>
    <cellStyle name="BlankText" xfId="2728"/>
    <cellStyle name="BlankText 2" xfId="2729"/>
    <cellStyle name="BlankText 2 2" xfId="2730"/>
    <cellStyle name="BlankText 2 3" xfId="2731"/>
    <cellStyle name="BlankText 2 4" xfId="2732"/>
    <cellStyle name="BlankText 2 5" xfId="2733"/>
    <cellStyle name="BlankText 2 6" xfId="2734"/>
    <cellStyle name="BlankText 3" xfId="2735"/>
    <cellStyle name="BlankText 3 2" xfId="2736"/>
    <cellStyle name="BlankText 3 3" xfId="2737"/>
    <cellStyle name="BlankText 3 4" xfId="2738"/>
    <cellStyle name="BlankText 3 5" xfId="2739"/>
    <cellStyle name="BlankText 3 6" xfId="2740"/>
    <cellStyle name="Bold GHG Numbers (0.00)" xfId="2741"/>
    <cellStyle name="Calculated" xfId="2742"/>
    <cellStyle name="Calculation 10" xfId="2743"/>
    <cellStyle name="Calculation 10 2" xfId="2744"/>
    <cellStyle name="Calculation 10 2 2" xfId="2745"/>
    <cellStyle name="Calculation 10 2 3" xfId="2746"/>
    <cellStyle name="Calculation 10 3" xfId="2747"/>
    <cellStyle name="Calculation 10 4" xfId="2748"/>
    <cellStyle name="Calculation 10 5" xfId="2749"/>
    <cellStyle name="Calculation 10 6" xfId="2750"/>
    <cellStyle name="Calculation 11" xfId="2751"/>
    <cellStyle name="Calculation 11 2" xfId="2752"/>
    <cellStyle name="Calculation 11 2 2" xfId="2753"/>
    <cellStyle name="Calculation 11 2 3" xfId="2754"/>
    <cellStyle name="Calculation 11 3" xfId="2755"/>
    <cellStyle name="Calculation 11 4" xfId="2756"/>
    <cellStyle name="Calculation 11 5" xfId="2757"/>
    <cellStyle name="Calculation 11 6" xfId="2758"/>
    <cellStyle name="Calculation 12" xfId="2759"/>
    <cellStyle name="Calculation 12 2" xfId="2760"/>
    <cellStyle name="Calculation 12 2 2" xfId="2761"/>
    <cellStyle name="Calculation 12 2 3" xfId="2762"/>
    <cellStyle name="Calculation 12 3" xfId="2763"/>
    <cellStyle name="Calculation 12 4" xfId="2764"/>
    <cellStyle name="Calculation 13" xfId="2765"/>
    <cellStyle name="Calculation 13 2" xfId="2766"/>
    <cellStyle name="Calculation 13 2 2" xfId="2767"/>
    <cellStyle name="Calculation 13 2 3" xfId="2768"/>
    <cellStyle name="Calculation 13 3" xfId="2769"/>
    <cellStyle name="Calculation 13 4" xfId="2770"/>
    <cellStyle name="Calculation 14" xfId="2771"/>
    <cellStyle name="Calculation 15" xfId="2772"/>
    <cellStyle name="Calculation 16" xfId="2773"/>
    <cellStyle name="Calculation 17" xfId="2774"/>
    <cellStyle name="Calculation 18" xfId="2775"/>
    <cellStyle name="Calculation 19" xfId="2776"/>
    <cellStyle name="Calculation 2" xfId="2777"/>
    <cellStyle name="Calculation 2 2" xfId="2778"/>
    <cellStyle name="Calculation 2 2 2" xfId="2779"/>
    <cellStyle name="Calculation 2 2 2 2" xfId="2780"/>
    <cellStyle name="Calculation 2 2 2 2 2" xfId="2781"/>
    <cellStyle name="Calculation 2 2 2 2 3" xfId="2782"/>
    <cellStyle name="Calculation 2 2 2 3" xfId="2783"/>
    <cellStyle name="Calculation 2 2 2 4" xfId="2784"/>
    <cellStyle name="Calculation 2 3" xfId="2785"/>
    <cellStyle name="Calculation 2 3 2" xfId="2786"/>
    <cellStyle name="Calculation 2 3 2 2" xfId="2787"/>
    <cellStyle name="Calculation 2 3 2 3" xfId="2788"/>
    <cellStyle name="Calculation 2 3 3" xfId="2789"/>
    <cellStyle name="Calculation 2 3 4" xfId="2790"/>
    <cellStyle name="Calculation 2 4" xfId="2791"/>
    <cellStyle name="Calculation 2 4 2" xfId="2792"/>
    <cellStyle name="Calculation 2 4 2 2" xfId="2793"/>
    <cellStyle name="Calculation 2 4 2 3" xfId="2794"/>
    <cellStyle name="Calculation 2 4 3" xfId="2795"/>
    <cellStyle name="Calculation 2 4 4" xfId="2796"/>
    <cellStyle name="Calculation 2 5" xfId="2797"/>
    <cellStyle name="Calculation 2 5 2" xfId="2798"/>
    <cellStyle name="Calculation 2 5 2 2" xfId="2799"/>
    <cellStyle name="Calculation 2 5 2 3" xfId="2800"/>
    <cellStyle name="Calculation 2 5 3" xfId="2801"/>
    <cellStyle name="Calculation 2 5 4" xfId="2802"/>
    <cellStyle name="Calculation 2 6" xfId="2803"/>
    <cellStyle name="Calculation 2 6 2" xfId="2804"/>
    <cellStyle name="Calculation 2 6 2 2" xfId="2805"/>
    <cellStyle name="Calculation 2 6 2 3" xfId="2806"/>
    <cellStyle name="Calculation 2 6 3" xfId="2807"/>
    <cellStyle name="Calculation 2 6 4" xfId="2808"/>
    <cellStyle name="Calculation 2 7" xfId="2809"/>
    <cellStyle name="Calculation 2 7 2" xfId="2810"/>
    <cellStyle name="Calculation 2 7 2 2" xfId="2811"/>
    <cellStyle name="Calculation 2 7 2 3" xfId="2812"/>
    <cellStyle name="Calculation 2 7 3" xfId="2813"/>
    <cellStyle name="Calculation 2 7 4" xfId="2814"/>
    <cellStyle name="Calculation 2 8" xfId="2815"/>
    <cellStyle name="Calculation 2 8 2" xfId="2816"/>
    <cellStyle name="Calculation 2 8 2 2" xfId="2817"/>
    <cellStyle name="Calculation 2 8 2 3" xfId="2818"/>
    <cellStyle name="Calculation 2 8 3" xfId="2819"/>
    <cellStyle name="Calculation 2 8 4" xfId="2820"/>
    <cellStyle name="Calculation 2 9" xfId="2821"/>
    <cellStyle name="Calculation 20" xfId="2822"/>
    <cellStyle name="Calculation 21" xfId="2823"/>
    <cellStyle name="Calculation 22" xfId="2824"/>
    <cellStyle name="Calculation 23" xfId="2825"/>
    <cellStyle name="Calculation 24" xfId="2826"/>
    <cellStyle name="Calculation 25" xfId="2827"/>
    <cellStyle name="Calculation 26" xfId="2828"/>
    <cellStyle name="Calculation 27" xfId="2829"/>
    <cellStyle name="Calculation 28" xfId="2830"/>
    <cellStyle name="Calculation 29" xfId="2831"/>
    <cellStyle name="Calculation 3" xfId="2832"/>
    <cellStyle name="Calculation 3 2" xfId="2833"/>
    <cellStyle name="Calculation 3 2 2" xfId="2834"/>
    <cellStyle name="Calculation 3 2 2 2" xfId="2835"/>
    <cellStyle name="Calculation 3 2 2 3" xfId="2836"/>
    <cellStyle name="Calculation 3 2 3" xfId="2837"/>
    <cellStyle name="Calculation 3 2 4" xfId="2838"/>
    <cellStyle name="Calculation 3 3" xfId="2839"/>
    <cellStyle name="Calculation 3 4" xfId="2840"/>
    <cellStyle name="Calculation 3 5" xfId="2841"/>
    <cellStyle name="Calculation 3 6" xfId="2842"/>
    <cellStyle name="Calculation 3 7" xfId="2843"/>
    <cellStyle name="Calculation 30" xfId="2844"/>
    <cellStyle name="Calculation 31" xfId="2845"/>
    <cellStyle name="Calculation 32" xfId="2846"/>
    <cellStyle name="Calculation 33" xfId="2847"/>
    <cellStyle name="Calculation 34" xfId="2848"/>
    <cellStyle name="Calculation 35" xfId="2849"/>
    <cellStyle name="Calculation 36" xfId="2850"/>
    <cellStyle name="Calculation 37" xfId="2851"/>
    <cellStyle name="Calculation 38" xfId="2852"/>
    <cellStyle name="Calculation 4" xfId="2853"/>
    <cellStyle name="Calculation 4 2" xfId="2854"/>
    <cellStyle name="Calculation 4 2 2" xfId="2855"/>
    <cellStyle name="Calculation 4 2 2 2" xfId="2856"/>
    <cellStyle name="Calculation 4 2 2 3" xfId="2857"/>
    <cellStyle name="Calculation 4 2 3" xfId="2858"/>
    <cellStyle name="Calculation 4 2 4" xfId="2859"/>
    <cellStyle name="Calculation 4 3" xfId="2860"/>
    <cellStyle name="Calculation 4 4" xfId="2861"/>
    <cellStyle name="Calculation 4 5" xfId="2862"/>
    <cellStyle name="Calculation 4 6" xfId="2863"/>
    <cellStyle name="Calculation 4 7" xfId="2864"/>
    <cellStyle name="Calculation 5" xfId="2865"/>
    <cellStyle name="Calculation 5 2" xfId="2866"/>
    <cellStyle name="Calculation 5 2 2" xfId="2867"/>
    <cellStyle name="Calculation 5 2 2 2" xfId="2868"/>
    <cellStyle name="Calculation 5 2 2 3" xfId="2869"/>
    <cellStyle name="Calculation 5 2 3" xfId="2870"/>
    <cellStyle name="Calculation 5 2 4" xfId="2871"/>
    <cellStyle name="Calculation 5 3" xfId="2872"/>
    <cellStyle name="Calculation 5 4" xfId="2873"/>
    <cellStyle name="Calculation 5 5" xfId="2874"/>
    <cellStyle name="Calculation 5 6" xfId="2875"/>
    <cellStyle name="Calculation 5 7" xfId="2876"/>
    <cellStyle name="Calculation 6" xfId="2877"/>
    <cellStyle name="Calculation 6 2" xfId="2878"/>
    <cellStyle name="Calculation 6 2 2" xfId="2879"/>
    <cellStyle name="Calculation 6 2 2 2" xfId="2880"/>
    <cellStyle name="Calculation 6 2 2 3" xfId="2881"/>
    <cellStyle name="Calculation 6 2 3" xfId="2882"/>
    <cellStyle name="Calculation 6 2 4" xfId="2883"/>
    <cellStyle name="Calculation 6 3" xfId="2884"/>
    <cellStyle name="Calculation 6 4" xfId="2885"/>
    <cellStyle name="Calculation 6 5" xfId="2886"/>
    <cellStyle name="Calculation 6 6" xfId="2887"/>
    <cellStyle name="Calculation 6 7" xfId="2888"/>
    <cellStyle name="Calculation 7" xfId="2889"/>
    <cellStyle name="Calculation 7 2" xfId="2890"/>
    <cellStyle name="Calculation 7 2 2" xfId="2891"/>
    <cellStyle name="Calculation 7 2 2 2" xfId="2892"/>
    <cellStyle name="Calculation 7 2 2 3" xfId="2893"/>
    <cellStyle name="Calculation 7 2 3" xfId="2894"/>
    <cellStyle name="Calculation 7 2 4" xfId="2895"/>
    <cellStyle name="Calculation 7 3" xfId="2896"/>
    <cellStyle name="Calculation 7 4" xfId="2897"/>
    <cellStyle name="Calculation 7 5" xfId="2898"/>
    <cellStyle name="Calculation 7 6" xfId="2899"/>
    <cellStyle name="Calculation 7 7" xfId="2900"/>
    <cellStyle name="Calculation 8" xfId="2901"/>
    <cellStyle name="Calculation 8 2" xfId="2902"/>
    <cellStyle name="Calculation 8 2 2" xfId="2903"/>
    <cellStyle name="Calculation 8 2 2 2" xfId="2904"/>
    <cellStyle name="Calculation 8 2 2 3" xfId="2905"/>
    <cellStyle name="Calculation 8 2 3" xfId="2906"/>
    <cellStyle name="Calculation 8 2 4" xfId="2907"/>
    <cellStyle name="Calculation 8 3" xfId="2908"/>
    <cellStyle name="Calculation 8 4" xfId="2909"/>
    <cellStyle name="Calculation 8 5" xfId="2910"/>
    <cellStyle name="Calculation 8 6" xfId="2911"/>
    <cellStyle name="Calculation 9" xfId="2912"/>
    <cellStyle name="Calculation 9 2" xfId="2913"/>
    <cellStyle name="Calculation 9 2 2" xfId="2914"/>
    <cellStyle name="Calculation 9 2 3" xfId="2915"/>
    <cellStyle name="Calculation 9 3" xfId="2916"/>
    <cellStyle name="Calculation 9 4" xfId="2917"/>
    <cellStyle name="Calculation 9 5" xfId="2918"/>
    <cellStyle name="Calculation 9 6" xfId="2919"/>
    <cellStyle name="Calculation Cell" xfId="2920"/>
    <cellStyle name="Calculation Cell 2" xfId="2921"/>
    <cellStyle name="Calculation Cell 3" xfId="2922"/>
    <cellStyle name="Cell Link" xfId="2923"/>
    <cellStyle name="Center Currency" xfId="2924"/>
    <cellStyle name="Center Date" xfId="2925"/>
    <cellStyle name="Center Multiple" xfId="2926"/>
    <cellStyle name="Center Number" xfId="2927"/>
    <cellStyle name="Center Percentage" xfId="2928"/>
    <cellStyle name="Center Year" xfId="2929"/>
    <cellStyle name="Check Cell 10" xfId="2930"/>
    <cellStyle name="Check Cell 11" xfId="2931"/>
    <cellStyle name="Check Cell 12" xfId="2932"/>
    <cellStyle name="Check Cell 13" xfId="2933"/>
    <cellStyle name="Check Cell 14" xfId="2934"/>
    <cellStyle name="Check Cell 15" xfId="2935"/>
    <cellStyle name="Check Cell 16" xfId="2936"/>
    <cellStyle name="Check Cell 17" xfId="2937"/>
    <cellStyle name="Check Cell 18" xfId="2938"/>
    <cellStyle name="Check Cell 19" xfId="2939"/>
    <cellStyle name="Check Cell 2" xfId="2940"/>
    <cellStyle name="Check Cell 2 2" xfId="2941"/>
    <cellStyle name="Check Cell 2 3" xfId="2942"/>
    <cellStyle name="Check Cell 2 4" xfId="2943"/>
    <cellStyle name="Check Cell 2 5" xfId="2944"/>
    <cellStyle name="Check Cell 2 6" xfId="2945"/>
    <cellStyle name="Check Cell 2 7" xfId="2946"/>
    <cellStyle name="Check Cell 2 8" xfId="2947"/>
    <cellStyle name="Check Cell 20" xfId="2948"/>
    <cellStyle name="Check Cell 21" xfId="2949"/>
    <cellStyle name="Check Cell 22" xfId="2950"/>
    <cellStyle name="Check Cell 23" xfId="2951"/>
    <cellStyle name="Check Cell 24" xfId="2952"/>
    <cellStyle name="Check Cell 25" xfId="2953"/>
    <cellStyle name="Check Cell 26" xfId="2954"/>
    <cellStyle name="Check Cell 27" xfId="2955"/>
    <cellStyle name="Check Cell 28" xfId="2956"/>
    <cellStyle name="Check Cell 29" xfId="2957"/>
    <cellStyle name="Check Cell 3" xfId="2958"/>
    <cellStyle name="Check Cell 3 2" xfId="2959"/>
    <cellStyle name="Check Cell 3 3" xfId="2960"/>
    <cellStyle name="Check Cell 3 4" xfId="2961"/>
    <cellStyle name="Check Cell 3 5" xfId="2962"/>
    <cellStyle name="Check Cell 3 6" xfId="2963"/>
    <cellStyle name="Check Cell 30" xfId="2964"/>
    <cellStyle name="Check Cell 31" xfId="2965"/>
    <cellStyle name="Check Cell 32" xfId="2966"/>
    <cellStyle name="Check Cell 33" xfId="2967"/>
    <cellStyle name="Check Cell 34" xfId="2968"/>
    <cellStyle name="Check Cell 35" xfId="2969"/>
    <cellStyle name="Check Cell 36" xfId="2970"/>
    <cellStyle name="Check Cell 37" xfId="2971"/>
    <cellStyle name="Check Cell 38" xfId="2972"/>
    <cellStyle name="Check Cell 4" xfId="2973"/>
    <cellStyle name="Check Cell 4 2" xfId="2974"/>
    <cellStyle name="Check Cell 4 3" xfId="2975"/>
    <cellStyle name="Check Cell 4 4" xfId="2976"/>
    <cellStyle name="Check Cell 4 5" xfId="2977"/>
    <cellStyle name="Check Cell 4 6" xfId="2978"/>
    <cellStyle name="Check Cell 5" xfId="2979"/>
    <cellStyle name="Check Cell 5 2" xfId="2980"/>
    <cellStyle name="Check Cell 5 3" xfId="2981"/>
    <cellStyle name="Check Cell 5 4" xfId="2982"/>
    <cellStyle name="Check Cell 5 5" xfId="2983"/>
    <cellStyle name="Check Cell 5 6" xfId="2984"/>
    <cellStyle name="Check Cell 6" xfId="2985"/>
    <cellStyle name="Check Cell 7" xfId="2986"/>
    <cellStyle name="Check Cell 8" xfId="2987"/>
    <cellStyle name="Check Cell 9" xfId="2988"/>
    <cellStyle name="ColumnHeading" xfId="2989"/>
    <cellStyle name="Comma  - Style1" xfId="2990"/>
    <cellStyle name="Comma  - Style2" xfId="2991"/>
    <cellStyle name="Comma  - Style3" xfId="2992"/>
    <cellStyle name="Comma  - Style4" xfId="2993"/>
    <cellStyle name="Comma  - Style5" xfId="2994"/>
    <cellStyle name="Comma  - Style6" xfId="2995"/>
    <cellStyle name="Comma  - Style7" xfId="2996"/>
    <cellStyle name="Comma  - Style8" xfId="2997"/>
    <cellStyle name="Comma [0.0]" xfId="2998"/>
    <cellStyle name="Comma [0.0] 2" xfId="2999"/>
    <cellStyle name="Comma [0] 2" xfId="3000"/>
    <cellStyle name="Comma [2]" xfId="3001"/>
    <cellStyle name="Comma 10" xfId="3002"/>
    <cellStyle name="Comma 10 2" xfId="3003"/>
    <cellStyle name="Comma 11" xfId="3004"/>
    <cellStyle name="Comma 11 2" xfId="3005"/>
    <cellStyle name="Comma 12" xfId="3006"/>
    <cellStyle name="Comma 12 2" xfId="3007"/>
    <cellStyle name="Comma 13" xfId="3008"/>
    <cellStyle name="Comma 13 2" xfId="3009"/>
    <cellStyle name="Comma 14" xfId="3010"/>
    <cellStyle name="Comma 14 10" xfId="3011"/>
    <cellStyle name="Comma 14 11" xfId="3012"/>
    <cellStyle name="Comma 14 12" xfId="3013"/>
    <cellStyle name="Comma 14 2" xfId="3014"/>
    <cellStyle name="Comma 14 2 2" xfId="3015"/>
    <cellStyle name="Comma 14 3" xfId="3016"/>
    <cellStyle name="Comma 14 4" xfId="3017"/>
    <cellStyle name="Comma 14 5" xfId="3018"/>
    <cellStyle name="Comma 14 6" xfId="3019"/>
    <cellStyle name="Comma 14 7" xfId="3020"/>
    <cellStyle name="Comma 14 8" xfId="3021"/>
    <cellStyle name="Comma 14 9" xfId="3022"/>
    <cellStyle name="Comma 15" xfId="3023"/>
    <cellStyle name="Comma 15 10" xfId="3024"/>
    <cellStyle name="Comma 15 11" xfId="3025"/>
    <cellStyle name="Comma 15 12" xfId="3026"/>
    <cellStyle name="Comma 15 2" xfId="3027"/>
    <cellStyle name="Comma 15 3" xfId="3028"/>
    <cellStyle name="Comma 15 4" xfId="3029"/>
    <cellStyle name="Comma 15 5" xfId="3030"/>
    <cellStyle name="Comma 15 6" xfId="3031"/>
    <cellStyle name="Comma 15 7" xfId="3032"/>
    <cellStyle name="Comma 15 8" xfId="3033"/>
    <cellStyle name="Comma 15 9" xfId="3034"/>
    <cellStyle name="Comma 16" xfId="3035"/>
    <cellStyle name="Comma 16 2" xfId="3036"/>
    <cellStyle name="Comma 16 2 2" xfId="3037"/>
    <cellStyle name="Comma 16 3" xfId="3038"/>
    <cellStyle name="Comma 17" xfId="3039"/>
    <cellStyle name="Comma 18" xfId="3040"/>
    <cellStyle name="Comma 19" xfId="3041"/>
    <cellStyle name="Comma 2" xfId="3042"/>
    <cellStyle name="Comma 2 10" xfId="3043"/>
    <cellStyle name="Comma 2 11" xfId="3044"/>
    <cellStyle name="Comma 2 12" xfId="3045"/>
    <cellStyle name="Comma 2 13" xfId="3046"/>
    <cellStyle name="Comma 2 14" xfId="3047"/>
    <cellStyle name="Comma 2 15" xfId="3048"/>
    <cellStyle name="Comma 2 16" xfId="3049"/>
    <cellStyle name="Comma 2 17" xfId="3050"/>
    <cellStyle name="Comma 2 18" xfId="3051"/>
    <cellStyle name="Comma 2 19" xfId="3052"/>
    <cellStyle name="Comma 2 2" xfId="3053"/>
    <cellStyle name="Comma 2 2 2" xfId="3054"/>
    <cellStyle name="Comma 2 2 2 2" xfId="3055"/>
    <cellStyle name="Comma 2 2 2 2 2" xfId="3056"/>
    <cellStyle name="Comma 2 2 2 2 2 2" xfId="3057"/>
    <cellStyle name="Comma 2 2 2 2 2 2 2" xfId="3058"/>
    <cellStyle name="Comma 2 2 2 2 2 2 2 2" xfId="3059"/>
    <cellStyle name="Comma 2 2 2 2 2 2 2 2 2" xfId="3060"/>
    <cellStyle name="Comma 2 2 2 2 2 2 2 2 2 2" xfId="3061"/>
    <cellStyle name="Comma 2 2 2 2 2 2 2 2 3" xfId="3062"/>
    <cellStyle name="Comma 2 2 2 2 2 2 2 2 3 2" xfId="3063"/>
    <cellStyle name="Comma 2 2 2 2 2 2 3" xfId="3064"/>
    <cellStyle name="Comma 2 2 2 2 2 2 3 2" xfId="3065"/>
    <cellStyle name="Comma 2 2 2 2 2 2 3 2 2" xfId="3066"/>
    <cellStyle name="Comma 2 2 2 2 2 2 3 3" xfId="3067"/>
    <cellStyle name="Comma 2 2 2 2 2 2 3 3 2" xfId="3068"/>
    <cellStyle name="Comma 2 2 2 2 2 2 4" xfId="3069"/>
    <cellStyle name="Comma 2 2 2 2 2 2 4 2" xfId="3070"/>
    <cellStyle name="Comma 2 2 2 2 2 2 5" xfId="3071"/>
    <cellStyle name="Comma 2 2 2 2 2 2 5 2" xfId="3072"/>
    <cellStyle name="Comma 2 2 2 2 2 3" xfId="3073"/>
    <cellStyle name="Comma 2 2 2 2 2 3 2" xfId="3074"/>
    <cellStyle name="Comma 2 2 2 2 2 3 2 2" xfId="3075"/>
    <cellStyle name="Comma 2 2 2 2 2 3 3" xfId="3076"/>
    <cellStyle name="Comma 2 2 2 2 2 3 3 2" xfId="3077"/>
    <cellStyle name="Comma 2 2 2 2 2 4" xfId="3078"/>
    <cellStyle name="Comma 2 2 2 2 2 4 2" xfId="3079"/>
    <cellStyle name="Comma 2 2 2 2 2 4 3" xfId="3080"/>
    <cellStyle name="Comma 2 2 2 2 2 4 3 2" xfId="3081"/>
    <cellStyle name="Comma 2 2 2 2 2 4 4" xfId="3082"/>
    <cellStyle name="Comma 2 2 2 2 2 4 4 2" xfId="3083"/>
    <cellStyle name="Comma 2 2 2 2 3" xfId="3084"/>
    <cellStyle name="Comma 2 2 2 2 3 2" xfId="3085"/>
    <cellStyle name="Comma 2 2 2 2 3 2 2" xfId="3086"/>
    <cellStyle name="Comma 2 2 2 2 3 2 3" xfId="3087"/>
    <cellStyle name="Comma 2 2 2 2 3 2 3 2" xfId="3088"/>
    <cellStyle name="Comma 2 2 2 2 3 2 4" xfId="3089"/>
    <cellStyle name="Comma 2 2 2 2 3 2 4 2" xfId="3090"/>
    <cellStyle name="Comma 2 2 2 2 3 3" xfId="3091"/>
    <cellStyle name="Comma 2 2 2 2 4" xfId="3092"/>
    <cellStyle name="Comma 2 2 2 2 4 2" xfId="3093"/>
    <cellStyle name="Comma 2 2 2 2 4 2 2" xfId="3094"/>
    <cellStyle name="Comma 2 2 2 2 4 2 2 2" xfId="3095"/>
    <cellStyle name="Comma 2 2 2 2 4 2 3" xfId="3096"/>
    <cellStyle name="Comma 2 2 2 2 4 2 3 2" xfId="3097"/>
    <cellStyle name="Comma 2 2 2 2 5" xfId="3098"/>
    <cellStyle name="Comma 2 2 2 2 5 2" xfId="3099"/>
    <cellStyle name="Comma 2 2 2 2 6" xfId="3100"/>
    <cellStyle name="Comma 2 2 2 2 6 2" xfId="3101"/>
    <cellStyle name="Comma 2 2 2 3" xfId="3102"/>
    <cellStyle name="Comma 2 2 2 3 2" xfId="3103"/>
    <cellStyle name="Comma 2 2 2 3 2 2" xfId="3104"/>
    <cellStyle name="Comma 2 2 2 3 3" xfId="3105"/>
    <cellStyle name="Comma 2 2 2 3 3 2" xfId="3106"/>
    <cellStyle name="Comma 2 2 2 4" xfId="3107"/>
    <cellStyle name="Comma 2 2 2 4 2" xfId="3108"/>
    <cellStyle name="Comma 2 2 2 4 2 2" xfId="3109"/>
    <cellStyle name="Comma 2 2 2 4 3" xfId="3110"/>
    <cellStyle name="Comma 2 2 2 4 3 2" xfId="3111"/>
    <cellStyle name="Comma 2 2 2 5" xfId="3112"/>
    <cellStyle name="Comma 2 2 2 5 2" xfId="3113"/>
    <cellStyle name="Comma 2 2 2 5 2 2" xfId="3114"/>
    <cellStyle name="Comma 2 2 2 5 2 2 2" xfId="3115"/>
    <cellStyle name="Comma 2 2 2 5 2 2 2 2" xfId="3116"/>
    <cellStyle name="Comma 2 2 2 5 2 2 3" xfId="3117"/>
    <cellStyle name="Comma 2 2 2 5 2 2 3 2" xfId="3118"/>
    <cellStyle name="Comma 2 2 2 5 3" xfId="3119"/>
    <cellStyle name="Comma 2 2 2 5 3 2" xfId="3120"/>
    <cellStyle name="Comma 2 2 2 5 3 2 2" xfId="3121"/>
    <cellStyle name="Comma 2 2 2 5 3 3" xfId="3122"/>
    <cellStyle name="Comma 2 2 2 5 3 3 2" xfId="3123"/>
    <cellStyle name="Comma 2 2 2 5 4" xfId="3124"/>
    <cellStyle name="Comma 2 2 2 5 4 2" xfId="3125"/>
    <cellStyle name="Comma 2 2 2 5 5" xfId="3126"/>
    <cellStyle name="Comma 2 2 2 5 5 2" xfId="3127"/>
    <cellStyle name="Comma 2 2 2 6" xfId="3128"/>
    <cellStyle name="Comma 2 2 2 6 2" xfId="3129"/>
    <cellStyle name="Comma 2 2 2 6 2 2" xfId="3130"/>
    <cellStyle name="Comma 2 2 2 6 3" xfId="3131"/>
    <cellStyle name="Comma 2 2 2 6 3 2" xfId="3132"/>
    <cellStyle name="Comma 2 2 2 7" xfId="3133"/>
    <cellStyle name="Comma 2 2 2 7 2" xfId="3134"/>
    <cellStyle name="Comma 2 2 2 7 3" xfId="3135"/>
    <cellStyle name="Comma 2 2 2 7 3 2" xfId="3136"/>
    <cellStyle name="Comma 2 2 2 7 4" xfId="3137"/>
    <cellStyle name="Comma 2 2 2 7 4 2" xfId="3138"/>
    <cellStyle name="Comma 2 2 3" xfId="3139"/>
    <cellStyle name="Comma 2 2 3 2" xfId="3140"/>
    <cellStyle name="Comma 2 2 3 2 2" xfId="3141"/>
    <cellStyle name="Comma 2 2 3 2 2 2" xfId="3142"/>
    <cellStyle name="Comma 2 2 3 2 2 2 2" xfId="3143"/>
    <cellStyle name="Comma 2 2 3 2 2 3" xfId="3144"/>
    <cellStyle name="Comma 2 2 3 2 3" xfId="3145"/>
    <cellStyle name="Comma 2 2 3 2 4" xfId="3146"/>
    <cellStyle name="Comma 2 2 3 2 4 2" xfId="3147"/>
    <cellStyle name="Comma 2 2 3 3" xfId="3148"/>
    <cellStyle name="Comma 2 2 3 3 2" xfId="3149"/>
    <cellStyle name="Comma 2 2 3 3 2 2" xfId="3150"/>
    <cellStyle name="Comma 2 2 3 3 3" xfId="3151"/>
    <cellStyle name="Comma 2 2 3 4" xfId="3152"/>
    <cellStyle name="Comma 2 2 3 4 2" xfId="3153"/>
    <cellStyle name="Comma 2 2 4" xfId="3154"/>
    <cellStyle name="Comma 2 2 5" xfId="3155"/>
    <cellStyle name="Comma 2 2 5 2" xfId="3156"/>
    <cellStyle name="Comma 2 2 5 2 2" xfId="3157"/>
    <cellStyle name="Comma 2 2 5 3" xfId="3158"/>
    <cellStyle name="Comma 2 2 6" xfId="3159"/>
    <cellStyle name="Comma 2 2 7" xfId="3160"/>
    <cellStyle name="Comma 2 2 7 2" xfId="3161"/>
    <cellStyle name="Comma 2 20" xfId="3162"/>
    <cellStyle name="Comma 2 21" xfId="3163"/>
    <cellStyle name="Comma 2 22" xfId="3164"/>
    <cellStyle name="Comma 2 23" xfId="3165"/>
    <cellStyle name="Comma 2 24" xfId="3166"/>
    <cellStyle name="Comma 2 25" xfId="3167"/>
    <cellStyle name="Comma 2 26" xfId="3168"/>
    <cellStyle name="Comma 2 3" xfId="3169"/>
    <cellStyle name="Comma 2 3 2" xfId="3170"/>
    <cellStyle name="Comma 2 3 3" xfId="3171"/>
    <cellStyle name="Comma 2 4" xfId="3172"/>
    <cellStyle name="Comma 2 4 2" xfId="3173"/>
    <cellStyle name="Comma 2 5" xfId="3174"/>
    <cellStyle name="Comma 2 5 2" xfId="3175"/>
    <cellStyle name="Comma 2 6" xfId="3176"/>
    <cellStyle name="Comma 2 6 2" xfId="3177"/>
    <cellStyle name="Comma 2 7" xfId="3178"/>
    <cellStyle name="Comma 2 8" xfId="3179"/>
    <cellStyle name="Comma 2 9" xfId="3180"/>
    <cellStyle name="Comma 20" xfId="3181"/>
    <cellStyle name="Comma 21" xfId="3182"/>
    <cellStyle name="Comma 22" xfId="3183"/>
    <cellStyle name="Comma 23" xfId="3184"/>
    <cellStyle name="Comma 24" xfId="3185"/>
    <cellStyle name="Comma 25" xfId="3186"/>
    <cellStyle name="Comma 26" xfId="3187"/>
    <cellStyle name="Comma 27" xfId="3188"/>
    <cellStyle name="Comma 27 2" xfId="3189"/>
    <cellStyle name="Comma 28" xfId="3190"/>
    <cellStyle name="Comma 28 2" xfId="3191"/>
    <cellStyle name="Comma 28 3" xfId="3192"/>
    <cellStyle name="Comma 28 4" xfId="3193"/>
    <cellStyle name="Comma 28 5" xfId="3194"/>
    <cellStyle name="Comma 29" xfId="3195"/>
    <cellStyle name="Comma 29 10" xfId="3196"/>
    <cellStyle name="Comma 29 2" xfId="3197"/>
    <cellStyle name="Comma 29 3" xfId="3198"/>
    <cellStyle name="Comma 29 4" xfId="3199"/>
    <cellStyle name="Comma 29 5" xfId="3200"/>
    <cellStyle name="Comma 29 6" xfId="3201"/>
    <cellStyle name="Comma 29 7" xfId="3202"/>
    <cellStyle name="Comma 29 8" xfId="3203"/>
    <cellStyle name="Comma 29 9" xfId="3204"/>
    <cellStyle name="Comma 3" xfId="3205"/>
    <cellStyle name="Comma 3 2" xfId="3206"/>
    <cellStyle name="Comma 3 2 2" xfId="3207"/>
    <cellStyle name="Comma 3 3" xfId="3208"/>
    <cellStyle name="Comma 3 4" xfId="3209"/>
    <cellStyle name="Comma 3 5" xfId="3210"/>
    <cellStyle name="Comma 3 6" xfId="3211"/>
    <cellStyle name="Comma 3 7" xfId="3212"/>
    <cellStyle name="Comma 3 8" xfId="3213"/>
    <cellStyle name="Comma 30" xfId="3214"/>
    <cellStyle name="Comma 31" xfId="3215"/>
    <cellStyle name="Comma 31 10" xfId="3216"/>
    <cellStyle name="Comma 31 2" xfId="3217"/>
    <cellStyle name="Comma 31 3" xfId="3218"/>
    <cellStyle name="Comma 31 4" xfId="3219"/>
    <cellStyle name="Comma 31 5" xfId="3220"/>
    <cellStyle name="Comma 31 6" xfId="3221"/>
    <cellStyle name="Comma 31 7" xfId="3222"/>
    <cellStyle name="Comma 31 8" xfId="3223"/>
    <cellStyle name="Comma 31 9" xfId="3224"/>
    <cellStyle name="Comma 32" xfId="3225"/>
    <cellStyle name="Comma 33" xfId="3226"/>
    <cellStyle name="Comma 34" xfId="3227"/>
    <cellStyle name="Comma 35" xfId="3228"/>
    <cellStyle name="Comma 36" xfId="3229"/>
    <cellStyle name="Comma 37" xfId="3230"/>
    <cellStyle name="Comma 38" xfId="3231"/>
    <cellStyle name="Comma 39" xfId="3232"/>
    <cellStyle name="Comma 39 2" xfId="3233"/>
    <cellStyle name="Comma 39 3" xfId="3234"/>
    <cellStyle name="Comma 39 4" xfId="3235"/>
    <cellStyle name="Comma 39 5" xfId="3236"/>
    <cellStyle name="Comma 39 6" xfId="3237"/>
    <cellStyle name="Comma 4" xfId="3238"/>
    <cellStyle name="Comma 4 2" xfId="3239"/>
    <cellStyle name="Comma 4 3" xfId="3240"/>
    <cellStyle name="Comma 4 3 2" xfId="3241"/>
    <cellStyle name="Comma 4 4" xfId="3242"/>
    <cellStyle name="Comma 4 5" xfId="3243"/>
    <cellStyle name="Comma 40" xfId="3244"/>
    <cellStyle name="Comma 5" xfId="3245"/>
    <cellStyle name="Comma 5 2" xfId="3246"/>
    <cellStyle name="Comma 5 3" xfId="3247"/>
    <cellStyle name="Comma 5 4" xfId="3248"/>
    <cellStyle name="Comma 5 5" xfId="3249"/>
    <cellStyle name="Comma 6" xfId="3250"/>
    <cellStyle name="Comma 6 2" xfId="3251"/>
    <cellStyle name="Comma 6 3" xfId="3252"/>
    <cellStyle name="Comma 6 4" xfId="3253"/>
    <cellStyle name="Comma 6 5" xfId="3254"/>
    <cellStyle name="Comma 7" xfId="3255"/>
    <cellStyle name="Comma 7 10" xfId="3256"/>
    <cellStyle name="Comma 7 11" xfId="3257"/>
    <cellStyle name="Comma 7 12" xfId="3258"/>
    <cellStyle name="Comma 7 13" xfId="3259"/>
    <cellStyle name="Comma 7 14" xfId="3260"/>
    <cellStyle name="Comma 7 14 10" xfId="3261"/>
    <cellStyle name="Comma 7 14 11" xfId="3262"/>
    <cellStyle name="Comma 7 14 12" xfId="3263"/>
    <cellStyle name="Comma 7 14 13" xfId="3264"/>
    <cellStyle name="Comma 7 14 14" xfId="3265"/>
    <cellStyle name="Comma 7 14 15" xfId="3266"/>
    <cellStyle name="Comma 7 14 16" xfId="3267"/>
    <cellStyle name="Comma 7 14 17" xfId="3268"/>
    <cellStyle name="Comma 7 14 18" xfId="3269"/>
    <cellStyle name="Comma 7 14 19" xfId="3270"/>
    <cellStyle name="Comma 7 14 2" xfId="3271"/>
    <cellStyle name="Comma 7 14 20" xfId="3272"/>
    <cellStyle name="Comma 7 14 3" xfId="3273"/>
    <cellStyle name="Comma 7 14 4" xfId="3274"/>
    <cellStyle name="Comma 7 14 5" xfId="3275"/>
    <cellStyle name="Comma 7 14 6" xfId="3276"/>
    <cellStyle name="Comma 7 14 7" xfId="3277"/>
    <cellStyle name="Comma 7 14 8" xfId="3278"/>
    <cellStyle name="Comma 7 14 9" xfId="3279"/>
    <cellStyle name="Comma 7 15" xfId="3280"/>
    <cellStyle name="Comma 7 15 10" xfId="3281"/>
    <cellStyle name="Comma 7 15 11" xfId="3282"/>
    <cellStyle name="Comma 7 15 12" xfId="3283"/>
    <cellStyle name="Comma 7 15 13" xfId="3284"/>
    <cellStyle name="Comma 7 15 14" xfId="3285"/>
    <cellStyle name="Comma 7 15 15" xfId="3286"/>
    <cellStyle name="Comma 7 15 16" xfId="3287"/>
    <cellStyle name="Comma 7 15 17" xfId="3288"/>
    <cellStyle name="Comma 7 15 18" xfId="3289"/>
    <cellStyle name="Comma 7 15 19" xfId="3290"/>
    <cellStyle name="Comma 7 15 2" xfId="3291"/>
    <cellStyle name="Comma 7 15 20" xfId="3292"/>
    <cellStyle name="Comma 7 15 3" xfId="3293"/>
    <cellStyle name="Comma 7 15 4" xfId="3294"/>
    <cellStyle name="Comma 7 15 5" xfId="3295"/>
    <cellStyle name="Comma 7 15 6" xfId="3296"/>
    <cellStyle name="Comma 7 15 7" xfId="3297"/>
    <cellStyle name="Comma 7 15 8" xfId="3298"/>
    <cellStyle name="Comma 7 15 9" xfId="3299"/>
    <cellStyle name="Comma 7 16" xfId="3300"/>
    <cellStyle name="Comma 7 16 10" xfId="3301"/>
    <cellStyle name="Comma 7 16 11" xfId="3302"/>
    <cellStyle name="Comma 7 16 12" xfId="3303"/>
    <cellStyle name="Comma 7 16 13" xfId="3304"/>
    <cellStyle name="Comma 7 16 14" xfId="3305"/>
    <cellStyle name="Comma 7 16 15" xfId="3306"/>
    <cellStyle name="Comma 7 16 16" xfId="3307"/>
    <cellStyle name="Comma 7 16 17" xfId="3308"/>
    <cellStyle name="Comma 7 16 18" xfId="3309"/>
    <cellStyle name="Comma 7 16 19" xfId="3310"/>
    <cellStyle name="Comma 7 16 2" xfId="3311"/>
    <cellStyle name="Comma 7 16 20" xfId="3312"/>
    <cellStyle name="Comma 7 16 3" xfId="3313"/>
    <cellStyle name="Comma 7 16 4" xfId="3314"/>
    <cellStyle name="Comma 7 16 5" xfId="3315"/>
    <cellStyle name="Comma 7 16 6" xfId="3316"/>
    <cellStyle name="Comma 7 16 7" xfId="3317"/>
    <cellStyle name="Comma 7 16 8" xfId="3318"/>
    <cellStyle name="Comma 7 16 9" xfId="3319"/>
    <cellStyle name="Comma 7 17" xfId="3320"/>
    <cellStyle name="Comma 7 17 10" xfId="3321"/>
    <cellStyle name="Comma 7 17 11" xfId="3322"/>
    <cellStyle name="Comma 7 17 12" xfId="3323"/>
    <cellStyle name="Comma 7 17 13" xfId="3324"/>
    <cellStyle name="Comma 7 17 14" xfId="3325"/>
    <cellStyle name="Comma 7 17 2" xfId="3326"/>
    <cellStyle name="Comma 7 17 3" xfId="3327"/>
    <cellStyle name="Comma 7 17 4" xfId="3328"/>
    <cellStyle name="Comma 7 17 5" xfId="3329"/>
    <cellStyle name="Comma 7 17 6" xfId="3330"/>
    <cellStyle name="Comma 7 17 7" xfId="3331"/>
    <cellStyle name="Comma 7 17 8" xfId="3332"/>
    <cellStyle name="Comma 7 17 9" xfId="3333"/>
    <cellStyle name="Comma 7 18" xfId="3334"/>
    <cellStyle name="Comma 7 19" xfId="3335"/>
    <cellStyle name="Comma 7 2" xfId="3336"/>
    <cellStyle name="Comma 7 20" xfId="3337"/>
    <cellStyle name="Comma 7 21" xfId="3338"/>
    <cellStyle name="Comma 7 22" xfId="3339"/>
    <cellStyle name="Comma 7 23" xfId="3340"/>
    <cellStyle name="Comma 7 24" xfId="3341"/>
    <cellStyle name="Comma 7 24 2" xfId="3342"/>
    <cellStyle name="Comma 7 24 3" xfId="3343"/>
    <cellStyle name="Comma 7 24 4" xfId="3344"/>
    <cellStyle name="Comma 7 24 5" xfId="3345"/>
    <cellStyle name="Comma 7 24 6" xfId="3346"/>
    <cellStyle name="Comma 7 24 7" xfId="3347"/>
    <cellStyle name="Comma 7 25" xfId="3348"/>
    <cellStyle name="Comma 7 25 2" xfId="3349"/>
    <cellStyle name="Comma 7 25 3" xfId="3350"/>
    <cellStyle name="Comma 7 25 4" xfId="3351"/>
    <cellStyle name="Comma 7 25 5" xfId="3352"/>
    <cellStyle name="Comma 7 25 6" xfId="3353"/>
    <cellStyle name="Comma 7 25 7" xfId="3354"/>
    <cellStyle name="Comma 7 26" xfId="3355"/>
    <cellStyle name="Comma 7 26 2" xfId="3356"/>
    <cellStyle name="Comma 7 26 3" xfId="3357"/>
    <cellStyle name="Comma 7 26 4" xfId="3358"/>
    <cellStyle name="Comma 7 26 5" xfId="3359"/>
    <cellStyle name="Comma 7 26 6" xfId="3360"/>
    <cellStyle name="Comma 7 26 7" xfId="3361"/>
    <cellStyle name="Comma 7 3" xfId="3362"/>
    <cellStyle name="Comma 7 4" xfId="3363"/>
    <cellStyle name="Comma 7 5" xfId="3364"/>
    <cellStyle name="Comma 7 6" xfId="3365"/>
    <cellStyle name="Comma 7 7" xfId="3366"/>
    <cellStyle name="Comma 7 8" xfId="3367"/>
    <cellStyle name="Comma 7 9" xfId="3368"/>
    <cellStyle name="Comma 8" xfId="3369"/>
    <cellStyle name="Comma 8 2" xfId="3370"/>
    <cellStyle name="Comma 9" xfId="3371"/>
    <cellStyle name="Comma 9 2" xfId="3372"/>
    <cellStyle name="Comma no zeroes" xfId="3373"/>
    <cellStyle name="Comma no zeroes 2" xfId="3374"/>
    <cellStyle name="Comma one decimal no zeroes" xfId="3375"/>
    <cellStyle name="Comma one decimal no zeroes 2" xfId="3376"/>
    <cellStyle name="Comma0" xfId="3377"/>
    <cellStyle name="Comma0 - Style1" xfId="3378"/>
    <cellStyle name="Comma0 - Style2" xfId="3379"/>
    <cellStyle name="Comma0_% Change (PW)" xfId="3380"/>
    <cellStyle name="Comma1" xfId="3381"/>
    <cellStyle name="Comma1 2" xfId="3382"/>
    <cellStyle name="Comma1 3" xfId="3383"/>
    <cellStyle name="Comma1 4" xfId="3384"/>
    <cellStyle name="Comma2" xfId="3385"/>
    <cellStyle name="Comma2 2" xfId="3386"/>
    <cellStyle name="Comma2 3" xfId="3387"/>
    <cellStyle name="Comma2 4" xfId="3388"/>
    <cellStyle name="Comments" xfId="3389"/>
    <cellStyle name="Company Name" xfId="3390"/>
    <cellStyle name="Constants" xfId="3391"/>
    <cellStyle name="Content1" xfId="3392"/>
    <cellStyle name="Content2" xfId="3393"/>
    <cellStyle name="ContentsHyperlink" xfId="3394"/>
    <cellStyle name="CountryTitle" xfId="3395"/>
    <cellStyle name="Cover Link Note" xfId="3396"/>
    <cellStyle name="Currency [0] 2" xfId="3397"/>
    <cellStyle name="Currency 10" xfId="3398"/>
    <cellStyle name="Currency 11" xfId="3399"/>
    <cellStyle name="Currency 12" xfId="3400"/>
    <cellStyle name="Currency 2" xfId="3401"/>
    <cellStyle name="Currency 2 2" xfId="3402"/>
    <cellStyle name="Currency 3" xfId="3403"/>
    <cellStyle name="Currency 3 2" xfId="3404"/>
    <cellStyle name="Currency 4" xfId="3405"/>
    <cellStyle name="Currency 4 2" xfId="3406"/>
    <cellStyle name="Currency 5" xfId="3407"/>
    <cellStyle name="Currency 5 2" xfId="3408"/>
    <cellStyle name="Currency 6" xfId="3409"/>
    <cellStyle name="Currency 6 2" xfId="3410"/>
    <cellStyle name="Currency 7" xfId="3411"/>
    <cellStyle name="Currency 7 2" xfId="3412"/>
    <cellStyle name="Currency 7 2 2" xfId="3413"/>
    <cellStyle name="Currency 7 3" xfId="3414"/>
    <cellStyle name="Currency 8" xfId="3415"/>
    <cellStyle name="Currency 9" xfId="3416"/>
    <cellStyle name="Currency0" xfId="3417"/>
    <cellStyle name="Custom - Style8" xfId="3418"/>
    <cellStyle name="CustomCellsOrange" xfId="3419"/>
    <cellStyle name="CustomizationCells" xfId="3420"/>
    <cellStyle name="CustomizationGreenCells" xfId="3421"/>
    <cellStyle name="Data" xfId="3422"/>
    <cellStyle name="Date" xfId="3423"/>
    <cellStyle name="Date [mmm-d-yyyy]" xfId="3424"/>
    <cellStyle name="Date [mmm-d-yyyy] 2" xfId="3425"/>
    <cellStyle name="Date [mmm-d-yyyy] 2 2" xfId="3426"/>
    <cellStyle name="Date [mmm-d-yyyy] 2 3" xfId="3427"/>
    <cellStyle name="Date [mmm-d-yyyy] 2 4" xfId="3428"/>
    <cellStyle name="Date [mmm-d-yyyy] 2 5" xfId="3429"/>
    <cellStyle name="Date [mmm-d-yyyy] 2 6" xfId="3430"/>
    <cellStyle name="Date [mmm-d-yyyy] 3" xfId="3431"/>
    <cellStyle name="Date [mmm-d-yyyy] 3 2" xfId="3432"/>
    <cellStyle name="Date [mmm-d-yyyy] 3 3" xfId="3433"/>
    <cellStyle name="Date [mmm-d-yyyy] 3 4" xfId="3434"/>
    <cellStyle name="Date [mmm-d-yyyy] 3 5" xfId="3435"/>
    <cellStyle name="Date [mmm-d-yyyy] 3 6" xfId="3436"/>
    <cellStyle name="Date [mmm-yyyy]" xfId="3437"/>
    <cellStyle name="DateMonth" xfId="3438"/>
    <cellStyle name="DateTime" xfId="3439"/>
    <cellStyle name="DateTime 2" xfId="3440"/>
    <cellStyle name="Datum" xfId="3441"/>
    <cellStyle name="Datum 2" xfId="3442"/>
    <cellStyle name="Datum, Uhrzeit" xfId="3443"/>
    <cellStyle name="Datum, Uhrzeit 2" xfId="3444"/>
    <cellStyle name="Datum_2009EC_progress_report_20-10-2009" xfId="3445"/>
    <cellStyle name="Description Box" xfId="3446"/>
    <cellStyle name="Dezimal 2" xfId="3447"/>
    <cellStyle name="Dezimal 3" xfId="3448"/>
    <cellStyle name="Dezimal 4" xfId="3449"/>
    <cellStyle name="DocBox_EmptyRow" xfId="3450"/>
    <cellStyle name="Echo" xfId="3451"/>
    <cellStyle name="Eingabe 2" xfId="3452"/>
    <cellStyle name="Eingabe 3" xfId="3453"/>
    <cellStyle name="Eingabe 4" xfId="3454"/>
    <cellStyle name="Eingabe 5" xfId="3455"/>
    <cellStyle name="Eingabe 6" xfId="3456"/>
    <cellStyle name="Eingabe 7" xfId="3457"/>
    <cellStyle name="Emphasis 1" xfId="3458"/>
    <cellStyle name="Emphasis 2" xfId="3459"/>
    <cellStyle name="Emphasis 3" xfId="3460"/>
    <cellStyle name="Empty_B_border" xfId="3461"/>
    <cellStyle name="Ergebnis 2" xfId="3462"/>
    <cellStyle name="Ergebnis 3" xfId="3463"/>
    <cellStyle name="Ergebnis 4" xfId="3464"/>
    <cellStyle name="Ergebnis 5" xfId="3465"/>
    <cellStyle name="Ergebnis 6" xfId="3466"/>
    <cellStyle name="Ergebnis 7" xfId="3467"/>
    <cellStyle name="Erklärender Text 2" xfId="3468"/>
    <cellStyle name="Erklärender Text 3" xfId="3469"/>
    <cellStyle name="Erklärender Text 4" xfId="3470"/>
    <cellStyle name="Erklärender Text 5" xfId="3471"/>
    <cellStyle name="Erklärender Text 6" xfId="3472"/>
    <cellStyle name="Erklärender Text 7" xfId="3473"/>
    <cellStyle name="Euro" xfId="3474"/>
    <cellStyle name="Euro 2" xfId="3475"/>
    <cellStyle name="Euro 2 2" xfId="3476"/>
    <cellStyle name="Euro 2 3" xfId="3477"/>
    <cellStyle name="Euro 2 4" xfId="3478"/>
    <cellStyle name="Euro 2 5" xfId="3479"/>
    <cellStyle name="Euro 2 6" xfId="3480"/>
    <cellStyle name="Euro 2 7" xfId="3481"/>
    <cellStyle name="Euro 3" xfId="3482"/>
    <cellStyle name="Euro 3 2" xfId="3483"/>
    <cellStyle name="Euro 3 3" xfId="3484"/>
    <cellStyle name="Euro 3 4" xfId="3485"/>
    <cellStyle name="Euro 3 5" xfId="3486"/>
    <cellStyle name="Euro 3 6" xfId="3487"/>
    <cellStyle name="Euro 4" xfId="3488"/>
    <cellStyle name="Explanatory Text 10" xfId="3489"/>
    <cellStyle name="Explanatory Text 11" xfId="3490"/>
    <cellStyle name="Explanatory Text 12" xfId="3491"/>
    <cellStyle name="Explanatory Text 13" xfId="3492"/>
    <cellStyle name="Explanatory Text 14" xfId="3493"/>
    <cellStyle name="Explanatory Text 15" xfId="3494"/>
    <cellStyle name="Explanatory Text 16" xfId="3495"/>
    <cellStyle name="Explanatory Text 17" xfId="3496"/>
    <cellStyle name="Explanatory Text 18" xfId="3497"/>
    <cellStyle name="Explanatory Text 19" xfId="3498"/>
    <cellStyle name="Explanatory Text 2" xfId="3499"/>
    <cellStyle name="Explanatory Text 2 2" xfId="3500"/>
    <cellStyle name="Explanatory Text 2 3" xfId="3501"/>
    <cellStyle name="Explanatory Text 2 4" xfId="3502"/>
    <cellStyle name="Explanatory Text 2 5" xfId="3503"/>
    <cellStyle name="Explanatory Text 2 6" xfId="3504"/>
    <cellStyle name="Explanatory Text 2 7" xfId="3505"/>
    <cellStyle name="Explanatory Text 2 8" xfId="3506"/>
    <cellStyle name="Explanatory Text 20" xfId="3507"/>
    <cellStyle name="Explanatory Text 21" xfId="3508"/>
    <cellStyle name="Explanatory Text 22" xfId="3509"/>
    <cellStyle name="Explanatory Text 23" xfId="3510"/>
    <cellStyle name="Explanatory Text 24" xfId="3511"/>
    <cellStyle name="Explanatory Text 25" xfId="3512"/>
    <cellStyle name="Explanatory Text 26" xfId="3513"/>
    <cellStyle name="Explanatory Text 27" xfId="3514"/>
    <cellStyle name="Explanatory Text 28" xfId="3515"/>
    <cellStyle name="Explanatory Text 29" xfId="3516"/>
    <cellStyle name="Explanatory Text 3" xfId="3517"/>
    <cellStyle name="Explanatory Text 3 2" xfId="3518"/>
    <cellStyle name="Explanatory Text 3 3" xfId="3519"/>
    <cellStyle name="Explanatory Text 3 4" xfId="3520"/>
    <cellStyle name="Explanatory Text 3 5" xfId="3521"/>
    <cellStyle name="Explanatory Text 3 6" xfId="3522"/>
    <cellStyle name="Explanatory Text 30" xfId="3523"/>
    <cellStyle name="Explanatory Text 31" xfId="3524"/>
    <cellStyle name="Explanatory Text 32" xfId="3525"/>
    <cellStyle name="Explanatory Text 33" xfId="3526"/>
    <cellStyle name="Explanatory Text 34" xfId="3527"/>
    <cellStyle name="Explanatory Text 35" xfId="3528"/>
    <cellStyle name="Explanatory Text 36" xfId="3529"/>
    <cellStyle name="Explanatory Text 37" xfId="3530"/>
    <cellStyle name="Explanatory Text 38" xfId="3531"/>
    <cellStyle name="Explanatory Text 4" xfId="3532"/>
    <cellStyle name="Explanatory Text 4 2" xfId="3533"/>
    <cellStyle name="Explanatory Text 4 3" xfId="3534"/>
    <cellStyle name="Explanatory Text 4 4" xfId="3535"/>
    <cellStyle name="Explanatory Text 4 5" xfId="3536"/>
    <cellStyle name="Explanatory Text 4 6" xfId="3537"/>
    <cellStyle name="Explanatory Text 5" xfId="3538"/>
    <cellStyle name="Explanatory Text 5 2" xfId="3539"/>
    <cellStyle name="Explanatory Text 5 3" xfId="3540"/>
    <cellStyle name="Explanatory Text 5 4" xfId="3541"/>
    <cellStyle name="Explanatory Text 5 5" xfId="3542"/>
    <cellStyle name="Explanatory Text 5 6" xfId="3543"/>
    <cellStyle name="Explanatory Text 6" xfId="3544"/>
    <cellStyle name="Explanatory Text 7" xfId="3545"/>
    <cellStyle name="Explanatory Text 8" xfId="3546"/>
    <cellStyle name="Explanatory Text 9" xfId="3547"/>
    <cellStyle name="External" xfId="3548"/>
    <cellStyle name="FAS Input Currency" xfId="3549"/>
    <cellStyle name="FAS Input Date" xfId="3550"/>
    <cellStyle name="FAS Input Multiple" xfId="3551"/>
    <cellStyle name="FAS Input Number" xfId="3552"/>
    <cellStyle name="FAS Input Percentage" xfId="3553"/>
    <cellStyle name="FAS Input Title / Name" xfId="3554"/>
    <cellStyle name="FAS Input Year" xfId="3555"/>
    <cellStyle name="Fixed" xfId="3556"/>
    <cellStyle name="Fixed 2" xfId="3557"/>
    <cellStyle name="Fixed1 - Style1" xfId="3558"/>
    <cellStyle name="Flex" xfId="3559"/>
    <cellStyle name="Follow-up" xfId="3560"/>
    <cellStyle name="Follow-up 2" xfId="3561"/>
    <cellStyle name="Footnote" xfId="3562"/>
    <cellStyle name="Forecast" xfId="3563"/>
    <cellStyle name="Forecast Currency" xfId="3564"/>
    <cellStyle name="Forecast Date" xfId="3565"/>
    <cellStyle name="Forecast Multiple" xfId="3566"/>
    <cellStyle name="Forecast Number" xfId="3567"/>
    <cellStyle name="Forecast Percentage" xfId="3568"/>
    <cellStyle name="Forecast Period Title" xfId="3569"/>
    <cellStyle name="Forecast Year" xfId="3570"/>
    <cellStyle name="Formula" xfId="3571"/>
    <cellStyle name="Full Year" xfId="3572"/>
    <cellStyle name="Full Year 2" xfId="3573"/>
    <cellStyle name="Fuss" xfId="3574"/>
    <cellStyle name="General" xfId="3575"/>
    <cellStyle name="General 2" xfId="3576"/>
    <cellStyle name="Good 10" xfId="3577"/>
    <cellStyle name="Good 10 2" xfId="3578"/>
    <cellStyle name="Good 10 3" xfId="3579"/>
    <cellStyle name="Good 10 4" xfId="3580"/>
    <cellStyle name="Good 10 5" xfId="3581"/>
    <cellStyle name="Good 10 6" xfId="3582"/>
    <cellStyle name="Good 11" xfId="3583"/>
    <cellStyle name="Good 11 2" xfId="3584"/>
    <cellStyle name="Good 11 3" xfId="3585"/>
    <cellStyle name="Good 11 4" xfId="3586"/>
    <cellStyle name="Good 11 5" xfId="3587"/>
    <cellStyle name="Good 11 6" xfId="3588"/>
    <cellStyle name="Good 12" xfId="3589"/>
    <cellStyle name="Good 13" xfId="3590"/>
    <cellStyle name="Good 14" xfId="3591"/>
    <cellStyle name="Good 15" xfId="3592"/>
    <cellStyle name="Good 16" xfId="3593"/>
    <cellStyle name="Good 17" xfId="3594"/>
    <cellStyle name="Good 18" xfId="3595"/>
    <cellStyle name="Good 19" xfId="3596"/>
    <cellStyle name="Good 2" xfId="3597"/>
    <cellStyle name="Good 2 2" xfId="3598"/>
    <cellStyle name="Good 2 3" xfId="3599"/>
    <cellStyle name="Good 2 4" xfId="3600"/>
    <cellStyle name="Good 2 5" xfId="3601"/>
    <cellStyle name="Good 2 6" xfId="3602"/>
    <cellStyle name="Good 2 7" xfId="3603"/>
    <cellStyle name="Good 2 8" xfId="3604"/>
    <cellStyle name="Good 20" xfId="3605"/>
    <cellStyle name="Good 21" xfId="3606"/>
    <cellStyle name="Good 22" xfId="3607"/>
    <cellStyle name="Good 23" xfId="3608"/>
    <cellStyle name="Good 24" xfId="3609"/>
    <cellStyle name="Good 25" xfId="3610"/>
    <cellStyle name="Good 26" xfId="3611"/>
    <cellStyle name="Good 27" xfId="3612"/>
    <cellStyle name="Good 28" xfId="3613"/>
    <cellStyle name="Good 29" xfId="3614"/>
    <cellStyle name="Good 3" xfId="3615"/>
    <cellStyle name="Good 3 2" xfId="3616"/>
    <cellStyle name="Good 3 3" xfId="3617"/>
    <cellStyle name="Good 3 4" xfId="3618"/>
    <cellStyle name="Good 3 5" xfId="3619"/>
    <cellStyle name="Good 3 6" xfId="3620"/>
    <cellStyle name="Good 3 7" xfId="3621"/>
    <cellStyle name="Good 30" xfId="3622"/>
    <cellStyle name="Good 31" xfId="3623"/>
    <cellStyle name="Good 32" xfId="3624"/>
    <cellStyle name="Good 33" xfId="3625"/>
    <cellStyle name="Good 34" xfId="3626"/>
    <cellStyle name="Good 35" xfId="3627"/>
    <cellStyle name="Good 36" xfId="3628"/>
    <cellStyle name="Good 37" xfId="3629"/>
    <cellStyle name="Good 38" xfId="3630"/>
    <cellStyle name="Good 4" xfId="3631"/>
    <cellStyle name="Good 4 2" xfId="3632"/>
    <cellStyle name="Good 4 3" xfId="3633"/>
    <cellStyle name="Good 4 4" xfId="3634"/>
    <cellStyle name="Good 4 5" xfId="3635"/>
    <cellStyle name="Good 4 6" xfId="3636"/>
    <cellStyle name="Good 4 7" xfId="3637"/>
    <cellStyle name="Good 5" xfId="3638"/>
    <cellStyle name="Good 5 2" xfId="3639"/>
    <cellStyle name="Good 5 3" xfId="3640"/>
    <cellStyle name="Good 5 4" xfId="3641"/>
    <cellStyle name="Good 5 5" xfId="3642"/>
    <cellStyle name="Good 5 6" xfId="3643"/>
    <cellStyle name="Good 5 7" xfId="3644"/>
    <cellStyle name="Good 6" xfId="3645"/>
    <cellStyle name="Good 6 2" xfId="3646"/>
    <cellStyle name="Good 6 3" xfId="3647"/>
    <cellStyle name="Good 6 4" xfId="3648"/>
    <cellStyle name="Good 6 5" xfId="3649"/>
    <cellStyle name="Good 6 6" xfId="3650"/>
    <cellStyle name="Good 6 7" xfId="3651"/>
    <cellStyle name="Good 7" xfId="3652"/>
    <cellStyle name="Good 7 2" xfId="3653"/>
    <cellStyle name="Good 7 3" xfId="3654"/>
    <cellStyle name="Good 7 4" xfId="3655"/>
    <cellStyle name="Good 7 5" xfId="3656"/>
    <cellStyle name="Good 7 6" xfId="3657"/>
    <cellStyle name="Good 7 7" xfId="3658"/>
    <cellStyle name="Good 8" xfId="3659"/>
    <cellStyle name="Good 8 2" xfId="3660"/>
    <cellStyle name="Good 8 3" xfId="3661"/>
    <cellStyle name="Good 8 4" xfId="3662"/>
    <cellStyle name="Good 8 5" xfId="3663"/>
    <cellStyle name="Good 8 6" xfId="3664"/>
    <cellStyle name="Good 9" xfId="3665"/>
    <cellStyle name="Good 9 2" xfId="3666"/>
    <cellStyle name="Good 9 3" xfId="3667"/>
    <cellStyle name="Good 9 4" xfId="3668"/>
    <cellStyle name="Good 9 5" xfId="3669"/>
    <cellStyle name="Good 9 6" xfId="3670"/>
    <cellStyle name="Grey" xfId="3671"/>
    <cellStyle name="Grey 2" xfId="3672"/>
    <cellStyle name="Gut 2" xfId="3673"/>
    <cellStyle name="Gut 3" xfId="3674"/>
    <cellStyle name="Gut 4" xfId="3675"/>
    <cellStyle name="Gut 5" xfId="3676"/>
    <cellStyle name="Gut 6" xfId="3677"/>
    <cellStyle name="Gut 7" xfId="3678"/>
    <cellStyle name="Header" xfId="3679"/>
    <cellStyle name="Header 1" xfId="3680"/>
    <cellStyle name="Header 2" xfId="3681"/>
    <cellStyle name="Header1" xfId="3682"/>
    <cellStyle name="Header2" xfId="3683"/>
    <cellStyle name="Header3" xfId="3684"/>
    <cellStyle name="Heading" xfId="3685"/>
    <cellStyle name="Heading 1 10" xfId="3686"/>
    <cellStyle name="Heading 1 10 2" xfId="3687"/>
    <cellStyle name="Heading 1 10 3" xfId="3688"/>
    <cellStyle name="Heading 1 10 4" xfId="3689"/>
    <cellStyle name="Heading 1 10 5" xfId="3690"/>
    <cellStyle name="Heading 1 10 6" xfId="3691"/>
    <cellStyle name="Heading 1 11" xfId="3692"/>
    <cellStyle name="Heading 1 11 2" xfId="3693"/>
    <cellStyle name="Heading 1 11 3" xfId="3694"/>
    <cellStyle name="Heading 1 11 4" xfId="3695"/>
    <cellStyle name="Heading 1 11 5" xfId="3696"/>
    <cellStyle name="Heading 1 11 6" xfId="3697"/>
    <cellStyle name="Heading 1 12" xfId="3698"/>
    <cellStyle name="Heading 1 13" xfId="3699"/>
    <cellStyle name="Heading 1 14" xfId="3700"/>
    <cellStyle name="Heading 1 15" xfId="3701"/>
    <cellStyle name="Heading 1 16" xfId="3702"/>
    <cellStyle name="Heading 1 17" xfId="3703"/>
    <cellStyle name="Heading 1 18" xfId="3704"/>
    <cellStyle name="Heading 1 19" xfId="3705"/>
    <cellStyle name="Heading 1 2" xfId="3706"/>
    <cellStyle name="Heading 1 2 2" xfId="3707"/>
    <cellStyle name="Heading 1 2 3" xfId="3708"/>
    <cellStyle name="Heading 1 2 4" xfId="3709"/>
    <cellStyle name="Heading 1 2 5" xfId="3710"/>
    <cellStyle name="Heading 1 2 6" xfId="3711"/>
    <cellStyle name="Heading 1 2 7" xfId="3712"/>
    <cellStyle name="Heading 1 2 8" xfId="3713"/>
    <cellStyle name="Heading 1 2 9" xfId="3714"/>
    <cellStyle name="Heading 1 20" xfId="3715"/>
    <cellStyle name="Heading 1 21" xfId="3716"/>
    <cellStyle name="Heading 1 22" xfId="3717"/>
    <cellStyle name="Heading 1 23" xfId="3718"/>
    <cellStyle name="Heading 1 24" xfId="3719"/>
    <cellStyle name="Heading 1 25" xfId="3720"/>
    <cellStyle name="Heading 1 26" xfId="3721"/>
    <cellStyle name="Heading 1 27" xfId="3722"/>
    <cellStyle name="Heading 1 28" xfId="3723"/>
    <cellStyle name="Heading 1 29" xfId="3724"/>
    <cellStyle name="Heading 1 3" xfId="3725"/>
    <cellStyle name="Heading 1 3 2" xfId="3726"/>
    <cellStyle name="Heading 1 3 3" xfId="3727"/>
    <cellStyle name="Heading 1 3 4" xfId="3728"/>
    <cellStyle name="Heading 1 3 5" xfId="3729"/>
    <cellStyle name="Heading 1 3 6" xfId="3730"/>
    <cellStyle name="Heading 1 3 7" xfId="3731"/>
    <cellStyle name="Heading 1 30" xfId="3732"/>
    <cellStyle name="Heading 1 31" xfId="3733"/>
    <cellStyle name="Heading 1 32" xfId="3734"/>
    <cellStyle name="Heading 1 33" xfId="3735"/>
    <cellStyle name="Heading 1 34" xfId="3736"/>
    <cellStyle name="Heading 1 35" xfId="3737"/>
    <cellStyle name="Heading 1 36" xfId="3738"/>
    <cellStyle name="Heading 1 37" xfId="3739"/>
    <cellStyle name="Heading 1 38" xfId="3740"/>
    <cellStyle name="Heading 1 4" xfId="3741"/>
    <cellStyle name="Heading 1 4 2" xfId="3742"/>
    <cellStyle name="Heading 1 4 3" xfId="3743"/>
    <cellStyle name="Heading 1 4 4" xfId="3744"/>
    <cellStyle name="Heading 1 4 5" xfId="3745"/>
    <cellStyle name="Heading 1 4 6" xfId="3746"/>
    <cellStyle name="Heading 1 4 7" xfId="3747"/>
    <cellStyle name="Heading 1 5" xfId="3748"/>
    <cellStyle name="Heading 1 5 2" xfId="3749"/>
    <cellStyle name="Heading 1 5 3" xfId="3750"/>
    <cellStyle name="Heading 1 5 4" xfId="3751"/>
    <cellStyle name="Heading 1 5 5" xfId="3752"/>
    <cellStyle name="Heading 1 5 6" xfId="3753"/>
    <cellStyle name="Heading 1 5 7" xfId="3754"/>
    <cellStyle name="Heading 1 6" xfId="3755"/>
    <cellStyle name="Heading 1 6 2" xfId="3756"/>
    <cellStyle name="Heading 1 6 3" xfId="3757"/>
    <cellStyle name="Heading 1 6 4" xfId="3758"/>
    <cellStyle name="Heading 1 6 5" xfId="3759"/>
    <cellStyle name="Heading 1 6 6" xfId="3760"/>
    <cellStyle name="Heading 1 6 7" xfId="3761"/>
    <cellStyle name="Heading 1 7" xfId="3762"/>
    <cellStyle name="Heading 1 7 2" xfId="3763"/>
    <cellStyle name="Heading 1 7 3" xfId="3764"/>
    <cellStyle name="Heading 1 7 4" xfId="3765"/>
    <cellStyle name="Heading 1 7 5" xfId="3766"/>
    <cellStyle name="Heading 1 7 6" xfId="3767"/>
    <cellStyle name="Heading 1 7 7" xfId="3768"/>
    <cellStyle name="Heading 1 8" xfId="3769"/>
    <cellStyle name="Heading 1 8 2" xfId="3770"/>
    <cellStyle name="Heading 1 8 3" xfId="3771"/>
    <cellStyle name="Heading 1 8 4" xfId="3772"/>
    <cellStyle name="Heading 1 8 5" xfId="3773"/>
    <cellStyle name="Heading 1 8 6" xfId="3774"/>
    <cellStyle name="Heading 1 9" xfId="3775"/>
    <cellStyle name="Heading 1 9 2" xfId="3776"/>
    <cellStyle name="Heading 1 9 3" xfId="3777"/>
    <cellStyle name="Heading 1 9 4" xfId="3778"/>
    <cellStyle name="Heading 1 9 5" xfId="3779"/>
    <cellStyle name="Heading 1 9 6" xfId="3780"/>
    <cellStyle name="Heading 2 10" xfId="3781"/>
    <cellStyle name="Heading 2 10 2" xfId="3782"/>
    <cellStyle name="Heading 2 10 3" xfId="3783"/>
    <cellStyle name="Heading 2 10 4" xfId="3784"/>
    <cellStyle name="Heading 2 10 5" xfId="3785"/>
    <cellStyle name="Heading 2 10 6" xfId="3786"/>
    <cellStyle name="Heading 2 11" xfId="3787"/>
    <cellStyle name="Heading 2 11 2" xfId="3788"/>
    <cellStyle name="Heading 2 11 3" xfId="3789"/>
    <cellStyle name="Heading 2 11 4" xfId="3790"/>
    <cellStyle name="Heading 2 11 5" xfId="3791"/>
    <cellStyle name="Heading 2 11 6" xfId="3792"/>
    <cellStyle name="Heading 2 12" xfId="3793"/>
    <cellStyle name="Heading 2 13" xfId="3794"/>
    <cellStyle name="Heading 2 14" xfId="3795"/>
    <cellStyle name="Heading 2 15" xfId="3796"/>
    <cellStyle name="Heading 2 16" xfId="3797"/>
    <cellStyle name="Heading 2 17" xfId="3798"/>
    <cellStyle name="Heading 2 18" xfId="3799"/>
    <cellStyle name="Heading 2 19" xfId="3800"/>
    <cellStyle name="Heading 2 2" xfId="3801"/>
    <cellStyle name="Heading 2 2 2" xfId="3802"/>
    <cellStyle name="Heading 2 2 3" xfId="3803"/>
    <cellStyle name="Heading 2 2 4" xfId="3804"/>
    <cellStyle name="Heading 2 2 5" xfId="3805"/>
    <cellStyle name="Heading 2 2 6" xfId="3806"/>
    <cellStyle name="Heading 2 2 7" xfId="3807"/>
    <cellStyle name="Heading 2 2 8" xfId="3808"/>
    <cellStyle name="Heading 2 2 9" xfId="3809"/>
    <cellStyle name="Heading 2 20" xfId="3810"/>
    <cellStyle name="Heading 2 21" xfId="3811"/>
    <cellStyle name="Heading 2 22" xfId="3812"/>
    <cellStyle name="Heading 2 23" xfId="3813"/>
    <cellStyle name="Heading 2 24" xfId="3814"/>
    <cellStyle name="Heading 2 25" xfId="3815"/>
    <cellStyle name="Heading 2 26" xfId="3816"/>
    <cellStyle name="Heading 2 27" xfId="3817"/>
    <cellStyle name="Heading 2 28" xfId="3818"/>
    <cellStyle name="Heading 2 29" xfId="3819"/>
    <cellStyle name="Heading 2 3" xfId="3820"/>
    <cellStyle name="Heading 2 3 2" xfId="3821"/>
    <cellStyle name="Heading 2 3 3" xfId="3822"/>
    <cellStyle name="Heading 2 3 4" xfId="3823"/>
    <cellStyle name="Heading 2 3 5" xfId="3824"/>
    <cellStyle name="Heading 2 3 6" xfId="3825"/>
    <cellStyle name="Heading 2 3 7" xfId="3826"/>
    <cellStyle name="Heading 2 30" xfId="3827"/>
    <cellStyle name="Heading 2 31" xfId="3828"/>
    <cellStyle name="Heading 2 32" xfId="3829"/>
    <cellStyle name="Heading 2 33" xfId="3830"/>
    <cellStyle name="Heading 2 34" xfId="3831"/>
    <cellStyle name="Heading 2 35" xfId="3832"/>
    <cellStyle name="Heading 2 36" xfId="3833"/>
    <cellStyle name="Heading 2 37" xfId="3834"/>
    <cellStyle name="Heading 2 38" xfId="3835"/>
    <cellStyle name="Heading 2 4" xfId="3836"/>
    <cellStyle name="Heading 2 4 2" xfId="3837"/>
    <cellStyle name="Heading 2 4 3" xfId="3838"/>
    <cellStyle name="Heading 2 4 4" xfId="3839"/>
    <cellStyle name="Heading 2 4 5" xfId="3840"/>
    <cellStyle name="Heading 2 4 6" xfId="3841"/>
    <cellStyle name="Heading 2 4 7" xfId="3842"/>
    <cellStyle name="Heading 2 5" xfId="3843"/>
    <cellStyle name="Heading 2 5 2" xfId="3844"/>
    <cellStyle name="Heading 2 5 3" xfId="3845"/>
    <cellStyle name="Heading 2 5 4" xfId="3846"/>
    <cellStyle name="Heading 2 5 5" xfId="3847"/>
    <cellStyle name="Heading 2 5 6" xfId="3848"/>
    <cellStyle name="Heading 2 5 7" xfId="3849"/>
    <cellStyle name="Heading 2 6" xfId="3850"/>
    <cellStyle name="Heading 2 6 2" xfId="3851"/>
    <cellStyle name="Heading 2 6 3" xfId="3852"/>
    <cellStyle name="Heading 2 6 4" xfId="3853"/>
    <cellStyle name="Heading 2 6 5" xfId="3854"/>
    <cellStyle name="Heading 2 6 6" xfId="3855"/>
    <cellStyle name="Heading 2 6 7" xfId="3856"/>
    <cellStyle name="Heading 2 7" xfId="3857"/>
    <cellStyle name="Heading 2 7 2" xfId="3858"/>
    <cellStyle name="Heading 2 7 3" xfId="3859"/>
    <cellStyle name="Heading 2 7 4" xfId="3860"/>
    <cellStyle name="Heading 2 7 5" xfId="3861"/>
    <cellStyle name="Heading 2 7 6" xfId="3862"/>
    <cellStyle name="Heading 2 7 7" xfId="3863"/>
    <cellStyle name="Heading 2 8" xfId="3864"/>
    <cellStyle name="Heading 2 8 2" xfId="3865"/>
    <cellStyle name="Heading 2 8 3" xfId="3866"/>
    <cellStyle name="Heading 2 8 4" xfId="3867"/>
    <cellStyle name="Heading 2 8 5" xfId="3868"/>
    <cellStyle name="Heading 2 8 6" xfId="3869"/>
    <cellStyle name="Heading 2 9" xfId="3870"/>
    <cellStyle name="Heading 2 9 2" xfId="3871"/>
    <cellStyle name="Heading 2 9 3" xfId="3872"/>
    <cellStyle name="Heading 2 9 4" xfId="3873"/>
    <cellStyle name="Heading 2 9 5" xfId="3874"/>
    <cellStyle name="Heading 2 9 6" xfId="3875"/>
    <cellStyle name="Heading 3 10" xfId="3876"/>
    <cellStyle name="Heading 3 10 2" xfId="3877"/>
    <cellStyle name="Heading 3 10 3" xfId="3878"/>
    <cellStyle name="Heading 3 10 4" xfId="3879"/>
    <cellStyle name="Heading 3 10 5" xfId="3880"/>
    <cellStyle name="Heading 3 10 6" xfId="3881"/>
    <cellStyle name="Heading 3 11" xfId="3882"/>
    <cellStyle name="Heading 3 11 2" xfId="3883"/>
    <cellStyle name="Heading 3 11 3" xfId="3884"/>
    <cellStyle name="Heading 3 11 4" xfId="3885"/>
    <cellStyle name="Heading 3 11 5" xfId="3886"/>
    <cellStyle name="Heading 3 11 6" xfId="3887"/>
    <cellStyle name="Heading 3 12" xfId="3888"/>
    <cellStyle name="Heading 3 13" xfId="3889"/>
    <cellStyle name="Heading 3 14" xfId="3890"/>
    <cellStyle name="Heading 3 15" xfId="3891"/>
    <cellStyle name="Heading 3 16" xfId="3892"/>
    <cellStyle name="Heading 3 17" xfId="3893"/>
    <cellStyle name="Heading 3 18" xfId="3894"/>
    <cellStyle name="Heading 3 19" xfId="3895"/>
    <cellStyle name="Heading 3 2" xfId="3896"/>
    <cellStyle name="Heading 3 2 2" xfId="3897"/>
    <cellStyle name="Heading 3 2 3" xfId="3898"/>
    <cellStyle name="Heading 3 2 4" xfId="3899"/>
    <cellStyle name="Heading 3 2 5" xfId="3900"/>
    <cellStyle name="Heading 3 2 6" xfId="3901"/>
    <cellStyle name="Heading 3 2 7" xfId="3902"/>
    <cellStyle name="Heading 3 2 8" xfId="3903"/>
    <cellStyle name="Heading 3 20" xfId="3904"/>
    <cellStyle name="Heading 3 21" xfId="3905"/>
    <cellStyle name="Heading 3 22" xfId="3906"/>
    <cellStyle name="Heading 3 23" xfId="3907"/>
    <cellStyle name="Heading 3 24" xfId="3908"/>
    <cellStyle name="Heading 3 25" xfId="3909"/>
    <cellStyle name="Heading 3 26" xfId="3910"/>
    <cellStyle name="Heading 3 27" xfId="3911"/>
    <cellStyle name="Heading 3 28" xfId="3912"/>
    <cellStyle name="Heading 3 29" xfId="3913"/>
    <cellStyle name="Heading 3 3" xfId="3914"/>
    <cellStyle name="Heading 3 3 2" xfId="3915"/>
    <cellStyle name="Heading 3 3 3" xfId="3916"/>
    <cellStyle name="Heading 3 3 4" xfId="3917"/>
    <cellStyle name="Heading 3 3 5" xfId="3918"/>
    <cellStyle name="Heading 3 3 6" xfId="3919"/>
    <cellStyle name="Heading 3 3 7" xfId="3920"/>
    <cellStyle name="Heading 3 30" xfId="3921"/>
    <cellStyle name="Heading 3 31" xfId="3922"/>
    <cellStyle name="Heading 3 32" xfId="3923"/>
    <cellStyle name="Heading 3 33" xfId="3924"/>
    <cellStyle name="Heading 3 34" xfId="3925"/>
    <cellStyle name="Heading 3 35" xfId="3926"/>
    <cellStyle name="Heading 3 36" xfId="3927"/>
    <cellStyle name="Heading 3 37" xfId="3928"/>
    <cellStyle name="Heading 3 38" xfId="3929"/>
    <cellStyle name="Heading 3 4" xfId="3930"/>
    <cellStyle name="Heading 3 4 2" xfId="3931"/>
    <cellStyle name="Heading 3 4 3" xfId="3932"/>
    <cellStyle name="Heading 3 4 4" xfId="3933"/>
    <cellStyle name="Heading 3 4 5" xfId="3934"/>
    <cellStyle name="Heading 3 4 6" xfId="3935"/>
    <cellStyle name="Heading 3 4 7" xfId="3936"/>
    <cellStyle name="Heading 3 5" xfId="3937"/>
    <cellStyle name="Heading 3 5 2" xfId="3938"/>
    <cellStyle name="Heading 3 5 3" xfId="3939"/>
    <cellStyle name="Heading 3 5 4" xfId="3940"/>
    <cellStyle name="Heading 3 5 5" xfId="3941"/>
    <cellStyle name="Heading 3 5 6" xfId="3942"/>
    <cellStyle name="Heading 3 5 7" xfId="3943"/>
    <cellStyle name="Heading 3 6" xfId="3944"/>
    <cellStyle name="Heading 3 6 2" xfId="3945"/>
    <cellStyle name="Heading 3 6 3" xfId="3946"/>
    <cellStyle name="Heading 3 6 4" xfId="3947"/>
    <cellStyle name="Heading 3 6 5" xfId="3948"/>
    <cellStyle name="Heading 3 6 6" xfId="3949"/>
    <cellStyle name="Heading 3 6 7" xfId="3950"/>
    <cellStyle name="Heading 3 7" xfId="3951"/>
    <cellStyle name="Heading 3 7 2" xfId="3952"/>
    <cellStyle name="Heading 3 7 3" xfId="3953"/>
    <cellStyle name="Heading 3 7 4" xfId="3954"/>
    <cellStyle name="Heading 3 7 5" xfId="3955"/>
    <cellStyle name="Heading 3 7 6" xfId="3956"/>
    <cellStyle name="Heading 3 7 7" xfId="3957"/>
    <cellStyle name="Heading 3 8" xfId="3958"/>
    <cellStyle name="Heading 3 8 2" xfId="3959"/>
    <cellStyle name="Heading 3 8 3" xfId="3960"/>
    <cellStyle name="Heading 3 8 4" xfId="3961"/>
    <cellStyle name="Heading 3 8 5" xfId="3962"/>
    <cellStyle name="Heading 3 8 6" xfId="3963"/>
    <cellStyle name="Heading 3 9" xfId="3964"/>
    <cellStyle name="Heading 3 9 2" xfId="3965"/>
    <cellStyle name="Heading 3 9 3" xfId="3966"/>
    <cellStyle name="Heading 3 9 4" xfId="3967"/>
    <cellStyle name="Heading 3 9 5" xfId="3968"/>
    <cellStyle name="Heading 3 9 6" xfId="3969"/>
    <cellStyle name="Heading 4 10" xfId="3970"/>
    <cellStyle name="Heading 4 10 2" xfId="3971"/>
    <cellStyle name="Heading 4 10 3" xfId="3972"/>
    <cellStyle name="Heading 4 10 4" xfId="3973"/>
    <cellStyle name="Heading 4 10 5" xfId="3974"/>
    <cellStyle name="Heading 4 10 6" xfId="3975"/>
    <cellStyle name="Heading 4 11" xfId="3976"/>
    <cellStyle name="Heading 4 11 2" xfId="3977"/>
    <cellStyle name="Heading 4 11 3" xfId="3978"/>
    <cellStyle name="Heading 4 11 4" xfId="3979"/>
    <cellStyle name="Heading 4 11 5" xfId="3980"/>
    <cellStyle name="Heading 4 11 6" xfId="3981"/>
    <cellStyle name="Heading 4 12" xfId="3982"/>
    <cellStyle name="Heading 4 13" xfId="3983"/>
    <cellStyle name="Heading 4 14" xfId="3984"/>
    <cellStyle name="Heading 4 15" xfId="3985"/>
    <cellStyle name="Heading 4 16" xfId="3986"/>
    <cellStyle name="Heading 4 17" xfId="3987"/>
    <cellStyle name="Heading 4 18" xfId="3988"/>
    <cellStyle name="Heading 4 19" xfId="3989"/>
    <cellStyle name="Heading 4 2" xfId="3990"/>
    <cellStyle name="Heading 4 2 2" xfId="3991"/>
    <cellStyle name="Heading 4 2 3" xfId="3992"/>
    <cellStyle name="Heading 4 2 4" xfId="3993"/>
    <cellStyle name="Heading 4 2 5" xfId="3994"/>
    <cellStyle name="Heading 4 2 6" xfId="3995"/>
    <cellStyle name="Heading 4 2 7" xfId="3996"/>
    <cellStyle name="Heading 4 2 8" xfId="3997"/>
    <cellStyle name="Heading 4 20" xfId="3998"/>
    <cellStyle name="Heading 4 21" xfId="3999"/>
    <cellStyle name="Heading 4 22" xfId="4000"/>
    <cellStyle name="Heading 4 23" xfId="4001"/>
    <cellStyle name="Heading 4 24" xfId="4002"/>
    <cellStyle name="Heading 4 25" xfId="4003"/>
    <cellStyle name="Heading 4 26" xfId="4004"/>
    <cellStyle name="Heading 4 27" xfId="4005"/>
    <cellStyle name="Heading 4 28" xfId="4006"/>
    <cellStyle name="Heading 4 29" xfId="4007"/>
    <cellStyle name="Heading 4 3" xfId="4008"/>
    <cellStyle name="Heading 4 3 2" xfId="4009"/>
    <cellStyle name="Heading 4 3 3" xfId="4010"/>
    <cellStyle name="Heading 4 3 4" xfId="4011"/>
    <cellStyle name="Heading 4 3 5" xfId="4012"/>
    <cellStyle name="Heading 4 3 6" xfId="4013"/>
    <cellStyle name="Heading 4 3 7" xfId="4014"/>
    <cellStyle name="Heading 4 30" xfId="4015"/>
    <cellStyle name="Heading 4 31" xfId="4016"/>
    <cellStyle name="Heading 4 32" xfId="4017"/>
    <cellStyle name="Heading 4 33" xfId="4018"/>
    <cellStyle name="Heading 4 34" xfId="4019"/>
    <cellStyle name="Heading 4 35" xfId="4020"/>
    <cellStyle name="Heading 4 36" xfId="4021"/>
    <cellStyle name="Heading 4 37" xfId="4022"/>
    <cellStyle name="Heading 4 38" xfId="4023"/>
    <cellStyle name="Heading 4 4" xfId="4024"/>
    <cellStyle name="Heading 4 4 2" xfId="4025"/>
    <cellStyle name="Heading 4 4 3" xfId="4026"/>
    <cellStyle name="Heading 4 4 4" xfId="4027"/>
    <cellStyle name="Heading 4 4 5" xfId="4028"/>
    <cellStyle name="Heading 4 4 6" xfId="4029"/>
    <cellStyle name="Heading 4 4 7" xfId="4030"/>
    <cellStyle name="Heading 4 5" xfId="4031"/>
    <cellStyle name="Heading 4 5 2" xfId="4032"/>
    <cellStyle name="Heading 4 5 3" xfId="4033"/>
    <cellStyle name="Heading 4 5 4" xfId="4034"/>
    <cellStyle name="Heading 4 5 5" xfId="4035"/>
    <cellStyle name="Heading 4 5 6" xfId="4036"/>
    <cellStyle name="Heading 4 5 7" xfId="4037"/>
    <cellStyle name="Heading 4 6" xfId="4038"/>
    <cellStyle name="Heading 4 6 2" xfId="4039"/>
    <cellStyle name="Heading 4 6 3" xfId="4040"/>
    <cellStyle name="Heading 4 6 4" xfId="4041"/>
    <cellStyle name="Heading 4 6 5" xfId="4042"/>
    <cellStyle name="Heading 4 6 6" xfId="4043"/>
    <cellStyle name="Heading 4 6 7" xfId="4044"/>
    <cellStyle name="Heading 4 7" xfId="4045"/>
    <cellStyle name="Heading 4 7 2" xfId="4046"/>
    <cellStyle name="Heading 4 7 3" xfId="4047"/>
    <cellStyle name="Heading 4 7 4" xfId="4048"/>
    <cellStyle name="Heading 4 7 5" xfId="4049"/>
    <cellStyle name="Heading 4 7 6" xfId="4050"/>
    <cellStyle name="Heading 4 7 7" xfId="4051"/>
    <cellStyle name="Heading 4 8" xfId="4052"/>
    <cellStyle name="Heading 4 8 2" xfId="4053"/>
    <cellStyle name="Heading 4 8 3" xfId="4054"/>
    <cellStyle name="Heading 4 8 4" xfId="4055"/>
    <cellStyle name="Heading 4 8 5" xfId="4056"/>
    <cellStyle name="Heading 4 8 6" xfId="4057"/>
    <cellStyle name="Heading 4 9" xfId="4058"/>
    <cellStyle name="Heading 4 9 2" xfId="4059"/>
    <cellStyle name="Heading 4 9 3" xfId="4060"/>
    <cellStyle name="Heading 4 9 4" xfId="4061"/>
    <cellStyle name="Heading 4 9 5" xfId="4062"/>
    <cellStyle name="Heading 4 9 6" xfId="4063"/>
    <cellStyle name="Heading1" xfId="4064"/>
    <cellStyle name="Heading1 2" xfId="4065"/>
    <cellStyle name="Heading2" xfId="4066"/>
    <cellStyle name="Heading2 2" xfId="4067"/>
    <cellStyle name="Heading3" xfId="4068"/>
    <cellStyle name="Headline" xfId="4069"/>
    <cellStyle name="HIGHLIGHT" xfId="4070"/>
    <cellStyle name="Hyperlink 2" xfId="4071"/>
    <cellStyle name="Hyperlink 2 2" xfId="4072"/>
    <cellStyle name="Hyperlink 2 3" xfId="4073"/>
    <cellStyle name="Hyperlink 3" xfId="4074"/>
    <cellStyle name="Hyperlink 3 2" xfId="4075"/>
    <cellStyle name="Hyperlink 3 3" xfId="4076"/>
    <cellStyle name="Hyperlink 4" xfId="4077"/>
    <cellStyle name="Hyperlink 4 2" xfId="4078"/>
    <cellStyle name="Hyperlink 5" xfId="4079"/>
    <cellStyle name="Hyperlink 6" xfId="4080"/>
    <cellStyle name="Hyperlink 7" xfId="4081"/>
    <cellStyle name="Hyperlink Arrow" xfId="4082"/>
    <cellStyle name="Hyperlink Text" xfId="4083"/>
    <cellStyle name="Hyperlink2" xfId="4084"/>
    <cellStyle name="Hyperlink3" xfId="4085"/>
    <cellStyle name="indent_1" xfId="4086"/>
    <cellStyle name="Input [# - 00]" xfId="4087"/>
    <cellStyle name="Input [#]" xfId="4088"/>
    <cellStyle name="Input [% - 00]" xfId="4089"/>
    <cellStyle name="Input [%]" xfId="4090"/>
    <cellStyle name="Input [yellow]" xfId="4091"/>
    <cellStyle name="Input [yellow] 2" xfId="4092"/>
    <cellStyle name="Input 10" xfId="4093"/>
    <cellStyle name="Input 10 2" xfId="4094"/>
    <cellStyle name="Input 10 2 2" xfId="4095"/>
    <cellStyle name="Input 10 2 3" xfId="4096"/>
    <cellStyle name="Input 10 3" xfId="4097"/>
    <cellStyle name="Input 10 4" xfId="4098"/>
    <cellStyle name="Input 10 5" xfId="4099"/>
    <cellStyle name="Input 10 6" xfId="4100"/>
    <cellStyle name="Input 11" xfId="4101"/>
    <cellStyle name="Input 11 2" xfId="4102"/>
    <cellStyle name="Input 11 2 2" xfId="4103"/>
    <cellStyle name="Input 11 2 3" xfId="4104"/>
    <cellStyle name="Input 11 3" xfId="4105"/>
    <cellStyle name="Input 11 4" xfId="4106"/>
    <cellStyle name="Input 11 5" xfId="4107"/>
    <cellStyle name="Input 11 6" xfId="4108"/>
    <cellStyle name="Input 12" xfId="4109"/>
    <cellStyle name="Input 12 2" xfId="4110"/>
    <cellStyle name="Input 12 2 2" xfId="4111"/>
    <cellStyle name="Input 12 2 3" xfId="4112"/>
    <cellStyle name="Input 12 3" xfId="4113"/>
    <cellStyle name="Input 12 4" xfId="4114"/>
    <cellStyle name="Input 13" xfId="4115"/>
    <cellStyle name="Input 13 2" xfId="4116"/>
    <cellStyle name="Input 13 2 2" xfId="4117"/>
    <cellStyle name="Input 13 2 3" xfId="4118"/>
    <cellStyle name="Input 13 3" xfId="4119"/>
    <cellStyle name="Input 13 4" xfId="4120"/>
    <cellStyle name="Input 14" xfId="4121"/>
    <cellStyle name="Input 15" xfId="4122"/>
    <cellStyle name="Input 16" xfId="4123"/>
    <cellStyle name="Input 17" xfId="4124"/>
    <cellStyle name="Input 18" xfId="4125"/>
    <cellStyle name="Input 19" xfId="4126"/>
    <cellStyle name="Input 2" xfId="4127"/>
    <cellStyle name="Input 2 2" xfId="4128"/>
    <cellStyle name="Input 2 2 2" xfId="4129"/>
    <cellStyle name="Input 2 2 2 2" xfId="4130"/>
    <cellStyle name="Input 2 2 2 2 2" xfId="4131"/>
    <cellStyle name="Input 2 2 2 2 3" xfId="4132"/>
    <cellStyle name="Input 2 2 2 3" xfId="4133"/>
    <cellStyle name="Input 2 2 2 4" xfId="4134"/>
    <cellStyle name="Input 2 3" xfId="4135"/>
    <cellStyle name="Input 2 3 2" xfId="4136"/>
    <cellStyle name="Input 2 3 2 2" xfId="4137"/>
    <cellStyle name="Input 2 3 2 3" xfId="4138"/>
    <cellStyle name="Input 2 3 3" xfId="4139"/>
    <cellStyle name="Input 2 3 4" xfId="4140"/>
    <cellStyle name="Input 2 4" xfId="4141"/>
    <cellStyle name="Input 2 4 2" xfId="4142"/>
    <cellStyle name="Input 2 4 2 2" xfId="4143"/>
    <cellStyle name="Input 2 4 2 3" xfId="4144"/>
    <cellStyle name="Input 2 4 3" xfId="4145"/>
    <cellStyle name="Input 2 4 4" xfId="4146"/>
    <cellStyle name="Input 2 5" xfId="4147"/>
    <cellStyle name="Input 2 5 2" xfId="4148"/>
    <cellStyle name="Input 2 5 2 2" xfId="4149"/>
    <cellStyle name="Input 2 5 2 3" xfId="4150"/>
    <cellStyle name="Input 2 5 3" xfId="4151"/>
    <cellStyle name="Input 2 5 4" xfId="4152"/>
    <cellStyle name="Input 2 6" xfId="4153"/>
    <cellStyle name="Input 2 6 2" xfId="4154"/>
    <cellStyle name="Input 2 6 2 2" xfId="4155"/>
    <cellStyle name="Input 2 6 2 3" xfId="4156"/>
    <cellStyle name="Input 2 6 3" xfId="4157"/>
    <cellStyle name="Input 2 6 4" xfId="4158"/>
    <cellStyle name="Input 2 7" xfId="4159"/>
    <cellStyle name="Input 2 7 2" xfId="4160"/>
    <cellStyle name="Input 2 7 2 2" xfId="4161"/>
    <cellStyle name="Input 2 7 2 3" xfId="4162"/>
    <cellStyle name="Input 2 7 3" xfId="4163"/>
    <cellStyle name="Input 2 7 4" xfId="4164"/>
    <cellStyle name="Input 2 8" xfId="4165"/>
    <cellStyle name="Input 2 8 2" xfId="4166"/>
    <cellStyle name="Input 2 8 2 2" xfId="4167"/>
    <cellStyle name="Input 2 8 2 3" xfId="4168"/>
    <cellStyle name="Input 2 8 3" xfId="4169"/>
    <cellStyle name="Input 2 8 4" xfId="4170"/>
    <cellStyle name="Input 2 9" xfId="4171"/>
    <cellStyle name="Input 20" xfId="4172"/>
    <cellStyle name="Input 21" xfId="4173"/>
    <cellStyle name="Input 22" xfId="4174"/>
    <cellStyle name="Input 23" xfId="4175"/>
    <cellStyle name="Input 24" xfId="4176"/>
    <cellStyle name="Input 25" xfId="4177"/>
    <cellStyle name="Input 26" xfId="4178"/>
    <cellStyle name="Input 27" xfId="4179"/>
    <cellStyle name="Input 28" xfId="4180"/>
    <cellStyle name="Input 29" xfId="4181"/>
    <cellStyle name="Input 3" xfId="4182"/>
    <cellStyle name="Input 3 2" xfId="4183"/>
    <cellStyle name="Input 3 2 2" xfId="4184"/>
    <cellStyle name="Input 3 2 2 2" xfId="4185"/>
    <cellStyle name="Input 3 2 2 3" xfId="4186"/>
    <cellStyle name="Input 3 2 3" xfId="4187"/>
    <cellStyle name="Input 3 2 4" xfId="4188"/>
    <cellStyle name="Input 3 3" xfId="4189"/>
    <cellStyle name="Input 3 4" xfId="4190"/>
    <cellStyle name="Input 3 5" xfId="4191"/>
    <cellStyle name="Input 3 6" xfId="4192"/>
    <cellStyle name="Input 3 7" xfId="4193"/>
    <cellStyle name="Input 30" xfId="4194"/>
    <cellStyle name="Input 31" xfId="4195"/>
    <cellStyle name="Input 32" xfId="4196"/>
    <cellStyle name="Input 33" xfId="4197"/>
    <cellStyle name="Input 34" xfId="4198"/>
    <cellStyle name="Input 35" xfId="4199"/>
    <cellStyle name="Input 36" xfId="4200"/>
    <cellStyle name="Input 37" xfId="4201"/>
    <cellStyle name="Input 38" xfId="4202"/>
    <cellStyle name="Input 4" xfId="4203"/>
    <cellStyle name="Input 4 2" xfId="4204"/>
    <cellStyle name="Input 4 2 2" xfId="4205"/>
    <cellStyle name="Input 4 2 2 2" xfId="4206"/>
    <cellStyle name="Input 4 2 2 3" xfId="4207"/>
    <cellStyle name="Input 4 2 3" xfId="4208"/>
    <cellStyle name="Input 4 2 4" xfId="4209"/>
    <cellStyle name="Input 4 3" xfId="4210"/>
    <cellStyle name="Input 4 4" xfId="4211"/>
    <cellStyle name="Input 4 5" xfId="4212"/>
    <cellStyle name="Input 4 6" xfId="4213"/>
    <cellStyle name="Input 4 7" xfId="4214"/>
    <cellStyle name="Input 5" xfId="4215"/>
    <cellStyle name="Input 5 2" xfId="4216"/>
    <cellStyle name="Input 5 2 2" xfId="4217"/>
    <cellStyle name="Input 5 2 2 2" xfId="4218"/>
    <cellStyle name="Input 5 2 2 3" xfId="4219"/>
    <cellStyle name="Input 5 2 3" xfId="4220"/>
    <cellStyle name="Input 5 2 4" xfId="4221"/>
    <cellStyle name="Input 5 3" xfId="4222"/>
    <cellStyle name="Input 5 4" xfId="4223"/>
    <cellStyle name="Input 5 5" xfId="4224"/>
    <cellStyle name="Input 5 6" xfId="4225"/>
    <cellStyle name="Input 5 7" xfId="4226"/>
    <cellStyle name="Input 6" xfId="4227"/>
    <cellStyle name="Input 6 2" xfId="4228"/>
    <cellStyle name="Input 6 2 2" xfId="4229"/>
    <cellStyle name="Input 6 2 2 2" xfId="4230"/>
    <cellStyle name="Input 6 2 2 3" xfId="4231"/>
    <cellStyle name="Input 6 2 3" xfId="4232"/>
    <cellStyle name="Input 6 2 4" xfId="4233"/>
    <cellStyle name="Input 6 3" xfId="4234"/>
    <cellStyle name="Input 6 4" xfId="4235"/>
    <cellStyle name="Input 6 5" xfId="4236"/>
    <cellStyle name="Input 6 6" xfId="4237"/>
    <cellStyle name="Input 6 7" xfId="4238"/>
    <cellStyle name="Input 7" xfId="4239"/>
    <cellStyle name="Input 7 2" xfId="4240"/>
    <cellStyle name="Input 7 2 2" xfId="4241"/>
    <cellStyle name="Input 7 2 2 2" xfId="4242"/>
    <cellStyle name="Input 7 2 2 3" xfId="4243"/>
    <cellStyle name="Input 7 2 3" xfId="4244"/>
    <cellStyle name="Input 7 2 4" xfId="4245"/>
    <cellStyle name="Input 7 3" xfId="4246"/>
    <cellStyle name="Input 7 4" xfId="4247"/>
    <cellStyle name="Input 7 5" xfId="4248"/>
    <cellStyle name="Input 7 6" xfId="4249"/>
    <cellStyle name="Input 7 7" xfId="4250"/>
    <cellStyle name="Input 8" xfId="4251"/>
    <cellStyle name="Input 8 2" xfId="4252"/>
    <cellStyle name="Input 8 2 2" xfId="4253"/>
    <cellStyle name="Input 8 2 2 2" xfId="4254"/>
    <cellStyle name="Input 8 2 2 3" xfId="4255"/>
    <cellStyle name="Input 8 2 3" xfId="4256"/>
    <cellStyle name="Input 8 2 4" xfId="4257"/>
    <cellStyle name="Input 8 3" xfId="4258"/>
    <cellStyle name="Input 8 4" xfId="4259"/>
    <cellStyle name="Input 8 5" xfId="4260"/>
    <cellStyle name="Input 8 6" xfId="4261"/>
    <cellStyle name="Input 9" xfId="4262"/>
    <cellStyle name="Input 9 2" xfId="4263"/>
    <cellStyle name="Input 9 2 2" xfId="4264"/>
    <cellStyle name="Input 9 2 3" xfId="4265"/>
    <cellStyle name="Input 9 3" xfId="4266"/>
    <cellStyle name="Input 9 4" xfId="4267"/>
    <cellStyle name="Input 9 5" xfId="4268"/>
    <cellStyle name="Input 9 6" xfId="4269"/>
    <cellStyle name="Input Cell" xfId="4270"/>
    <cellStyle name="Input Company Name" xfId="4271"/>
    <cellStyle name="Input Forecast Currency" xfId="4272"/>
    <cellStyle name="Input Forecast Date" xfId="4273"/>
    <cellStyle name="Input Forecast Multiple" xfId="4274"/>
    <cellStyle name="Input Forecast Number" xfId="4275"/>
    <cellStyle name="Input Forecast Percentage" xfId="4276"/>
    <cellStyle name="Input Forecast Year" xfId="4277"/>
    <cellStyle name="Input Heading 1" xfId="4278"/>
    <cellStyle name="Input Heading 2" xfId="4279"/>
    <cellStyle name="Input Heading 3" xfId="4280"/>
    <cellStyle name="Input Heading 4" xfId="4281"/>
    <cellStyle name="Input Middle Currency" xfId="4282"/>
    <cellStyle name="Input Middle Date" xfId="4283"/>
    <cellStyle name="Input Middle Multiple" xfId="4284"/>
    <cellStyle name="Input Middle Number" xfId="4285"/>
    <cellStyle name="Input Middle Percentage" xfId="4286"/>
    <cellStyle name="Input Middle Title / Name" xfId="4287"/>
    <cellStyle name="Input Middle Year" xfId="4288"/>
    <cellStyle name="Input Sheet Title" xfId="4289"/>
    <cellStyle name="Input1" xfId="4290"/>
    <cellStyle name="InputCells" xfId="4291"/>
    <cellStyle name="InputCells12" xfId="4292"/>
    <cellStyle name="InputNumber" xfId="4293"/>
    <cellStyle name="Inputs" xfId="4294"/>
    <cellStyle name="Inputs (%)" xfId="4295"/>
    <cellStyle name="Inputs_Divider" xfId="4296"/>
    <cellStyle name="InputValue" xfId="4297"/>
    <cellStyle name="IntCells" xfId="4298"/>
    <cellStyle name="interpoliert" xfId="4299"/>
    <cellStyle name="Komma 2" xfId="4300"/>
    <cellStyle name="Komma 3" xfId="4301"/>
    <cellStyle name="Leaf Subtitle" xfId="4302"/>
    <cellStyle name="Leaf Title" xfId="4303"/>
    <cellStyle name="Legende Einheit" xfId="4304"/>
    <cellStyle name="Legende horizontal" xfId="4305"/>
    <cellStyle name="Legende Rahmen" xfId="4306"/>
    <cellStyle name="Legende vertikal" xfId="4307"/>
    <cellStyle name="Line_Summary" xfId="4308"/>
    <cellStyle name="Link [# - 00]" xfId="4309"/>
    <cellStyle name="Link [# - 0000]" xfId="4310"/>
    <cellStyle name="Link [#]" xfId="4311"/>
    <cellStyle name="Link [% - 00]" xfId="4312"/>
    <cellStyle name="Link [%]" xfId="4313"/>
    <cellStyle name="Link [x]" xfId="4314"/>
    <cellStyle name="Linked" xfId="4315"/>
    <cellStyle name="Linked Cell 10" xfId="4316"/>
    <cellStyle name="Linked Cell 10 2" xfId="4317"/>
    <cellStyle name="Linked Cell 10 3" xfId="4318"/>
    <cellStyle name="Linked Cell 10 4" xfId="4319"/>
    <cellStyle name="Linked Cell 10 5" xfId="4320"/>
    <cellStyle name="Linked Cell 10 6" xfId="4321"/>
    <cellStyle name="Linked Cell 11" xfId="4322"/>
    <cellStyle name="Linked Cell 11 2" xfId="4323"/>
    <cellStyle name="Linked Cell 11 3" xfId="4324"/>
    <cellStyle name="Linked Cell 11 4" xfId="4325"/>
    <cellStyle name="Linked Cell 11 5" xfId="4326"/>
    <cellStyle name="Linked Cell 11 6" xfId="4327"/>
    <cellStyle name="Linked Cell 12" xfId="4328"/>
    <cellStyle name="Linked Cell 13" xfId="4329"/>
    <cellStyle name="Linked Cell 14" xfId="4330"/>
    <cellStyle name="Linked Cell 15" xfId="4331"/>
    <cellStyle name="Linked Cell 16" xfId="4332"/>
    <cellStyle name="Linked Cell 17" xfId="4333"/>
    <cellStyle name="Linked Cell 18" xfId="4334"/>
    <cellStyle name="Linked Cell 19" xfId="4335"/>
    <cellStyle name="Linked Cell 2" xfId="4336"/>
    <cellStyle name="Linked Cell 2 2" xfId="4337"/>
    <cellStyle name="Linked Cell 2 3" xfId="4338"/>
    <cellStyle name="Linked Cell 2 4" xfId="4339"/>
    <cellStyle name="Linked Cell 2 5" xfId="4340"/>
    <cellStyle name="Linked Cell 2 6" xfId="4341"/>
    <cellStyle name="Linked Cell 2 7" xfId="4342"/>
    <cellStyle name="Linked Cell 2 8" xfId="4343"/>
    <cellStyle name="Linked Cell 20" xfId="4344"/>
    <cellStyle name="Linked Cell 21" xfId="4345"/>
    <cellStyle name="Linked Cell 22" xfId="4346"/>
    <cellStyle name="Linked Cell 23" xfId="4347"/>
    <cellStyle name="Linked Cell 24" xfId="4348"/>
    <cellStyle name="Linked Cell 25" xfId="4349"/>
    <cellStyle name="Linked Cell 26" xfId="4350"/>
    <cellStyle name="Linked Cell 27" xfId="4351"/>
    <cellStyle name="Linked Cell 28" xfId="4352"/>
    <cellStyle name="Linked Cell 29" xfId="4353"/>
    <cellStyle name="Linked Cell 3" xfId="4354"/>
    <cellStyle name="Linked Cell 3 2" xfId="4355"/>
    <cellStyle name="Linked Cell 3 3" xfId="4356"/>
    <cellStyle name="Linked Cell 3 4" xfId="4357"/>
    <cellStyle name="Linked Cell 3 5" xfId="4358"/>
    <cellStyle name="Linked Cell 3 6" xfId="4359"/>
    <cellStyle name="Linked Cell 3 7" xfId="4360"/>
    <cellStyle name="Linked Cell 30" xfId="4361"/>
    <cellStyle name="Linked Cell 31" xfId="4362"/>
    <cellStyle name="Linked Cell 32" xfId="4363"/>
    <cellStyle name="Linked Cell 33" xfId="4364"/>
    <cellStyle name="Linked Cell 34" xfId="4365"/>
    <cellStyle name="Linked Cell 35" xfId="4366"/>
    <cellStyle name="Linked Cell 36" xfId="4367"/>
    <cellStyle name="Linked Cell 37" xfId="4368"/>
    <cellStyle name="Linked Cell 38" xfId="4369"/>
    <cellStyle name="Linked Cell 4" xfId="4370"/>
    <cellStyle name="Linked Cell 4 2" xfId="4371"/>
    <cellStyle name="Linked Cell 4 3" xfId="4372"/>
    <cellStyle name="Linked Cell 4 4" xfId="4373"/>
    <cellStyle name="Linked Cell 4 5" xfId="4374"/>
    <cellStyle name="Linked Cell 4 6" xfId="4375"/>
    <cellStyle name="Linked Cell 4 7" xfId="4376"/>
    <cellStyle name="Linked Cell 5" xfId="4377"/>
    <cellStyle name="Linked Cell 5 2" xfId="4378"/>
    <cellStyle name="Linked Cell 5 3" xfId="4379"/>
    <cellStyle name="Linked Cell 5 4" xfId="4380"/>
    <cellStyle name="Linked Cell 5 5" xfId="4381"/>
    <cellStyle name="Linked Cell 5 6" xfId="4382"/>
    <cellStyle name="Linked Cell 5 7" xfId="4383"/>
    <cellStyle name="Linked Cell 6" xfId="4384"/>
    <cellStyle name="Linked Cell 6 2" xfId="4385"/>
    <cellStyle name="Linked Cell 6 3" xfId="4386"/>
    <cellStyle name="Linked Cell 6 4" xfId="4387"/>
    <cellStyle name="Linked Cell 6 5" xfId="4388"/>
    <cellStyle name="Linked Cell 6 6" xfId="4389"/>
    <cellStyle name="Linked Cell 6 7" xfId="4390"/>
    <cellStyle name="Linked Cell 7" xfId="4391"/>
    <cellStyle name="Linked Cell 7 2" xfId="4392"/>
    <cellStyle name="Linked Cell 7 3" xfId="4393"/>
    <cellStyle name="Linked Cell 7 4" xfId="4394"/>
    <cellStyle name="Linked Cell 7 5" xfId="4395"/>
    <cellStyle name="Linked Cell 7 6" xfId="4396"/>
    <cellStyle name="Linked Cell 7 7" xfId="4397"/>
    <cellStyle name="Linked Cell 8" xfId="4398"/>
    <cellStyle name="Linked Cell 8 2" xfId="4399"/>
    <cellStyle name="Linked Cell 8 3" xfId="4400"/>
    <cellStyle name="Linked Cell 8 4" xfId="4401"/>
    <cellStyle name="Linked Cell 8 5" xfId="4402"/>
    <cellStyle name="Linked Cell 8 6" xfId="4403"/>
    <cellStyle name="Linked Cell 9" xfId="4404"/>
    <cellStyle name="Linked Cell 9 2" xfId="4405"/>
    <cellStyle name="Linked Cell 9 3" xfId="4406"/>
    <cellStyle name="Linked Cell 9 4" xfId="4407"/>
    <cellStyle name="Linked Cell 9 5" xfId="4408"/>
    <cellStyle name="Linked Cell 9 6" xfId="4409"/>
    <cellStyle name="Linked-In" xfId="4410"/>
    <cellStyle name="Lookup Table Heading" xfId="4411"/>
    <cellStyle name="Lookup Table Label" xfId="4412"/>
    <cellStyle name="Lookup Table Number" xfId="4413"/>
    <cellStyle name="LS Input Lookup Label" xfId="4414"/>
    <cellStyle name="LS Input Table Heading" xfId="4415"/>
    <cellStyle name="LS Input Table No. 1" xfId="4416"/>
    <cellStyle name="LS Output Table No. 2+" xfId="4417"/>
    <cellStyle name="Meta" xfId="4418"/>
    <cellStyle name="Middle Currency" xfId="4419"/>
    <cellStyle name="Middle Date" xfId="4420"/>
    <cellStyle name="Middle Multiple" xfId="4421"/>
    <cellStyle name="Middle Number" xfId="4422"/>
    <cellStyle name="Middle Percentage" xfId="4423"/>
    <cellStyle name="Middle Title / Name" xfId="4424"/>
    <cellStyle name="Middle Year" xfId="4425"/>
    <cellStyle name="Milliers [0]_Oilques" xfId="4426"/>
    <cellStyle name="Milliers_Oilques" xfId="4427"/>
    <cellStyle name="mitP" xfId="4428"/>
    <cellStyle name="Model Name" xfId="4429"/>
    <cellStyle name="Monétaire [0]_Oilques" xfId="4430"/>
    <cellStyle name="Monétaire_Oilques" xfId="4431"/>
    <cellStyle name="Multiple" xfId="4432"/>
    <cellStyle name="Navadno_CRFReport-template" xfId="4433"/>
    <cellStyle name="NERA_Header0" xfId="4434"/>
    <cellStyle name="Neutral 10" xfId="4435"/>
    <cellStyle name="Neutral 10 2" xfId="4436"/>
    <cellStyle name="Neutral 10 3" xfId="4437"/>
    <cellStyle name="Neutral 10 4" xfId="4438"/>
    <cellStyle name="Neutral 10 5" xfId="4439"/>
    <cellStyle name="Neutral 10 6" xfId="4440"/>
    <cellStyle name="Neutral 11" xfId="4441"/>
    <cellStyle name="Neutral 11 2" xfId="4442"/>
    <cellStyle name="Neutral 11 3" xfId="4443"/>
    <cellStyle name="Neutral 11 4" xfId="4444"/>
    <cellStyle name="Neutral 11 5" xfId="4445"/>
    <cellStyle name="Neutral 11 6" xfId="4446"/>
    <cellStyle name="Neutral 12" xfId="4447"/>
    <cellStyle name="Neutral 13" xfId="4448"/>
    <cellStyle name="Neutral 14" xfId="4449"/>
    <cellStyle name="Neutral 15" xfId="4450"/>
    <cellStyle name="Neutral 16" xfId="4451"/>
    <cellStyle name="Neutral 17" xfId="4452"/>
    <cellStyle name="Neutral 18" xfId="4453"/>
    <cellStyle name="Neutral 19" xfId="4454"/>
    <cellStyle name="Neutral 2" xfId="4455"/>
    <cellStyle name="Neutral 2 2" xfId="4456"/>
    <cellStyle name="Neutral 2 3" xfId="4457"/>
    <cellStyle name="Neutral 2 4" xfId="4458"/>
    <cellStyle name="Neutral 2 5" xfId="4459"/>
    <cellStyle name="Neutral 2 6" xfId="4460"/>
    <cellStyle name="Neutral 2 7" xfId="4461"/>
    <cellStyle name="Neutral 20" xfId="4462"/>
    <cellStyle name="Neutral 21" xfId="4463"/>
    <cellStyle name="Neutral 22" xfId="4464"/>
    <cellStyle name="Neutral 23" xfId="4465"/>
    <cellStyle name="Neutral 24" xfId="4466"/>
    <cellStyle name="Neutral 25" xfId="4467"/>
    <cellStyle name="Neutral 26" xfId="4468"/>
    <cellStyle name="Neutral 27" xfId="4469"/>
    <cellStyle name="Neutral 28" xfId="4470"/>
    <cellStyle name="Neutral 29" xfId="4471"/>
    <cellStyle name="Neutral 3" xfId="4472"/>
    <cellStyle name="Neutral 3 2" xfId="4473"/>
    <cellStyle name="Neutral 3 3" xfId="4474"/>
    <cellStyle name="Neutral 3 4" xfId="4475"/>
    <cellStyle name="Neutral 3 5" xfId="4476"/>
    <cellStyle name="Neutral 3 6" xfId="4477"/>
    <cellStyle name="Neutral 3 7" xfId="4478"/>
    <cellStyle name="Neutral 3 8" xfId="4479"/>
    <cellStyle name="Neutral 30" xfId="4480"/>
    <cellStyle name="Neutral 31" xfId="4481"/>
    <cellStyle name="Neutral 32" xfId="4482"/>
    <cellStyle name="Neutral 33" xfId="4483"/>
    <cellStyle name="Neutral 34" xfId="4484"/>
    <cellStyle name="Neutral 35" xfId="4485"/>
    <cellStyle name="Neutral 36" xfId="4486"/>
    <cellStyle name="Neutral 37" xfId="4487"/>
    <cellStyle name="Neutral 38" xfId="4488"/>
    <cellStyle name="Neutral 4" xfId="4489"/>
    <cellStyle name="Neutral 4 2" xfId="4490"/>
    <cellStyle name="Neutral 4 3" xfId="4491"/>
    <cellStyle name="Neutral 4 4" xfId="4492"/>
    <cellStyle name="Neutral 4 5" xfId="4493"/>
    <cellStyle name="Neutral 4 6" xfId="4494"/>
    <cellStyle name="Neutral 4 7" xfId="4495"/>
    <cellStyle name="Neutral 4 8" xfId="4496"/>
    <cellStyle name="Neutral 5" xfId="4497"/>
    <cellStyle name="Neutral 5 2" xfId="4498"/>
    <cellStyle name="Neutral 5 3" xfId="4499"/>
    <cellStyle name="Neutral 5 4" xfId="4500"/>
    <cellStyle name="Neutral 5 5" xfId="4501"/>
    <cellStyle name="Neutral 5 6" xfId="4502"/>
    <cellStyle name="Neutral 5 7" xfId="4503"/>
    <cellStyle name="Neutral 5 8" xfId="4504"/>
    <cellStyle name="Neutral 6" xfId="4505"/>
    <cellStyle name="Neutral 6 2" xfId="4506"/>
    <cellStyle name="Neutral 6 3" xfId="4507"/>
    <cellStyle name="Neutral 6 4" xfId="4508"/>
    <cellStyle name="Neutral 6 5" xfId="4509"/>
    <cellStyle name="Neutral 6 6" xfId="4510"/>
    <cellStyle name="Neutral 6 7" xfId="4511"/>
    <cellStyle name="Neutral 6 8" xfId="4512"/>
    <cellStyle name="Neutral 7" xfId="4513"/>
    <cellStyle name="Neutral 7 2" xfId="4514"/>
    <cellStyle name="Neutral 7 3" xfId="4515"/>
    <cellStyle name="Neutral 7 4" xfId="4516"/>
    <cellStyle name="Neutral 7 5" xfId="4517"/>
    <cellStyle name="Neutral 7 6" xfId="4518"/>
    <cellStyle name="Neutral 7 7" xfId="4519"/>
    <cellStyle name="Neutral 7 8" xfId="4520"/>
    <cellStyle name="Neutral 8" xfId="4521"/>
    <cellStyle name="Neutral 8 2" xfId="4522"/>
    <cellStyle name="Neutral 8 3" xfId="4523"/>
    <cellStyle name="Neutral 8 4" xfId="4524"/>
    <cellStyle name="Neutral 8 5" xfId="4525"/>
    <cellStyle name="Neutral 8 6" xfId="4526"/>
    <cellStyle name="Neutral 9" xfId="4527"/>
    <cellStyle name="Neutral 9 2" xfId="4528"/>
    <cellStyle name="Neutral 9 3" xfId="4529"/>
    <cellStyle name="Neutral 9 4" xfId="4530"/>
    <cellStyle name="Neutral 9 5" xfId="4531"/>
    <cellStyle name="Neutral 9 6" xfId="4532"/>
    <cellStyle name="no dec" xfId="4533"/>
    <cellStyle name="No highlight" xfId="4534"/>
    <cellStyle name="No highlight 2" xfId="4535"/>
    <cellStyle name="Normaali_CRFReport-template" xfId="4536"/>
    <cellStyle name="Normaallaad_CRFReport-template" xfId="4537"/>
    <cellStyle name="Normal" xfId="0" builtinId="0"/>
    <cellStyle name="Normal - Style1" xfId="4538"/>
    <cellStyle name="Normal [0]" xfId="4539"/>
    <cellStyle name="Normal [2]" xfId="4540"/>
    <cellStyle name="Normal 10" xfId="4541"/>
    <cellStyle name="Normal 10 2" xfId="4542"/>
    <cellStyle name="Normal 10 3" xfId="4543"/>
    <cellStyle name="Normal 10 4" xfId="5"/>
    <cellStyle name="Normal 103" xfId="4"/>
    <cellStyle name="Normal 11" xfId="4544"/>
    <cellStyle name="Normal 11 2" xfId="4545"/>
    <cellStyle name="Normal 11 3" xfId="4546"/>
    <cellStyle name="Normal 12" xfId="4547"/>
    <cellStyle name="Normal 12 2" xfId="4548"/>
    <cellStyle name="Normal 12 2 2" xfId="4549"/>
    <cellStyle name="Normal 12 3" xfId="4550"/>
    <cellStyle name="Normal 12 3 2" xfId="4551"/>
    <cellStyle name="Normal 12 4" xfId="4552"/>
    <cellStyle name="Normal 127" xfId="4553"/>
    <cellStyle name="Normal 129" xfId="4554"/>
    <cellStyle name="Normal 13" xfId="4555"/>
    <cellStyle name="Normal 13 2" xfId="4556"/>
    <cellStyle name="Normal 14" xfId="4557"/>
    <cellStyle name="Normal 14 2" xfId="4558"/>
    <cellStyle name="Normal 15" xfId="4559"/>
    <cellStyle name="Normal 15 2" xfId="4560"/>
    <cellStyle name="Normal 15 3" xfId="4561"/>
    <cellStyle name="Normal 153" xfId="4562"/>
    <cellStyle name="Normal 154" xfId="4563"/>
    <cellStyle name="Normal 155" xfId="4564"/>
    <cellStyle name="Normal 156" xfId="4565"/>
    <cellStyle name="Normal 157" xfId="4566"/>
    <cellStyle name="Normal 158" xfId="4567"/>
    <cellStyle name="Normal 159" xfId="4568"/>
    <cellStyle name="Normal 16" xfId="4569"/>
    <cellStyle name="Normal 16 2" xfId="4570"/>
    <cellStyle name="Normal 16 3" xfId="4571"/>
    <cellStyle name="Normal 160" xfId="4572"/>
    <cellStyle name="Normal 163" xfId="4573"/>
    <cellStyle name="Normal 164" xfId="4574"/>
    <cellStyle name="Normal 17" xfId="4575"/>
    <cellStyle name="Normal 17 2" xfId="4576"/>
    <cellStyle name="Normal 18" xfId="4577"/>
    <cellStyle name="Normal 18 2" xfId="4578"/>
    <cellStyle name="Normal 19" xfId="4579"/>
    <cellStyle name="Normal 19 2" xfId="4580"/>
    <cellStyle name="Normal 19 3" xfId="4581"/>
    <cellStyle name="Normal 2" xfId="4582"/>
    <cellStyle name="Normal 2 10" xfId="4583"/>
    <cellStyle name="Normal 2 10 2" xfId="4584"/>
    <cellStyle name="Normal 2 11" xfId="4585"/>
    <cellStyle name="Normal 2 11 2" xfId="4586"/>
    <cellStyle name="Normal 2 12" xfId="4587"/>
    <cellStyle name="Normal 2 13" xfId="4588"/>
    <cellStyle name="Normal 2 13 2" xfId="4589"/>
    <cellStyle name="Normal 2 13 3" xfId="4590"/>
    <cellStyle name="Normal 2 14" xfId="4591"/>
    <cellStyle name="Normal 2 15" xfId="4592"/>
    <cellStyle name="Normal 2 16" xfId="4593"/>
    <cellStyle name="Normal 2 16 2" xfId="4594"/>
    <cellStyle name="Normal 2 16 2 2" xfId="4595"/>
    <cellStyle name="Normal 2 16 3" xfId="4596"/>
    <cellStyle name="Normal 2 16 4" xfId="4597"/>
    <cellStyle name="Normal 2 16 5" xfId="4598"/>
    <cellStyle name="Normal 2 17" xfId="4599"/>
    <cellStyle name="Normal 2 17 2" xfId="4600"/>
    <cellStyle name="Normal 2 18" xfId="4601"/>
    <cellStyle name="Normal 2 19" xfId="4602"/>
    <cellStyle name="Normal 2 19 2" xfId="4603"/>
    <cellStyle name="Normal 2 2" xfId="4604"/>
    <cellStyle name="Normal 2 2 2" xfId="4605"/>
    <cellStyle name="Normal 2 2 2 2" xfId="4606"/>
    <cellStyle name="Normal 2 2 2 2 2" xfId="4607"/>
    <cellStyle name="Normal 2 2 2 3" xfId="4608"/>
    <cellStyle name="Normal 2 2 2 3 2" xfId="4609"/>
    <cellStyle name="Normal 2 2 2 4" xfId="4610"/>
    <cellStyle name="Normal 2 2 3" xfId="4611"/>
    <cellStyle name="Normal 2 2 4" xfId="4612"/>
    <cellStyle name="Normal 2 2 4 2" xfId="4613"/>
    <cellStyle name="Normal 2 2 5" xfId="4614"/>
    <cellStyle name="Normal 2 20" xfId="4615"/>
    <cellStyle name="Normal 2 21" xfId="4616"/>
    <cellStyle name="Normal 2 22" xfId="4617"/>
    <cellStyle name="Normal 2 23" xfId="4618"/>
    <cellStyle name="Normal 2 24" xfId="4619"/>
    <cellStyle name="Normal 2 25" xfId="4620"/>
    <cellStyle name="Normal 2 26" xfId="4621"/>
    <cellStyle name="Normal 2 27" xfId="4622"/>
    <cellStyle name="Normal 2 28" xfId="4623"/>
    <cellStyle name="Normal 2 29" xfId="4624"/>
    <cellStyle name="Normal 2 29 2" xfId="4625"/>
    <cellStyle name="Normal 2 3" xfId="4626"/>
    <cellStyle name="Normal 2 3 2" xfId="4627"/>
    <cellStyle name="Normal 2 3 3" xfId="4628"/>
    <cellStyle name="Normal 2 3 3 2" xfId="4629"/>
    <cellStyle name="Normal 2 30" xfId="4630"/>
    <cellStyle name="Normal 2 31" xfId="4631"/>
    <cellStyle name="Normal 2 32" xfId="4632"/>
    <cellStyle name="Normal 2 4" xfId="4633"/>
    <cellStyle name="Normal 2 5" xfId="4634"/>
    <cellStyle name="Normal 2 5 2" xfId="4635"/>
    <cellStyle name="Normal 2 5 2 2" xfId="4636"/>
    <cellStyle name="Normal 2 5 2 3" xfId="4637"/>
    <cellStyle name="Normal 2 5 2 4" xfId="4638"/>
    <cellStyle name="Normal 2 5 2 5" xfId="4639"/>
    <cellStyle name="Normal 2 5 3" xfId="4640"/>
    <cellStyle name="Normal 2 5 4" xfId="4641"/>
    <cellStyle name="Normal 2 5 5" xfId="4642"/>
    <cellStyle name="Normal 2 5 6" xfId="4643"/>
    <cellStyle name="Normal 2 5 6 2" xfId="4644"/>
    <cellStyle name="Normal 2 5 6 3" xfId="4645"/>
    <cellStyle name="Normal 2 5 6 4" xfId="4646"/>
    <cellStyle name="Normal 2 5 6 5" xfId="4647"/>
    <cellStyle name="Normal 2 5 7" xfId="4648"/>
    <cellStyle name="Normal 2 6" xfId="4649"/>
    <cellStyle name="Normal 2 7" xfId="4650"/>
    <cellStyle name="Normal 2 7 2" xfId="4651"/>
    <cellStyle name="Normal 2 7 3" xfId="4652"/>
    <cellStyle name="Normal 2 8" xfId="4653"/>
    <cellStyle name="Normal 2 9" xfId="4654"/>
    <cellStyle name="Normal 2 9 2" xfId="4655"/>
    <cellStyle name="Normal 2_April 17_Updated labor demand figures May 12 workshop" xfId="4656"/>
    <cellStyle name="Normal 20" xfId="4657"/>
    <cellStyle name="Normal 20 2" xfId="4658"/>
    <cellStyle name="Normal 20 2 2" xfId="4659"/>
    <cellStyle name="Normal 20 3" xfId="4660"/>
    <cellStyle name="Normal 20 4" xfId="4661"/>
    <cellStyle name="Normal 20 5" xfId="4662"/>
    <cellStyle name="Normal 20 6" xfId="4663"/>
    <cellStyle name="Normal 21" xfId="4664"/>
    <cellStyle name="Normal 21 2" xfId="4665"/>
    <cellStyle name="Normal 22" xfId="4666"/>
    <cellStyle name="Normal 22 2" xfId="4667"/>
    <cellStyle name="Normal 23" xfId="4668"/>
    <cellStyle name="Normal 23 2" xfId="4669"/>
    <cellStyle name="Normal 23 2 2" xfId="4670"/>
    <cellStyle name="Normal 23 3" xfId="4671"/>
    <cellStyle name="Normal 24" xfId="4672"/>
    <cellStyle name="Normal 24 2" xfId="4673"/>
    <cellStyle name="Normal 24 3" xfId="4674"/>
    <cellStyle name="Normal 24 4" xfId="4675"/>
    <cellStyle name="Normal 24 5" xfId="4676"/>
    <cellStyle name="Normal 24 6" xfId="4677"/>
    <cellStyle name="Normal 25" xfId="4678"/>
    <cellStyle name="Normal 25 2" xfId="4679"/>
    <cellStyle name="Normal 26" xfId="4680"/>
    <cellStyle name="Normal 26 2" xfId="4681"/>
    <cellStyle name="Normal 27" xfId="4682"/>
    <cellStyle name="Normal 27 10" xfId="4683"/>
    <cellStyle name="Normal 27 11" xfId="4684"/>
    <cellStyle name="Normal 27 12" xfId="4685"/>
    <cellStyle name="Normal 27 13" xfId="4686"/>
    <cellStyle name="Normal 27 14" xfId="4687"/>
    <cellStyle name="Normal 27 15" xfId="4688"/>
    <cellStyle name="Normal 27 16" xfId="4689"/>
    <cellStyle name="Normal 27 17" xfId="4690"/>
    <cellStyle name="Normal 27 18" xfId="4691"/>
    <cellStyle name="Normal 27 19" xfId="4692"/>
    <cellStyle name="Normal 27 2" xfId="4693"/>
    <cellStyle name="Normal 27 20" xfId="4694"/>
    <cellStyle name="Normal 27 21" xfId="4695"/>
    <cellStyle name="Normal 27 22" xfId="4696"/>
    <cellStyle name="Normal 27 23" xfId="4697"/>
    <cellStyle name="Normal 27 3" xfId="4698"/>
    <cellStyle name="Normal 27 4" xfId="4699"/>
    <cellStyle name="Normal 27 5" xfId="4700"/>
    <cellStyle name="Normal 27 6" xfId="4701"/>
    <cellStyle name="Normal 27 7" xfId="4702"/>
    <cellStyle name="Normal 27 8" xfId="4703"/>
    <cellStyle name="Normal 27 9" xfId="4704"/>
    <cellStyle name="Normal 28" xfId="4705"/>
    <cellStyle name="Normal 28 10" xfId="4706"/>
    <cellStyle name="Normal 28 11" xfId="4707"/>
    <cellStyle name="Normal 28 12" xfId="4708"/>
    <cellStyle name="Normal 28 13" xfId="4709"/>
    <cellStyle name="Normal 28 14" xfId="4710"/>
    <cellStyle name="Normal 28 15" xfId="4711"/>
    <cellStyle name="Normal 28 16" xfId="4712"/>
    <cellStyle name="Normal 28 17" xfId="4713"/>
    <cellStyle name="Normal 28 18" xfId="4714"/>
    <cellStyle name="Normal 28 19" xfId="4715"/>
    <cellStyle name="Normal 28 2" xfId="4716"/>
    <cellStyle name="Normal 28 2 2" xfId="4717"/>
    <cellStyle name="Normal 28 2 2 2" xfId="4718"/>
    <cellStyle name="Normal 28 2 3" xfId="4719"/>
    <cellStyle name="Normal 28 20" xfId="4720"/>
    <cellStyle name="Normal 28 21" xfId="4721"/>
    <cellStyle name="Normal 28 22" xfId="4722"/>
    <cellStyle name="Normal 28 23" xfId="4723"/>
    <cellStyle name="Normal 28 3" xfId="4724"/>
    <cellStyle name="Normal 28 3 2" xfId="4725"/>
    <cellStyle name="Normal 28 4" xfId="4726"/>
    <cellStyle name="Normal 28 5" xfId="4727"/>
    <cellStyle name="Normal 28 6" xfId="4728"/>
    <cellStyle name="Normal 28 7" xfId="4729"/>
    <cellStyle name="Normal 28 8" xfId="4730"/>
    <cellStyle name="Normal 28 9" xfId="4731"/>
    <cellStyle name="Normal 29" xfId="4732"/>
    <cellStyle name="Normal 29 2" xfId="4733"/>
    <cellStyle name="Normal 29 2 2" xfId="4734"/>
    <cellStyle name="Normal 29 3" xfId="4735"/>
    <cellStyle name="Normal 3" xfId="2"/>
    <cellStyle name="Normal 3 10" xfId="4736"/>
    <cellStyle name="Normal 3 11" xfId="4737"/>
    <cellStyle name="Normal 3 11 2" xfId="4738"/>
    <cellStyle name="Normal 3 12" xfId="4739"/>
    <cellStyle name="Normal 3 2" xfId="4740"/>
    <cellStyle name="Normal 3 2 2" xfId="4741"/>
    <cellStyle name="Normal 3 2 3" xfId="4742"/>
    <cellStyle name="Normal 3 3" xfId="4743"/>
    <cellStyle name="Normal 3 4" xfId="4744"/>
    <cellStyle name="Normal 3 4 2" xfId="4745"/>
    <cellStyle name="Normal 3 4 3" xfId="4746"/>
    <cellStyle name="Normal 3 5" xfId="4747"/>
    <cellStyle name="Normal 3 5 2" xfId="4748"/>
    <cellStyle name="Normal 3 5 2 2" xfId="4749"/>
    <cellStyle name="Normal 3 6" xfId="4750"/>
    <cellStyle name="Normal 3 6 2" xfId="4751"/>
    <cellStyle name="Normal 3 7" xfId="4752"/>
    <cellStyle name="Normal 3 8" xfId="4753"/>
    <cellStyle name="Normal 3 9" xfId="4754"/>
    <cellStyle name="Normal 3_April 17_Updated labor demand figures May 12 workshop" xfId="4755"/>
    <cellStyle name="Normal 30" xfId="4756"/>
    <cellStyle name="Normal 30 2" xfId="4757"/>
    <cellStyle name="Normal 30 2 2" xfId="4758"/>
    <cellStyle name="Normal 30 3" xfId="4759"/>
    <cellStyle name="Normal 31" xfId="4760"/>
    <cellStyle name="Normal 31 2" xfId="4761"/>
    <cellStyle name="Normal 31 2 2" xfId="4762"/>
    <cellStyle name="Normal 31 3" xfId="4763"/>
    <cellStyle name="Normal 31 4" xfId="4764"/>
    <cellStyle name="Normal 32" xfId="4765"/>
    <cellStyle name="Normal 32 2" xfId="4766"/>
    <cellStyle name="Normal 32 2 2" xfId="4767"/>
    <cellStyle name="Normal 32 3" xfId="4768"/>
    <cellStyle name="Normal 32 4" xfId="4769"/>
    <cellStyle name="Normal 33" xfId="4770"/>
    <cellStyle name="Normal 33 2" xfId="4771"/>
    <cellStyle name="Normal 33 3" xfId="4772"/>
    <cellStyle name="Normal 33 4" xfId="4773"/>
    <cellStyle name="Normal 34" xfId="4774"/>
    <cellStyle name="Normal 34 2" xfId="4775"/>
    <cellStyle name="Normal 34 2 2" xfId="4776"/>
    <cellStyle name="Normal 34 3" xfId="4777"/>
    <cellStyle name="Normal 35" xfId="4778"/>
    <cellStyle name="Normal 35 2" xfId="4779"/>
    <cellStyle name="Normal 35 3" xfId="4780"/>
    <cellStyle name="Normal 35 4" xfId="4781"/>
    <cellStyle name="Normal 36" xfId="4782"/>
    <cellStyle name="Normal 36 2" xfId="4783"/>
    <cellStyle name="Normal 36 3" xfId="4784"/>
    <cellStyle name="Normal 36 4" xfId="4785"/>
    <cellStyle name="Normal 37" xfId="4786"/>
    <cellStyle name="Normal 37 10" xfId="4787"/>
    <cellStyle name="Normal 37 11" xfId="4788"/>
    <cellStyle name="Normal 37 12" xfId="4789"/>
    <cellStyle name="Normal 37 13" xfId="4790"/>
    <cellStyle name="Normal 37 14" xfId="4791"/>
    <cellStyle name="Normal 37 15" xfId="4792"/>
    <cellStyle name="Normal 37 16" xfId="4793"/>
    <cellStyle name="Normal 37 17" xfId="4794"/>
    <cellStyle name="Normal 37 2" xfId="4795"/>
    <cellStyle name="Normal 37 3" xfId="4796"/>
    <cellStyle name="Normal 37 4" xfId="4797"/>
    <cellStyle name="Normal 37 5" xfId="4798"/>
    <cellStyle name="Normal 37 6" xfId="4799"/>
    <cellStyle name="Normal 37 7" xfId="4800"/>
    <cellStyle name="Normal 37 8" xfId="4801"/>
    <cellStyle name="Normal 37 9" xfId="4802"/>
    <cellStyle name="Normal 38" xfId="4803"/>
    <cellStyle name="Normal 39 10" xfId="4804"/>
    <cellStyle name="Normal 39 11" xfId="4805"/>
    <cellStyle name="Normal 39 12" xfId="4806"/>
    <cellStyle name="Normal 39 13" xfId="4807"/>
    <cellStyle name="Normal 39 14" xfId="4808"/>
    <cellStyle name="Normal 39 15" xfId="4809"/>
    <cellStyle name="Normal 39 16" xfId="4810"/>
    <cellStyle name="Normal 39 17" xfId="4811"/>
    <cellStyle name="Normal 39 2" xfId="4812"/>
    <cellStyle name="Normal 39 3" xfId="4813"/>
    <cellStyle name="Normal 39 4" xfId="4814"/>
    <cellStyle name="Normal 39 5" xfId="4815"/>
    <cellStyle name="Normal 39 6" xfId="4816"/>
    <cellStyle name="Normal 39 7" xfId="4817"/>
    <cellStyle name="Normal 39 8" xfId="4818"/>
    <cellStyle name="Normal 39 9" xfId="4819"/>
    <cellStyle name="Normal 4" xfId="4820"/>
    <cellStyle name="Normal 4 10" xfId="4821"/>
    <cellStyle name="Normal 4 11" xfId="4822"/>
    <cellStyle name="Normal 4 12" xfId="4823"/>
    <cellStyle name="Normal 4 13" xfId="4824"/>
    <cellStyle name="Normal 4 14" xfId="4825"/>
    <cellStyle name="Normal 4 15" xfId="4826"/>
    <cellStyle name="Normal 4 16" xfId="4827"/>
    <cellStyle name="Normal 4 17" xfId="4828"/>
    <cellStyle name="Normal 4 18" xfId="4829"/>
    <cellStyle name="Normal 4 19" xfId="4830"/>
    <cellStyle name="Normal 4 2" xfId="4831"/>
    <cellStyle name="Normal 4 2 2" xfId="4832"/>
    <cellStyle name="Normal 4 2 2 2" xfId="4833"/>
    <cellStyle name="Normal 4 2 2 3" xfId="4834"/>
    <cellStyle name="Normal 4 2 2 4" xfId="4835"/>
    <cellStyle name="Normal 4 2 2 5" xfId="4836"/>
    <cellStyle name="Normal 4 2 3" xfId="4837"/>
    <cellStyle name="Normal 4 2 4" xfId="4838"/>
    <cellStyle name="Normal 4 2 5" xfId="4839"/>
    <cellStyle name="Normal 4 2 6" xfId="4840"/>
    <cellStyle name="Normal 4 2 7" xfId="4841"/>
    <cellStyle name="Normal 4 20" xfId="4842"/>
    <cellStyle name="Normal 4 21" xfId="4843"/>
    <cellStyle name="Normal 4 22" xfId="4844"/>
    <cellStyle name="Normal 4 23" xfId="4845"/>
    <cellStyle name="Normal 4 24" xfId="4846"/>
    <cellStyle name="Normal 4 25" xfId="4847"/>
    <cellStyle name="Normal 4 26" xfId="4848"/>
    <cellStyle name="Normal 4 27" xfId="4849"/>
    <cellStyle name="Normal 4 28" xfId="4850"/>
    <cellStyle name="Normal 4 29" xfId="4851"/>
    <cellStyle name="Normal 4 3" xfId="4852"/>
    <cellStyle name="Normal 4 30" xfId="4853"/>
    <cellStyle name="Normal 4 31" xfId="4854"/>
    <cellStyle name="Normal 4 32" xfId="4855"/>
    <cellStyle name="Normal 4 33" xfId="4856"/>
    <cellStyle name="Normal 4 34" xfId="4857"/>
    <cellStyle name="Normal 4 35" xfId="4858"/>
    <cellStyle name="Normal 4 36" xfId="4859"/>
    <cellStyle name="Normal 4 37" xfId="4860"/>
    <cellStyle name="Normal 4 38" xfId="4861"/>
    <cellStyle name="Normal 4 4" xfId="4862"/>
    <cellStyle name="Normal 4 5" xfId="4863"/>
    <cellStyle name="Normal 4 6" xfId="4864"/>
    <cellStyle name="Normal 4 7" xfId="4865"/>
    <cellStyle name="Normal 4 8" xfId="4866"/>
    <cellStyle name="Normal 4 8 2" xfId="4867"/>
    <cellStyle name="Normal 4 9" xfId="4868"/>
    <cellStyle name="Normal 4_AGG-PST-AGGR4" xfId="4869"/>
    <cellStyle name="Normal 40 10" xfId="4870"/>
    <cellStyle name="Normal 40 11" xfId="4871"/>
    <cellStyle name="Normal 40 12" xfId="4872"/>
    <cellStyle name="Normal 40 13" xfId="4873"/>
    <cellStyle name="Normal 40 14" xfId="4874"/>
    <cellStyle name="Normal 40 15" xfId="4875"/>
    <cellStyle name="Normal 40 16" xfId="4876"/>
    <cellStyle name="Normal 40 17" xfId="4877"/>
    <cellStyle name="Normal 40 2" xfId="4878"/>
    <cellStyle name="Normal 40 3" xfId="4879"/>
    <cellStyle name="Normal 40 4" xfId="4880"/>
    <cellStyle name="Normal 40 5" xfId="4881"/>
    <cellStyle name="Normal 40 6" xfId="4882"/>
    <cellStyle name="Normal 40 7" xfId="4883"/>
    <cellStyle name="Normal 40 8" xfId="4884"/>
    <cellStyle name="Normal 40 9" xfId="4885"/>
    <cellStyle name="Normal 41 10" xfId="4886"/>
    <cellStyle name="Normal 41 11" xfId="4887"/>
    <cellStyle name="Normal 41 12" xfId="4888"/>
    <cellStyle name="Normal 41 13" xfId="4889"/>
    <cellStyle name="Normal 41 14" xfId="4890"/>
    <cellStyle name="Normal 41 15" xfId="4891"/>
    <cellStyle name="Normal 41 16" xfId="4892"/>
    <cellStyle name="Normal 41 17" xfId="4893"/>
    <cellStyle name="Normal 41 2" xfId="4894"/>
    <cellStyle name="Normal 41 3" xfId="4895"/>
    <cellStyle name="Normal 41 4" xfId="4896"/>
    <cellStyle name="Normal 41 5" xfId="4897"/>
    <cellStyle name="Normal 41 6" xfId="4898"/>
    <cellStyle name="Normal 41 7" xfId="4899"/>
    <cellStyle name="Normal 41 8" xfId="4900"/>
    <cellStyle name="Normal 41 9" xfId="4901"/>
    <cellStyle name="Normal 42 10" xfId="4902"/>
    <cellStyle name="Normal 42 11" xfId="4903"/>
    <cellStyle name="Normal 42 12" xfId="4904"/>
    <cellStyle name="Normal 42 2" xfId="4905"/>
    <cellStyle name="Normal 42 3" xfId="4906"/>
    <cellStyle name="Normal 42 4" xfId="4907"/>
    <cellStyle name="Normal 42 5" xfId="4908"/>
    <cellStyle name="Normal 42 6" xfId="4909"/>
    <cellStyle name="Normal 42 7" xfId="4910"/>
    <cellStyle name="Normal 42 8" xfId="4911"/>
    <cellStyle name="Normal 42 9" xfId="4912"/>
    <cellStyle name="Normal 44 2" xfId="4913"/>
    <cellStyle name="Normal 44 3" xfId="4914"/>
    <cellStyle name="Normal 44 4" xfId="4915"/>
    <cellStyle name="Normal 47 10" xfId="4916"/>
    <cellStyle name="Normal 47 2" xfId="4917"/>
    <cellStyle name="Normal 47 3" xfId="4918"/>
    <cellStyle name="Normal 47 4" xfId="4919"/>
    <cellStyle name="Normal 47 5" xfId="4920"/>
    <cellStyle name="Normal 47 6" xfId="4921"/>
    <cellStyle name="Normal 47 7" xfId="4922"/>
    <cellStyle name="Normal 47 8" xfId="4923"/>
    <cellStyle name="Normal 47 9" xfId="4924"/>
    <cellStyle name="Normal 48 10" xfId="4925"/>
    <cellStyle name="Normal 48 2" xfId="4926"/>
    <cellStyle name="Normal 48 3" xfId="4927"/>
    <cellStyle name="Normal 48 4" xfId="4928"/>
    <cellStyle name="Normal 48 5" xfId="4929"/>
    <cellStyle name="Normal 48 6" xfId="4930"/>
    <cellStyle name="Normal 48 7" xfId="4931"/>
    <cellStyle name="Normal 48 8" xfId="4932"/>
    <cellStyle name="Normal 48 9" xfId="4933"/>
    <cellStyle name="Normal 5" xfId="4934"/>
    <cellStyle name="Normal 5 10" xfId="4935"/>
    <cellStyle name="Normal 5 11" xfId="4936"/>
    <cellStyle name="Normal 5 12" xfId="4937"/>
    <cellStyle name="Normal 5 13" xfId="4938"/>
    <cellStyle name="Normal 5 14" xfId="4939"/>
    <cellStyle name="Normal 5 15" xfId="4940"/>
    <cellStyle name="Normal 5 16" xfId="4941"/>
    <cellStyle name="Normal 5 17" xfId="4942"/>
    <cellStyle name="Normal 5 18" xfId="4943"/>
    <cellStyle name="Normal 5 19" xfId="4944"/>
    <cellStyle name="Normal 5 2" xfId="4945"/>
    <cellStyle name="Normal 5 2 2" xfId="4946"/>
    <cellStyle name="Normal 5 2 2 2" xfId="4947"/>
    <cellStyle name="Normal 5 2 2 3" xfId="4948"/>
    <cellStyle name="Normal 5 2 2 4" xfId="4949"/>
    <cellStyle name="Normal 5 2 2 5" xfId="4950"/>
    <cellStyle name="Normal 5 2 3" xfId="4951"/>
    <cellStyle name="Normal 5 2 4" xfId="4952"/>
    <cellStyle name="Normal 5 2 5" xfId="4953"/>
    <cellStyle name="Normal 5 2 6" xfId="4954"/>
    <cellStyle name="Normal 5 2 7" xfId="4955"/>
    <cellStyle name="Normal 5 20" xfId="4956"/>
    <cellStyle name="Normal 5 21" xfId="4957"/>
    <cellStyle name="Normal 5 22" xfId="4958"/>
    <cellStyle name="Normal 5 23" xfId="4959"/>
    <cellStyle name="Normal 5 24" xfId="4960"/>
    <cellStyle name="Normal 5 25" xfId="4961"/>
    <cellStyle name="Normal 5 26" xfId="4962"/>
    <cellStyle name="Normal 5 27" xfId="4963"/>
    <cellStyle name="Normal 5 3" xfId="4964"/>
    <cellStyle name="Normal 5 3 2" xfId="4965"/>
    <cellStyle name="Normal 5 4" xfId="4966"/>
    <cellStyle name="Normal 5 4 2" xfId="4967"/>
    <cellStyle name="Normal 5 5" xfId="4968"/>
    <cellStyle name="Normal 5 5 2" xfId="4969"/>
    <cellStyle name="Normal 5 6" xfId="4970"/>
    <cellStyle name="Normal 5 6 2" xfId="4971"/>
    <cellStyle name="Normal 5 6 2 2" xfId="4972"/>
    <cellStyle name="Normal 5 6 3" xfId="4973"/>
    <cellStyle name="Normal 5 7" xfId="4974"/>
    <cellStyle name="Normal 5 7 2" xfId="4975"/>
    <cellStyle name="Normal 5 8" xfId="4976"/>
    <cellStyle name="Normal 5 8 2" xfId="4977"/>
    <cellStyle name="Normal 5 9" xfId="4978"/>
    <cellStyle name="Normal 5_April 17_Updated labor demand figures May 12 workshop" xfId="4979"/>
    <cellStyle name="Normal 54" xfId="4980"/>
    <cellStyle name="Normal 6" xfId="4981"/>
    <cellStyle name="Normal 6 2" xfId="4982"/>
    <cellStyle name="Normal 6 2 2" xfId="4983"/>
    <cellStyle name="Normal 6 2 2 2" xfId="4984"/>
    <cellStyle name="Normal 6 2 2 3" xfId="4985"/>
    <cellStyle name="Normal 6 2 2 4" xfId="4986"/>
    <cellStyle name="Normal 6 2 2 5" xfId="4987"/>
    <cellStyle name="Normal 6 2 3" xfId="4988"/>
    <cellStyle name="Normal 6 2 4" xfId="4989"/>
    <cellStyle name="Normal 6 2 5" xfId="4990"/>
    <cellStyle name="Normal 6 2 6" xfId="4991"/>
    <cellStyle name="Normal 6 2 7" xfId="4992"/>
    <cellStyle name="Normal 6 3" xfId="4993"/>
    <cellStyle name="Normal 6 3 2" xfId="4994"/>
    <cellStyle name="Normal 6 4" xfId="4995"/>
    <cellStyle name="Normal 6 4 2" xfId="4996"/>
    <cellStyle name="Normal 6 5" xfId="4997"/>
    <cellStyle name="Normal 6 5 2" xfId="4998"/>
    <cellStyle name="Normal 6 6" xfId="4999"/>
    <cellStyle name="Normal 6 6 2" xfId="5000"/>
    <cellStyle name="Normal 6 7" xfId="5001"/>
    <cellStyle name="Normal 6 8" xfId="5002"/>
    <cellStyle name="Normal 6_April 17_Updated labor demand figures May 12 workshop" xfId="5003"/>
    <cellStyle name="Normal 7" xfId="5004"/>
    <cellStyle name="Normal 7 2" xfId="5005"/>
    <cellStyle name="Normal 7 2 2" xfId="5006"/>
    <cellStyle name="Normal 7 3" xfId="5007"/>
    <cellStyle name="Normal 8" xfId="5008"/>
    <cellStyle name="Normal 8 2" xfId="5009"/>
    <cellStyle name="Normal 8 2 2" xfId="5010"/>
    <cellStyle name="Normal 8 2 3" xfId="5011"/>
    <cellStyle name="Normal 8 3" xfId="5012"/>
    <cellStyle name="Normal 8 3 2" xfId="5013"/>
    <cellStyle name="Normal 8 4" xfId="5014"/>
    <cellStyle name="Normal 8 5" xfId="5015"/>
    <cellStyle name="Normal 8 6" xfId="5016"/>
    <cellStyle name="Normal 9" xfId="5017"/>
    <cellStyle name="Normal 9 2" xfId="5018"/>
    <cellStyle name="Normal 9 3" xfId="5019"/>
    <cellStyle name="Normal 9 3 2" xfId="5020"/>
    <cellStyle name="Normal 9 4" xfId="5021"/>
    <cellStyle name="Normal 9 5" xfId="5022"/>
    <cellStyle name="Normal GHG Numbers (0.00)" xfId="5023"/>
    <cellStyle name="Normal GHG Textfiels" xfId="5024"/>
    <cellStyle name="Normal GHG Textfiels Bold" xfId="5025"/>
    <cellStyle name="Normal GHG Textfiels centered" xfId="5026"/>
    <cellStyle name="Normal GHG whole table" xfId="5027"/>
    <cellStyle name="Normal GHG-Shade" xfId="5028"/>
    <cellStyle name="Normal GHG-Shade 2" xfId="5029"/>
    <cellStyle name="Normál_CRFReport-template" xfId="5030"/>
    <cellStyle name="Normal_Temp" xfId="3"/>
    <cellStyle name="Normale_CRFReport-template" xfId="5031"/>
    <cellStyle name="normálne_CRFReport-template" xfId="5032"/>
    <cellStyle name="normální_BGR" xfId="5033"/>
    <cellStyle name="Normalny_CRFReport-template" xfId="5034"/>
    <cellStyle name="Note 10" xfId="5035"/>
    <cellStyle name="Note 10 2" xfId="5036"/>
    <cellStyle name="Note 10 2 2" xfId="5037"/>
    <cellStyle name="Note 10 2 2 2" xfId="5038"/>
    <cellStyle name="Note 10 2 2 3" xfId="5039"/>
    <cellStyle name="Note 10 2 3" xfId="5040"/>
    <cellStyle name="Note 10 2 4" xfId="5041"/>
    <cellStyle name="Note 10 3" xfId="5042"/>
    <cellStyle name="Note 10 4" xfId="5043"/>
    <cellStyle name="Note 10 5" xfId="5044"/>
    <cellStyle name="Note 10 6" xfId="5045"/>
    <cellStyle name="Note 11" xfId="5046"/>
    <cellStyle name="Note 11 2" xfId="5047"/>
    <cellStyle name="Note 11 2 2" xfId="5048"/>
    <cellStyle name="Note 11 2 2 2" xfId="5049"/>
    <cellStyle name="Note 11 2 2 3" xfId="5050"/>
    <cellStyle name="Note 11 2 3" xfId="5051"/>
    <cellStyle name="Note 11 2 4" xfId="5052"/>
    <cellStyle name="Note 11 3" xfId="5053"/>
    <cellStyle name="Note 11 4" xfId="5054"/>
    <cellStyle name="Note 11 5" xfId="5055"/>
    <cellStyle name="Note 11 6" xfId="5056"/>
    <cellStyle name="Note 12" xfId="5057"/>
    <cellStyle name="Note 12 2" xfId="5058"/>
    <cellStyle name="Note 12 2 2" xfId="5059"/>
    <cellStyle name="Note 12 2 2 2" xfId="5060"/>
    <cellStyle name="Note 12 2 2 3" xfId="5061"/>
    <cellStyle name="Note 12 2 3" xfId="5062"/>
    <cellStyle name="Note 12 2 4" xfId="5063"/>
    <cellStyle name="Note 13" xfId="5064"/>
    <cellStyle name="Note 13 2" xfId="5065"/>
    <cellStyle name="Note 13 2 2" xfId="5066"/>
    <cellStyle name="Note 13 2 2 2" xfId="5067"/>
    <cellStyle name="Note 13 2 2 3" xfId="5068"/>
    <cellStyle name="Note 13 2 3" xfId="5069"/>
    <cellStyle name="Note 13 2 4" xfId="5070"/>
    <cellStyle name="Note 14" xfId="5071"/>
    <cellStyle name="Note 14 2" xfId="5072"/>
    <cellStyle name="Note 14 2 2" xfId="5073"/>
    <cellStyle name="Note 14 2 3" xfId="5074"/>
    <cellStyle name="Note 14 3" xfId="5075"/>
    <cellStyle name="Note 14 4" xfId="5076"/>
    <cellStyle name="Note 15" xfId="5077"/>
    <cellStyle name="Note 15 2" xfId="5078"/>
    <cellStyle name="Note 15 2 2" xfId="5079"/>
    <cellStyle name="Note 15 2 3" xfId="5080"/>
    <cellStyle name="Note 15 3" xfId="5081"/>
    <cellStyle name="Note 15 4" xfId="5082"/>
    <cellStyle name="Note 16" xfId="5083"/>
    <cellStyle name="Note 16 2" xfId="5084"/>
    <cellStyle name="Note 16 2 2" xfId="5085"/>
    <cellStyle name="Note 16 2 3" xfId="5086"/>
    <cellStyle name="Note 16 3" xfId="5087"/>
    <cellStyle name="Note 16 4" xfId="5088"/>
    <cellStyle name="Note 17" xfId="5089"/>
    <cellStyle name="Note 17 2" xfId="5090"/>
    <cellStyle name="Note 17 2 2" xfId="5091"/>
    <cellStyle name="Note 17 2 3" xfId="5092"/>
    <cellStyle name="Note 17 3" xfId="5093"/>
    <cellStyle name="Note 17 4" xfId="5094"/>
    <cellStyle name="Note 18" xfId="5095"/>
    <cellStyle name="Note 18 2" xfId="5096"/>
    <cellStyle name="Note 18 2 2" xfId="5097"/>
    <cellStyle name="Note 18 2 3" xfId="5098"/>
    <cellStyle name="Note 18 3" xfId="5099"/>
    <cellStyle name="Note 18 4" xfId="5100"/>
    <cellStyle name="Note 19" xfId="5101"/>
    <cellStyle name="Note 2" xfId="5102"/>
    <cellStyle name="Note 2 10" xfId="5103"/>
    <cellStyle name="Note 2 10 2" xfId="5104"/>
    <cellStyle name="Note 2 10 2 2" xfId="5105"/>
    <cellStyle name="Note 2 10 2 3" xfId="5106"/>
    <cellStyle name="Note 2 10 3" xfId="5107"/>
    <cellStyle name="Note 2 10 4" xfId="5108"/>
    <cellStyle name="Note 2 11" xfId="5109"/>
    <cellStyle name="Note 2 11 2" xfId="5110"/>
    <cellStyle name="Note 2 11 2 2" xfId="5111"/>
    <cellStyle name="Note 2 11 2 3" xfId="5112"/>
    <cellStyle name="Note 2 11 3" xfId="5113"/>
    <cellStyle name="Note 2 11 4" xfId="5114"/>
    <cellStyle name="Note 2 12" xfId="5115"/>
    <cellStyle name="Note 2 12 2" xfId="5116"/>
    <cellStyle name="Note 2 12 2 2" xfId="5117"/>
    <cellStyle name="Note 2 12 2 3" xfId="5118"/>
    <cellStyle name="Note 2 12 3" xfId="5119"/>
    <cellStyle name="Note 2 12 4" xfId="5120"/>
    <cellStyle name="Note 2 13" xfId="5121"/>
    <cellStyle name="Note 2 13 2" xfId="5122"/>
    <cellStyle name="Note 2 13 2 2" xfId="5123"/>
    <cellStyle name="Note 2 13 2 3" xfId="5124"/>
    <cellStyle name="Note 2 13 3" xfId="5125"/>
    <cellStyle name="Note 2 13 4" xfId="5126"/>
    <cellStyle name="Note 2 14" xfId="5127"/>
    <cellStyle name="Note 2 15" xfId="5128"/>
    <cellStyle name="Note 2 2" xfId="5129"/>
    <cellStyle name="Note 2 2 2" xfId="5130"/>
    <cellStyle name="Note 2 2 2 2" xfId="5131"/>
    <cellStyle name="Note 2 2 2 2 2" xfId="5132"/>
    <cellStyle name="Note 2 2 2 2 3" xfId="5133"/>
    <cellStyle name="Note 2 2 2 3" xfId="5134"/>
    <cellStyle name="Note 2 2 2 4" xfId="5135"/>
    <cellStyle name="Note 2 3" xfId="5136"/>
    <cellStyle name="Note 2 3 2" xfId="5137"/>
    <cellStyle name="Note 2 3 2 2" xfId="5138"/>
    <cellStyle name="Note 2 3 2 2 2" xfId="5139"/>
    <cellStyle name="Note 2 3 2 2 3" xfId="5140"/>
    <cellStyle name="Note 2 3 2 3" xfId="5141"/>
    <cellStyle name="Note 2 3 2 4" xfId="5142"/>
    <cellStyle name="Note 2 4" xfId="5143"/>
    <cellStyle name="Note 2 4 2" xfId="5144"/>
    <cellStyle name="Note 2 4 2 2" xfId="5145"/>
    <cellStyle name="Note 2 4 2 2 2" xfId="5146"/>
    <cellStyle name="Note 2 4 2 2 3" xfId="5147"/>
    <cellStyle name="Note 2 4 2 3" xfId="5148"/>
    <cellStyle name="Note 2 4 2 4" xfId="5149"/>
    <cellStyle name="Note 2 5" xfId="5150"/>
    <cellStyle name="Note 2 5 2" xfId="5151"/>
    <cellStyle name="Note 2 5 2 2" xfId="5152"/>
    <cellStyle name="Note 2 5 2 2 2" xfId="5153"/>
    <cellStyle name="Note 2 5 2 2 3" xfId="5154"/>
    <cellStyle name="Note 2 5 2 3" xfId="5155"/>
    <cellStyle name="Note 2 5 2 4" xfId="5156"/>
    <cellStyle name="Note 2 6" xfId="5157"/>
    <cellStyle name="Note 2 6 2" xfId="5158"/>
    <cellStyle name="Note 2 6 2 2" xfId="5159"/>
    <cellStyle name="Note 2 6 2 2 2" xfId="5160"/>
    <cellStyle name="Note 2 6 2 2 3" xfId="5161"/>
    <cellStyle name="Note 2 6 2 3" xfId="5162"/>
    <cellStyle name="Note 2 6 2 4" xfId="5163"/>
    <cellStyle name="Note 2 7" xfId="5164"/>
    <cellStyle name="Note 2 7 2" xfId="5165"/>
    <cellStyle name="Note 2 7 2 2" xfId="5166"/>
    <cellStyle name="Note 2 7 2 2 2" xfId="5167"/>
    <cellStyle name="Note 2 7 2 2 3" xfId="5168"/>
    <cellStyle name="Note 2 7 2 3" xfId="5169"/>
    <cellStyle name="Note 2 7 2 4" xfId="5170"/>
    <cellStyle name="Note 2 8" xfId="5171"/>
    <cellStyle name="Note 2 8 2" xfId="5172"/>
    <cellStyle name="Note 2 8 2 2" xfId="5173"/>
    <cellStyle name="Note 2 8 2 3" xfId="5174"/>
    <cellStyle name="Note 2 8 3" xfId="5175"/>
    <cellStyle name="Note 2 8 4" xfId="5176"/>
    <cellStyle name="Note 2 9" xfId="5177"/>
    <cellStyle name="Note 2 9 2" xfId="5178"/>
    <cellStyle name="Note 2 9 2 2" xfId="5179"/>
    <cellStyle name="Note 2 9 2 3" xfId="5180"/>
    <cellStyle name="Note 2 9 3" xfId="5181"/>
    <cellStyle name="Note 2 9 4" xfId="5182"/>
    <cellStyle name="Note 20" xfId="5183"/>
    <cellStyle name="Note 21" xfId="5184"/>
    <cellStyle name="Note 22" xfId="5185"/>
    <cellStyle name="Note 23" xfId="5186"/>
    <cellStyle name="Note 24" xfId="5187"/>
    <cellStyle name="Note 25" xfId="5188"/>
    <cellStyle name="Note 26" xfId="5189"/>
    <cellStyle name="Note 27" xfId="5190"/>
    <cellStyle name="Note 28" xfId="5191"/>
    <cellStyle name="Note 29" xfId="5192"/>
    <cellStyle name="Note 3" xfId="5193"/>
    <cellStyle name="Note 3 2" xfId="5194"/>
    <cellStyle name="Note 3 2 2" xfId="5195"/>
    <cellStyle name="Note 3 2 2 2" xfId="5196"/>
    <cellStyle name="Note 3 2 2 3" xfId="5197"/>
    <cellStyle name="Note 3 2 3" xfId="5198"/>
    <cellStyle name="Note 3 2 4" xfId="5199"/>
    <cellStyle name="Note 3 3" xfId="5200"/>
    <cellStyle name="Note 3 4" xfId="5201"/>
    <cellStyle name="Note 3 5" xfId="5202"/>
    <cellStyle name="Note 3 6" xfId="5203"/>
    <cellStyle name="Note 3 7" xfId="5204"/>
    <cellStyle name="Note 30" xfId="5205"/>
    <cellStyle name="Note 31" xfId="5206"/>
    <cellStyle name="Note 32" xfId="5207"/>
    <cellStyle name="Note 33" xfId="5208"/>
    <cellStyle name="Note 34" xfId="5209"/>
    <cellStyle name="Note 35" xfId="5210"/>
    <cellStyle name="Note 36" xfId="5211"/>
    <cellStyle name="Note 37" xfId="5212"/>
    <cellStyle name="Note 38" xfId="5213"/>
    <cellStyle name="Note 39" xfId="5214"/>
    <cellStyle name="Note 4" xfId="5215"/>
    <cellStyle name="Note 4 2" xfId="5216"/>
    <cellStyle name="Note 4 2 2" xfId="5217"/>
    <cellStyle name="Note 4 2 2 2" xfId="5218"/>
    <cellStyle name="Note 4 2 2 3" xfId="5219"/>
    <cellStyle name="Note 4 2 3" xfId="5220"/>
    <cellStyle name="Note 4 2 4" xfId="5221"/>
    <cellStyle name="Note 4 3" xfId="5222"/>
    <cellStyle name="Note 4 4" xfId="5223"/>
    <cellStyle name="Note 4 5" xfId="5224"/>
    <cellStyle name="Note 4 6" xfId="5225"/>
    <cellStyle name="Note 4 7" xfId="5226"/>
    <cellStyle name="Note 5" xfId="5227"/>
    <cellStyle name="Note 5 2" xfId="5228"/>
    <cellStyle name="Note 5 2 2" xfId="5229"/>
    <cellStyle name="Note 5 2 2 2" xfId="5230"/>
    <cellStyle name="Note 5 2 2 3" xfId="5231"/>
    <cellStyle name="Note 5 2 3" xfId="5232"/>
    <cellStyle name="Note 5 2 4" xfId="5233"/>
    <cellStyle name="Note 5 3" xfId="5234"/>
    <cellStyle name="Note 5 4" xfId="5235"/>
    <cellStyle name="Note 5 5" xfId="5236"/>
    <cellStyle name="Note 5 6" xfId="5237"/>
    <cellStyle name="Note 5 7" xfId="5238"/>
    <cellStyle name="Note 6" xfId="5239"/>
    <cellStyle name="Note 6 2" xfId="5240"/>
    <cellStyle name="Note 6 2 2" xfId="5241"/>
    <cellStyle name="Note 6 2 2 2" xfId="5242"/>
    <cellStyle name="Note 6 2 2 3" xfId="5243"/>
    <cellStyle name="Note 6 2 3" xfId="5244"/>
    <cellStyle name="Note 6 2 4" xfId="5245"/>
    <cellStyle name="Note 6 3" xfId="5246"/>
    <cellStyle name="Note 6 4" xfId="5247"/>
    <cellStyle name="Note 6 5" xfId="5248"/>
    <cellStyle name="Note 6 6" xfId="5249"/>
    <cellStyle name="Note 6 7" xfId="5250"/>
    <cellStyle name="Note 7" xfId="5251"/>
    <cellStyle name="Note 7 2" xfId="5252"/>
    <cellStyle name="Note 7 2 2" xfId="5253"/>
    <cellStyle name="Note 7 2 2 2" xfId="5254"/>
    <cellStyle name="Note 7 2 2 3" xfId="5255"/>
    <cellStyle name="Note 7 2 3" xfId="5256"/>
    <cellStyle name="Note 7 2 4" xfId="5257"/>
    <cellStyle name="Note 7 3" xfId="5258"/>
    <cellStyle name="Note 7 4" xfId="5259"/>
    <cellStyle name="Note 7 5" xfId="5260"/>
    <cellStyle name="Note 7 6" xfId="5261"/>
    <cellStyle name="Note 7 7" xfId="5262"/>
    <cellStyle name="Note 8" xfId="5263"/>
    <cellStyle name="Note 8 2" xfId="5264"/>
    <cellStyle name="Note 8 2 2" xfId="5265"/>
    <cellStyle name="Note 8 2 2 2" xfId="5266"/>
    <cellStyle name="Note 8 2 2 3" xfId="5267"/>
    <cellStyle name="Note 8 2 3" xfId="5268"/>
    <cellStyle name="Note 8 2 4" xfId="5269"/>
    <cellStyle name="Note 8 3" xfId="5270"/>
    <cellStyle name="Note 8 4" xfId="5271"/>
    <cellStyle name="Note 8 5" xfId="5272"/>
    <cellStyle name="Note 8 6" xfId="5273"/>
    <cellStyle name="Note 9" xfId="5274"/>
    <cellStyle name="Note 9 2" xfId="5275"/>
    <cellStyle name="Note 9 2 2" xfId="5276"/>
    <cellStyle name="Note 9 2 2 2" xfId="5277"/>
    <cellStyle name="Note 9 2 2 3" xfId="5278"/>
    <cellStyle name="Note 9 2 3" xfId="5279"/>
    <cellStyle name="Note 9 2 4" xfId="5280"/>
    <cellStyle name="Note 9 3" xfId="5281"/>
    <cellStyle name="Note 9 4" xfId="5282"/>
    <cellStyle name="Note 9 5" xfId="5283"/>
    <cellStyle name="Note 9 6" xfId="5284"/>
    <cellStyle name="Notiz 2" xfId="5285"/>
    <cellStyle name="Notiz 3" xfId="5286"/>
    <cellStyle name="Notiz 4" xfId="5287"/>
    <cellStyle name="Notiz 5" xfId="5288"/>
    <cellStyle name="Notiz 6" xfId="5289"/>
    <cellStyle name="Notiz 7" xfId="5290"/>
    <cellStyle name="Number" xfId="5291"/>
    <cellStyle name="Number [0.0]" xfId="5292"/>
    <cellStyle name="Number [0.0] 2" xfId="5293"/>
    <cellStyle name="Number [0.00]" xfId="5294"/>
    <cellStyle name="Number [0.00] 2" xfId="5295"/>
    <cellStyle name="Number [0]" xfId="5296"/>
    <cellStyle name="Number [0] 2" xfId="5297"/>
    <cellStyle name="Number [0000]" xfId="5298"/>
    <cellStyle name="Number[0]" xfId="5299"/>
    <cellStyle name="Number[00]" xfId="5300"/>
    <cellStyle name="ohneP" xfId="5301"/>
    <cellStyle name="OK Heading" xfId="5302"/>
    <cellStyle name="Output 10" xfId="5303"/>
    <cellStyle name="Output 10 2" xfId="5304"/>
    <cellStyle name="Output 10 2 2" xfId="5305"/>
    <cellStyle name="Output 10 2 2 2" xfId="5306"/>
    <cellStyle name="Output 10 2 3" xfId="5307"/>
    <cellStyle name="Output 10 2 4" xfId="5308"/>
    <cellStyle name="Output 10 3" xfId="5309"/>
    <cellStyle name="Output 10 3 2" xfId="5310"/>
    <cellStyle name="Output 10 4" xfId="5311"/>
    <cellStyle name="Output 10 5" xfId="5312"/>
    <cellStyle name="Output 10 6" xfId="5313"/>
    <cellStyle name="Output 11" xfId="5314"/>
    <cellStyle name="Output 11 2" xfId="5315"/>
    <cellStyle name="Output 11 2 2" xfId="5316"/>
    <cellStyle name="Output 11 2 2 2" xfId="5317"/>
    <cellStyle name="Output 11 2 3" xfId="5318"/>
    <cellStyle name="Output 11 2 4" xfId="5319"/>
    <cellStyle name="Output 11 3" xfId="5320"/>
    <cellStyle name="Output 11 3 2" xfId="5321"/>
    <cellStyle name="Output 11 4" xfId="5322"/>
    <cellStyle name="Output 11 5" xfId="5323"/>
    <cellStyle name="Output 11 6" xfId="5324"/>
    <cellStyle name="Output 12" xfId="5325"/>
    <cellStyle name="Output 12 2" xfId="5326"/>
    <cellStyle name="Output 12 2 2" xfId="5327"/>
    <cellStyle name="Output 12 2 2 2" xfId="5328"/>
    <cellStyle name="Output 12 2 3" xfId="5329"/>
    <cellStyle name="Output 12 2 4" xfId="5330"/>
    <cellStyle name="Output 12 3" xfId="5331"/>
    <cellStyle name="Output 12 3 2" xfId="5332"/>
    <cellStyle name="Output 12 4" xfId="5333"/>
    <cellStyle name="Output 12 5" xfId="5334"/>
    <cellStyle name="Output 13" xfId="5335"/>
    <cellStyle name="Output 13 2" xfId="5336"/>
    <cellStyle name="Output 13 2 2" xfId="5337"/>
    <cellStyle name="Output 13 2 2 2" xfId="5338"/>
    <cellStyle name="Output 13 2 3" xfId="5339"/>
    <cellStyle name="Output 13 2 4" xfId="5340"/>
    <cellStyle name="Output 13 3" xfId="5341"/>
    <cellStyle name="Output 13 3 2" xfId="5342"/>
    <cellStyle name="Output 13 4" xfId="5343"/>
    <cellStyle name="Output 13 5" xfId="5344"/>
    <cellStyle name="Output 14" xfId="5345"/>
    <cellStyle name="Output 15" xfId="5346"/>
    <cellStyle name="Output 16" xfId="5347"/>
    <cellStyle name="Output 17" xfId="5348"/>
    <cellStyle name="Output 18" xfId="5349"/>
    <cellStyle name="Output 19" xfId="5350"/>
    <cellStyle name="Output 2" xfId="5351"/>
    <cellStyle name="Output 2 2" xfId="5352"/>
    <cellStyle name="Output 2 2 2" xfId="5353"/>
    <cellStyle name="Output 2 2 2 2" xfId="5354"/>
    <cellStyle name="Output 2 2 2 2 2" xfId="5355"/>
    <cellStyle name="Output 2 2 2 2 2 2" xfId="5356"/>
    <cellStyle name="Output 2 2 2 2 3" xfId="5357"/>
    <cellStyle name="Output 2 2 2 2 4" xfId="5358"/>
    <cellStyle name="Output 2 2 2 3" xfId="5359"/>
    <cellStyle name="Output 2 2 2 3 2" xfId="5360"/>
    <cellStyle name="Output 2 2 2 4" xfId="5361"/>
    <cellStyle name="Output 2 2 2 5" xfId="5362"/>
    <cellStyle name="Output 2 3" xfId="5363"/>
    <cellStyle name="Output 2 3 2" xfId="5364"/>
    <cellStyle name="Output 2 3 2 2" xfId="5365"/>
    <cellStyle name="Output 2 3 2 2 2" xfId="5366"/>
    <cellStyle name="Output 2 3 2 3" xfId="5367"/>
    <cellStyle name="Output 2 3 2 4" xfId="5368"/>
    <cellStyle name="Output 2 3 3" xfId="5369"/>
    <cellStyle name="Output 2 3 3 2" xfId="5370"/>
    <cellStyle name="Output 2 3 4" xfId="5371"/>
    <cellStyle name="Output 2 3 5" xfId="5372"/>
    <cellStyle name="Output 2 4" xfId="5373"/>
    <cellStyle name="Output 2 4 2" xfId="5374"/>
    <cellStyle name="Output 2 4 2 2" xfId="5375"/>
    <cellStyle name="Output 2 4 2 2 2" xfId="5376"/>
    <cellStyle name="Output 2 4 2 3" xfId="5377"/>
    <cellStyle name="Output 2 4 2 4" xfId="5378"/>
    <cellStyle name="Output 2 4 3" xfId="5379"/>
    <cellStyle name="Output 2 4 3 2" xfId="5380"/>
    <cellStyle name="Output 2 4 4" xfId="5381"/>
    <cellStyle name="Output 2 4 5" xfId="5382"/>
    <cellStyle name="Output 2 5" xfId="5383"/>
    <cellStyle name="Output 2 5 2" xfId="5384"/>
    <cellStyle name="Output 2 5 2 2" xfId="5385"/>
    <cellStyle name="Output 2 5 2 2 2" xfId="5386"/>
    <cellStyle name="Output 2 5 2 3" xfId="5387"/>
    <cellStyle name="Output 2 5 2 4" xfId="5388"/>
    <cellStyle name="Output 2 5 3" xfId="5389"/>
    <cellStyle name="Output 2 5 3 2" xfId="5390"/>
    <cellStyle name="Output 2 5 4" xfId="5391"/>
    <cellStyle name="Output 2 5 5" xfId="5392"/>
    <cellStyle name="Output 2 6" xfId="5393"/>
    <cellStyle name="Output 2 6 2" xfId="5394"/>
    <cellStyle name="Output 2 6 2 2" xfId="5395"/>
    <cellStyle name="Output 2 6 2 2 2" xfId="5396"/>
    <cellStyle name="Output 2 6 2 3" xfId="5397"/>
    <cellStyle name="Output 2 6 2 4" xfId="5398"/>
    <cellStyle name="Output 2 6 3" xfId="5399"/>
    <cellStyle name="Output 2 6 3 2" xfId="5400"/>
    <cellStyle name="Output 2 6 4" xfId="5401"/>
    <cellStyle name="Output 2 6 5" xfId="5402"/>
    <cellStyle name="Output 2 7" xfId="5403"/>
    <cellStyle name="Output 2 7 2" xfId="5404"/>
    <cellStyle name="Output 2 7 2 2" xfId="5405"/>
    <cellStyle name="Output 2 7 2 2 2" xfId="5406"/>
    <cellStyle name="Output 2 7 2 3" xfId="5407"/>
    <cellStyle name="Output 2 7 2 4" xfId="5408"/>
    <cellStyle name="Output 2 7 3" xfId="5409"/>
    <cellStyle name="Output 2 7 3 2" xfId="5410"/>
    <cellStyle name="Output 2 7 4" xfId="5411"/>
    <cellStyle name="Output 2 7 5" xfId="5412"/>
    <cellStyle name="Output 2 8" xfId="5413"/>
    <cellStyle name="Output 2 8 2" xfId="5414"/>
    <cellStyle name="Output 2 8 2 2" xfId="5415"/>
    <cellStyle name="Output 2 8 2 2 2" xfId="5416"/>
    <cellStyle name="Output 2 8 2 3" xfId="5417"/>
    <cellStyle name="Output 2 8 2 4" xfId="5418"/>
    <cellStyle name="Output 2 8 3" xfId="5419"/>
    <cellStyle name="Output 2 8 3 2" xfId="5420"/>
    <cellStyle name="Output 2 8 4" xfId="5421"/>
    <cellStyle name="Output 2 8 5" xfId="5422"/>
    <cellStyle name="Output 2 9" xfId="5423"/>
    <cellStyle name="Output 20" xfId="5424"/>
    <cellStyle name="Output 21" xfId="5425"/>
    <cellStyle name="Output 22" xfId="5426"/>
    <cellStyle name="Output 23" xfId="5427"/>
    <cellStyle name="Output 24" xfId="5428"/>
    <cellStyle name="Output 25" xfId="5429"/>
    <cellStyle name="Output 26" xfId="5430"/>
    <cellStyle name="Output 27" xfId="5431"/>
    <cellStyle name="Output 28" xfId="5432"/>
    <cellStyle name="Output 29" xfId="5433"/>
    <cellStyle name="Output 3" xfId="5434"/>
    <cellStyle name="Output 3 2" xfId="5435"/>
    <cellStyle name="Output 3 2 2" xfId="5436"/>
    <cellStyle name="Output 3 2 2 2" xfId="5437"/>
    <cellStyle name="Output 3 2 2 2 2" xfId="5438"/>
    <cellStyle name="Output 3 2 2 3" xfId="5439"/>
    <cellStyle name="Output 3 2 2 4" xfId="5440"/>
    <cellStyle name="Output 3 2 3" xfId="5441"/>
    <cellStyle name="Output 3 2 3 2" xfId="5442"/>
    <cellStyle name="Output 3 2 4" xfId="5443"/>
    <cellStyle name="Output 3 2 5" xfId="5444"/>
    <cellStyle name="Output 3 3" xfId="5445"/>
    <cellStyle name="Output 3 4" xfId="5446"/>
    <cellStyle name="Output 3 5" xfId="5447"/>
    <cellStyle name="Output 3 6" xfId="5448"/>
    <cellStyle name="Output 3 7" xfId="5449"/>
    <cellStyle name="Output 30" xfId="5450"/>
    <cellStyle name="Output 31" xfId="5451"/>
    <cellStyle name="Output 32" xfId="5452"/>
    <cellStyle name="Output 33" xfId="5453"/>
    <cellStyle name="Output 34" xfId="5454"/>
    <cellStyle name="Output 35" xfId="5455"/>
    <cellStyle name="Output 36" xfId="5456"/>
    <cellStyle name="Output 37" xfId="5457"/>
    <cellStyle name="Output 38" xfId="5458"/>
    <cellStyle name="Output 4" xfId="5459"/>
    <cellStyle name="Output 4 2" xfId="5460"/>
    <cellStyle name="Output 4 2 2" xfId="5461"/>
    <cellStyle name="Output 4 2 2 2" xfId="5462"/>
    <cellStyle name="Output 4 2 2 2 2" xfId="5463"/>
    <cellStyle name="Output 4 2 2 3" xfId="5464"/>
    <cellStyle name="Output 4 2 2 4" xfId="5465"/>
    <cellStyle name="Output 4 2 3" xfId="5466"/>
    <cellStyle name="Output 4 2 3 2" xfId="5467"/>
    <cellStyle name="Output 4 2 4" xfId="5468"/>
    <cellStyle name="Output 4 2 5" xfId="5469"/>
    <cellStyle name="Output 4 3" xfId="5470"/>
    <cellStyle name="Output 4 4" xfId="5471"/>
    <cellStyle name="Output 4 5" xfId="5472"/>
    <cellStyle name="Output 4 6" xfId="5473"/>
    <cellStyle name="Output 4 7" xfId="5474"/>
    <cellStyle name="Output 5" xfId="5475"/>
    <cellStyle name="Output 5 2" xfId="5476"/>
    <cellStyle name="Output 5 2 2" xfId="5477"/>
    <cellStyle name="Output 5 2 2 2" xfId="5478"/>
    <cellStyle name="Output 5 2 2 2 2" xfId="5479"/>
    <cellStyle name="Output 5 2 2 3" xfId="5480"/>
    <cellStyle name="Output 5 2 2 4" xfId="5481"/>
    <cellStyle name="Output 5 2 3" xfId="5482"/>
    <cellStyle name="Output 5 2 3 2" xfId="5483"/>
    <cellStyle name="Output 5 2 4" xfId="5484"/>
    <cellStyle name="Output 5 2 5" xfId="5485"/>
    <cellStyle name="Output 5 3" xfId="5486"/>
    <cellStyle name="Output 5 4" xfId="5487"/>
    <cellStyle name="Output 5 5" xfId="5488"/>
    <cellStyle name="Output 5 6" xfId="5489"/>
    <cellStyle name="Output 5 7" xfId="5490"/>
    <cellStyle name="Output 6" xfId="5491"/>
    <cellStyle name="Output 6 2" xfId="5492"/>
    <cellStyle name="Output 6 2 2" xfId="5493"/>
    <cellStyle name="Output 6 2 2 2" xfId="5494"/>
    <cellStyle name="Output 6 2 2 2 2" xfId="5495"/>
    <cellStyle name="Output 6 2 2 3" xfId="5496"/>
    <cellStyle name="Output 6 2 2 4" xfId="5497"/>
    <cellStyle name="Output 6 2 3" xfId="5498"/>
    <cellStyle name="Output 6 2 3 2" xfId="5499"/>
    <cellStyle name="Output 6 2 4" xfId="5500"/>
    <cellStyle name="Output 6 2 5" xfId="5501"/>
    <cellStyle name="Output 6 3" xfId="5502"/>
    <cellStyle name="Output 6 4" xfId="5503"/>
    <cellStyle name="Output 6 5" xfId="5504"/>
    <cellStyle name="Output 6 6" xfId="5505"/>
    <cellStyle name="Output 6 7" xfId="5506"/>
    <cellStyle name="Output 7" xfId="5507"/>
    <cellStyle name="Output 7 2" xfId="5508"/>
    <cellStyle name="Output 7 2 2" xfId="5509"/>
    <cellStyle name="Output 7 2 2 2" xfId="5510"/>
    <cellStyle name="Output 7 2 2 2 2" xfId="5511"/>
    <cellStyle name="Output 7 2 2 3" xfId="5512"/>
    <cellStyle name="Output 7 2 2 4" xfId="5513"/>
    <cellStyle name="Output 7 2 3" xfId="5514"/>
    <cellStyle name="Output 7 2 3 2" xfId="5515"/>
    <cellStyle name="Output 7 2 4" xfId="5516"/>
    <cellStyle name="Output 7 2 5" xfId="5517"/>
    <cellStyle name="Output 7 3" xfId="5518"/>
    <cellStyle name="Output 7 4" xfId="5519"/>
    <cellStyle name="Output 7 5" xfId="5520"/>
    <cellStyle name="Output 7 6" xfId="5521"/>
    <cellStyle name="Output 7 7" xfId="5522"/>
    <cellStyle name="Output 8" xfId="5523"/>
    <cellStyle name="Output 8 2" xfId="5524"/>
    <cellStyle name="Output 8 2 2" xfId="5525"/>
    <cellStyle name="Output 8 2 2 2" xfId="5526"/>
    <cellStyle name="Output 8 2 2 2 2" xfId="5527"/>
    <cellStyle name="Output 8 2 2 3" xfId="5528"/>
    <cellStyle name="Output 8 2 2 4" xfId="5529"/>
    <cellStyle name="Output 8 2 3" xfId="5530"/>
    <cellStyle name="Output 8 2 3 2" xfId="5531"/>
    <cellStyle name="Output 8 2 4" xfId="5532"/>
    <cellStyle name="Output 8 2 5" xfId="5533"/>
    <cellStyle name="Output 8 3" xfId="5534"/>
    <cellStyle name="Output 8 4" xfId="5535"/>
    <cellStyle name="Output 8 5" xfId="5536"/>
    <cellStyle name="Output 8 6" xfId="5537"/>
    <cellStyle name="Output 9" xfId="5538"/>
    <cellStyle name="Output 9 2" xfId="5539"/>
    <cellStyle name="Output 9 2 2" xfId="5540"/>
    <cellStyle name="Output 9 2 2 2" xfId="5541"/>
    <cellStyle name="Output 9 2 3" xfId="5542"/>
    <cellStyle name="Output 9 2 4" xfId="5543"/>
    <cellStyle name="Output 9 3" xfId="5544"/>
    <cellStyle name="Output 9 3 2" xfId="5545"/>
    <cellStyle name="Output 9 4" xfId="5546"/>
    <cellStyle name="Output 9 5" xfId="5547"/>
    <cellStyle name="Output 9 6" xfId="5548"/>
    <cellStyle name="OUTPUT AMOUNTS" xfId="5549"/>
    <cellStyle name="Output Cell" xfId="5550"/>
    <cellStyle name="Output Cell 2" xfId="5551"/>
    <cellStyle name="Output Company Name" xfId="5552"/>
    <cellStyle name="Output Forecast Currency" xfId="5553"/>
    <cellStyle name="Output Forecast Date" xfId="5554"/>
    <cellStyle name="Output Forecast Multiple" xfId="5555"/>
    <cellStyle name="Output Forecast Number" xfId="5556"/>
    <cellStyle name="Output Forecast Percentage" xfId="5557"/>
    <cellStyle name="Output Forecast Period Title" xfId="5558"/>
    <cellStyle name="Output Forecast Year" xfId="5559"/>
    <cellStyle name="Output Heading 1" xfId="5560"/>
    <cellStyle name="Output Heading 2" xfId="5561"/>
    <cellStyle name="Output Heading 3" xfId="5562"/>
    <cellStyle name="Output Heading 4" xfId="5563"/>
    <cellStyle name="OUTPUT LINE ITEMS" xfId="5564"/>
    <cellStyle name="Output Middle Currency" xfId="5565"/>
    <cellStyle name="Output Middle Date" xfId="5566"/>
    <cellStyle name="Output Middle Multiple" xfId="5567"/>
    <cellStyle name="Output Middle Number" xfId="5568"/>
    <cellStyle name="Output Middle Percentage" xfId="5569"/>
    <cellStyle name="Output Middle Title / Name" xfId="5570"/>
    <cellStyle name="Output Middle Year" xfId="5571"/>
    <cellStyle name="Output Sheet Title" xfId="5572"/>
    <cellStyle name="Parameter Cell" xfId="5573"/>
    <cellStyle name="Parameter Cell 2" xfId="5574"/>
    <cellStyle name="Parameterfeld" xfId="5575"/>
    <cellStyle name="Pattern" xfId="5576"/>
    <cellStyle name="Percent [0.0]" xfId="5577"/>
    <cellStyle name="Percent [0.0] 2" xfId="5578"/>
    <cellStyle name="Percent [0.00]" xfId="5579"/>
    <cellStyle name="Percent [0.00] 2" xfId="5580"/>
    <cellStyle name="Percent [00]" xfId="5581"/>
    <cellStyle name="Percent [2]" xfId="5582"/>
    <cellStyle name="Percent [2] 2" xfId="5583"/>
    <cellStyle name="Percent [2] 2 2" xfId="5584"/>
    <cellStyle name="Percent [2] 3" xfId="5585"/>
    <cellStyle name="Percent 10" xfId="5586"/>
    <cellStyle name="Percent 10 2" xfId="5587"/>
    <cellStyle name="Percent 11" xfId="5588"/>
    <cellStyle name="Percent 11 2" xfId="5589"/>
    <cellStyle name="Percent 12" xfId="5590"/>
    <cellStyle name="Percent 12 2" xfId="5591"/>
    <cellStyle name="Percent 13" xfId="5592"/>
    <cellStyle name="Percent 13 2" xfId="5593"/>
    <cellStyle name="Percent 14" xfId="5594"/>
    <cellStyle name="Percent 14 2" xfId="5595"/>
    <cellStyle name="Percent 14 2 2" xfId="5596"/>
    <cellStyle name="Percent 14 3" xfId="5597"/>
    <cellStyle name="Percent 15" xfId="5598"/>
    <cellStyle name="Percent 15 2" xfId="5599"/>
    <cellStyle name="Percent 15 2 2" xfId="5600"/>
    <cellStyle name="Percent 15 3" xfId="5601"/>
    <cellStyle name="Percent 16" xfId="5602"/>
    <cellStyle name="Percent 16 2" xfId="5603"/>
    <cellStyle name="Percent 16 2 2" xfId="5604"/>
    <cellStyle name="Percent 16 3" xfId="5605"/>
    <cellStyle name="Percent 17" xfId="5606"/>
    <cellStyle name="Percent 18" xfId="5607"/>
    <cellStyle name="Percent 18 2" xfId="5608"/>
    <cellStyle name="Percent 18 2 2" xfId="5609"/>
    <cellStyle name="Percent 18 3" xfId="5610"/>
    <cellStyle name="Percent 19" xfId="5611"/>
    <cellStyle name="Percent 19 2" xfId="5612"/>
    <cellStyle name="Percent 2" xfId="5613"/>
    <cellStyle name="Percent 2 10" xfId="5614"/>
    <cellStyle name="Percent 2 11" xfId="5615"/>
    <cellStyle name="Percent 2 12" xfId="5616"/>
    <cellStyle name="Percent 2 13" xfId="5617"/>
    <cellStyle name="Percent 2 14" xfId="5618"/>
    <cellStyle name="Percent 2 15" xfId="5619"/>
    <cellStyle name="Percent 2 16" xfId="5620"/>
    <cellStyle name="Percent 2 17" xfId="5621"/>
    <cellStyle name="Percent 2 18" xfId="5622"/>
    <cellStyle name="Percent 2 19" xfId="5623"/>
    <cellStyle name="Percent 2 2" xfId="5624"/>
    <cellStyle name="Percent 2 2 2" xfId="5625"/>
    <cellStyle name="Percent 2 2 2 2" xfId="5626"/>
    <cellStyle name="Percent 2 2 2 2 2" xfId="5627"/>
    <cellStyle name="Percent 2 2 2 2 2 2" xfId="5628"/>
    <cellStyle name="Percent 2 2 2 2 3" xfId="5629"/>
    <cellStyle name="Percent 2 2 2 2 3 2" xfId="5630"/>
    <cellStyle name="Percent 2 2 3" xfId="5631"/>
    <cellStyle name="Percent 2 20" xfId="5632"/>
    <cellStyle name="Percent 2 21" xfId="5633"/>
    <cellStyle name="Percent 2 22" xfId="5634"/>
    <cellStyle name="Percent 2 23" xfId="5635"/>
    <cellStyle name="Percent 2 24" xfId="1"/>
    <cellStyle name="Percent 2 3" xfId="5636"/>
    <cellStyle name="Percent 2 3 2" xfId="5637"/>
    <cellStyle name="Percent 2 3 3" xfId="5638"/>
    <cellStyle name="Percent 2 4" xfId="5639"/>
    <cellStyle name="Percent 2 4 2" xfId="5640"/>
    <cellStyle name="Percent 2 4 3" xfId="5641"/>
    <cellStyle name="Percent 2 5" xfId="5642"/>
    <cellStyle name="Percent 2 5 2" xfId="5643"/>
    <cellStyle name="Percent 2 5 3" xfId="5644"/>
    <cellStyle name="Percent 2 6" xfId="5645"/>
    <cellStyle name="Percent 2 7" xfId="5646"/>
    <cellStyle name="Percent 2 7 2" xfId="5647"/>
    <cellStyle name="Percent 2 8" xfId="5648"/>
    <cellStyle name="Percent 2 9" xfId="5649"/>
    <cellStyle name="Percent 20" xfId="5650"/>
    <cellStyle name="Percent 20 2" xfId="5651"/>
    <cellStyle name="Percent 21" xfId="5652"/>
    <cellStyle name="Percent 21 2" xfId="5653"/>
    <cellStyle name="Percent 22" xfId="5654"/>
    <cellStyle name="Percent 22 2" xfId="5655"/>
    <cellStyle name="Percent 23" xfId="5656"/>
    <cellStyle name="Percent 3" xfId="5657"/>
    <cellStyle name="Percent 3 2" xfId="5658"/>
    <cellStyle name="Percent 3 3" xfId="5659"/>
    <cellStyle name="Percent 3 4" xfId="5660"/>
    <cellStyle name="Percent 4" xfId="5661"/>
    <cellStyle name="Percent 4 2" xfId="5662"/>
    <cellStyle name="Percent 4 2 2" xfId="5663"/>
    <cellStyle name="Percent 4 2 2 2" xfId="5664"/>
    <cellStyle name="Percent 4 2 3" xfId="5665"/>
    <cellStyle name="Percent 4 2 3 2" xfId="5666"/>
    <cellStyle name="Percent 5" xfId="5667"/>
    <cellStyle name="Percent 5 2" xfId="5668"/>
    <cellStyle name="Percent 6" xfId="5669"/>
    <cellStyle name="Percent 6 2" xfId="5670"/>
    <cellStyle name="Percent 7" xfId="5671"/>
    <cellStyle name="Percent 7 2" xfId="5672"/>
    <cellStyle name="Percent 8" xfId="5673"/>
    <cellStyle name="Percent 8 2" xfId="5674"/>
    <cellStyle name="Percent 9" xfId="5675"/>
    <cellStyle name="Percent 9 2" xfId="5676"/>
    <cellStyle name="Percent0" xfId="5677"/>
    <cellStyle name="Percentages" xfId="5678"/>
    <cellStyle name="Percentages 2" xfId="5679"/>
    <cellStyle name="Period Title" xfId="5680"/>
    <cellStyle name="prod" xfId="5681"/>
    <cellStyle name="Projected" xfId="5682"/>
    <cellStyle name="Prozent 2" xfId="5683"/>
    <cellStyle name="Prozent 2 2" xfId="5684"/>
    <cellStyle name="Prozent 2 3" xfId="5685"/>
    <cellStyle name="Prozent 3" xfId="5686"/>
    <cellStyle name="Prozent 3 2" xfId="5687"/>
    <cellStyle name="Prozent 4" xfId="5688"/>
    <cellStyle name="Prozent 5" xfId="5689"/>
    <cellStyle name="PSChar" xfId="5690"/>
    <cellStyle name="PSChar 2" xfId="5691"/>
    <cellStyle name="PSChar 2 2" xfId="5692"/>
    <cellStyle name="PSChar 2 3" xfId="5693"/>
    <cellStyle name="PSChar 2 4" xfId="5694"/>
    <cellStyle name="PSChar 2 5" xfId="5695"/>
    <cellStyle name="PSChar 2 6" xfId="5696"/>
    <cellStyle name="PSChar 3" xfId="5697"/>
    <cellStyle name="PSChar 3 2" xfId="5698"/>
    <cellStyle name="PSChar 3 3" xfId="5699"/>
    <cellStyle name="PSChar 3 4" xfId="5700"/>
    <cellStyle name="PSChar 3 5" xfId="5701"/>
    <cellStyle name="PSChar 3 6" xfId="5702"/>
    <cellStyle name="PSDate" xfId="5703"/>
    <cellStyle name="PSDec" xfId="5704"/>
    <cellStyle name="PSDec 2" xfId="5705"/>
    <cellStyle name="PSDec 2 2" xfId="5706"/>
    <cellStyle name="PSDec 2 3" xfId="5707"/>
    <cellStyle name="PSDec 2 4" xfId="5708"/>
    <cellStyle name="PSDec 2 5" xfId="5709"/>
    <cellStyle name="PSDec 2 6" xfId="5710"/>
    <cellStyle name="PSDec 3" xfId="5711"/>
    <cellStyle name="PSDec 3 2" xfId="5712"/>
    <cellStyle name="PSDec 3 3" xfId="5713"/>
    <cellStyle name="PSDec 3 4" xfId="5714"/>
    <cellStyle name="PSDec 3 5" xfId="5715"/>
    <cellStyle name="PSDec 3 6" xfId="5716"/>
    <cellStyle name="PSDetail" xfId="5717"/>
    <cellStyle name="PSHeading" xfId="5718"/>
    <cellStyle name="PSHeading 2" xfId="5719"/>
    <cellStyle name="PSHeading 2 2" xfId="5720"/>
    <cellStyle name="PSHeading 2 3" xfId="5721"/>
    <cellStyle name="PSHeading 2 4" xfId="5722"/>
    <cellStyle name="PSHeading 2 5" xfId="5723"/>
    <cellStyle name="PSHeading 2 6" xfId="5724"/>
    <cellStyle name="PSHeading 3" xfId="5725"/>
    <cellStyle name="PSHeading 3 2" xfId="5726"/>
    <cellStyle name="PSHeading 3 3" xfId="5727"/>
    <cellStyle name="PSHeading 3 4" xfId="5728"/>
    <cellStyle name="PSHeading 3 5" xfId="5729"/>
    <cellStyle name="PSHeading 3 6" xfId="5730"/>
    <cellStyle name="PSInt" xfId="5731"/>
    <cellStyle name="PSSpacer" xfId="5732"/>
    <cellStyle name="Quelle" xfId="5733"/>
    <cellStyle name="Red Font" xfId="5734"/>
    <cellStyle name="Report Body" xfId="5735"/>
    <cellStyle name="Report Heading" xfId="5736"/>
    <cellStyle name="Reports-0" xfId="5737"/>
    <cellStyle name="Reports-2" xfId="5738"/>
    <cellStyle name="Right Currency" xfId="5739"/>
    <cellStyle name="Right Date" xfId="5740"/>
    <cellStyle name="Right Multiple" xfId="5741"/>
    <cellStyle name="Right Number" xfId="5742"/>
    <cellStyle name="Right Percentage" xfId="5743"/>
    <cellStyle name="Right Year" xfId="5744"/>
    <cellStyle name="RowHeading" xfId="5745"/>
    <cellStyle name="SAPBEXaggData" xfId="5746"/>
    <cellStyle name="SAPBEXaggDataEmph" xfId="5747"/>
    <cellStyle name="SAPBEXaggItem" xfId="5748"/>
    <cellStyle name="SAPBEXaggItemX" xfId="5749"/>
    <cellStyle name="SAPBEXchaText" xfId="5750"/>
    <cellStyle name="SAPBEXexcBad7" xfId="5751"/>
    <cellStyle name="SAPBEXexcBad8" xfId="5752"/>
    <cellStyle name="SAPBEXexcBad9" xfId="5753"/>
    <cellStyle name="SAPBEXexcCritical4" xfId="5754"/>
    <cellStyle name="SAPBEXexcCritical5" xfId="5755"/>
    <cellStyle name="SAPBEXexcCritical6" xfId="5756"/>
    <cellStyle name="SAPBEXexcGood1" xfId="5757"/>
    <cellStyle name="SAPBEXexcGood2" xfId="5758"/>
    <cellStyle name="SAPBEXexcGood3" xfId="5759"/>
    <cellStyle name="SAPBEXfilterDrill" xfId="5760"/>
    <cellStyle name="SAPBEXfilterItem" xfId="5761"/>
    <cellStyle name="SAPBEXfilterText" xfId="5762"/>
    <cellStyle name="SAPBEXformats" xfId="5763"/>
    <cellStyle name="SAPBEXheaderItem" xfId="5764"/>
    <cellStyle name="SAPBEXheaderText" xfId="5765"/>
    <cellStyle name="SAPBEXHLevel0" xfId="5766"/>
    <cellStyle name="SAPBEXHLevel0 2" xfId="5767"/>
    <cellStyle name="SAPBEXHLevel0 2 2" xfId="5768"/>
    <cellStyle name="SAPBEXHLevel0 3" xfId="5769"/>
    <cellStyle name="SAPBEXHLevel0X" xfId="5770"/>
    <cellStyle name="SAPBEXHLevel0X 2" xfId="5771"/>
    <cellStyle name="SAPBEXHLevel0X 2 2" xfId="5772"/>
    <cellStyle name="SAPBEXHLevel0X 3" xfId="5773"/>
    <cellStyle name="SAPBEXHLevel1" xfId="5774"/>
    <cellStyle name="SAPBEXHLevel1 2" xfId="5775"/>
    <cellStyle name="SAPBEXHLevel1 2 2" xfId="5776"/>
    <cellStyle name="SAPBEXHLevel1 3" xfId="5777"/>
    <cellStyle name="SAPBEXHLevel1X" xfId="5778"/>
    <cellStyle name="SAPBEXHLevel1X 2" xfId="5779"/>
    <cellStyle name="SAPBEXHLevel1X 2 2" xfId="5780"/>
    <cellStyle name="SAPBEXHLevel1X 3" xfId="5781"/>
    <cellStyle name="SAPBEXHLevel2" xfId="5782"/>
    <cellStyle name="SAPBEXHLevel2 2" xfId="5783"/>
    <cellStyle name="SAPBEXHLevel2 2 2" xfId="5784"/>
    <cellStyle name="SAPBEXHLevel2 3" xfId="5785"/>
    <cellStyle name="SAPBEXHLevel2X" xfId="5786"/>
    <cellStyle name="SAPBEXHLevel2X 2" xfId="5787"/>
    <cellStyle name="SAPBEXHLevel2X 2 2" xfId="5788"/>
    <cellStyle name="SAPBEXHLevel2X 3" xfId="5789"/>
    <cellStyle name="SAPBEXHLevel3" xfId="5790"/>
    <cellStyle name="SAPBEXHLevel3 2" xfId="5791"/>
    <cellStyle name="SAPBEXHLevel3 2 2" xfId="5792"/>
    <cellStyle name="SAPBEXHLevel3 3" xfId="5793"/>
    <cellStyle name="SAPBEXHLevel3X" xfId="5794"/>
    <cellStyle name="SAPBEXHLevel3X 2" xfId="5795"/>
    <cellStyle name="SAPBEXHLevel3X 2 2" xfId="5796"/>
    <cellStyle name="SAPBEXHLevel3X 3" xfId="5797"/>
    <cellStyle name="SAPBEXinputData" xfId="5798"/>
    <cellStyle name="SAPBEXinputData 2" xfId="5799"/>
    <cellStyle name="SAPBEXinputData 2 2" xfId="5800"/>
    <cellStyle name="SAPBEXinputData 3" xfId="5801"/>
    <cellStyle name="SAPBEXItemHeader" xfId="5802"/>
    <cellStyle name="SAPBEXItemHeader 2" xfId="5803"/>
    <cellStyle name="SAPBEXresData" xfId="5804"/>
    <cellStyle name="SAPBEXresDataEmph" xfId="5805"/>
    <cellStyle name="SAPBEXresItem" xfId="5806"/>
    <cellStyle name="SAPBEXresItemX" xfId="5807"/>
    <cellStyle name="SAPBEXresItemX 2" xfId="5808"/>
    <cellStyle name="SAPBEXstdData" xfId="5809"/>
    <cellStyle name="SAPBEXstdDataEmph" xfId="5810"/>
    <cellStyle name="SAPBEXstdItem" xfId="5811"/>
    <cellStyle name="SAPBEXstdItemX" xfId="5812"/>
    <cellStyle name="SAPBEXstdItemX 2" xfId="5813"/>
    <cellStyle name="SAPBEXtitle" xfId="5814"/>
    <cellStyle name="SAPBEXunassignedItem" xfId="5815"/>
    <cellStyle name="SAPBEXunassignedItem 2" xfId="5816"/>
    <cellStyle name="SAPBEXundefined" xfId="5817"/>
    <cellStyle name="SAPOutput" xfId="5818"/>
    <cellStyle name="SAPOutput 2" xfId="5819"/>
    <cellStyle name="SAPOutput 2 2" xfId="5820"/>
    <cellStyle name="SAPOutput 3" xfId="5821"/>
    <cellStyle name="_x0001__x0014_SAT" xfId="5822"/>
    <cellStyle name="Schlecht 2" xfId="5823"/>
    <cellStyle name="Schlecht 3" xfId="5824"/>
    <cellStyle name="Schlecht 4" xfId="5825"/>
    <cellStyle name="Schlecht 5" xfId="5826"/>
    <cellStyle name="Schlecht 6" xfId="5827"/>
    <cellStyle name="Schlecht 7" xfId="5828"/>
    <cellStyle name="Section 1" xfId="5829"/>
    <cellStyle name="Section 2" xfId="5830"/>
    <cellStyle name="Section Number" xfId="5831"/>
    <cellStyle name="Shade" xfId="5832"/>
    <cellStyle name="Sheet Title" xfId="5833"/>
    <cellStyle name="Shyam" xfId="5834"/>
    <cellStyle name="SOO Table Footnote" xfId="5835"/>
    <cellStyle name="Special" xfId="5836"/>
    <cellStyle name="Special 2" xfId="5837"/>
    <cellStyle name="Standard 10" xfId="5838"/>
    <cellStyle name="Standard 11" xfId="5839"/>
    <cellStyle name="Standard 12" xfId="5840"/>
    <cellStyle name="Standard 2" xfId="5841"/>
    <cellStyle name="Standard 2 2" xfId="5842"/>
    <cellStyle name="Standard 2 3" xfId="5843"/>
    <cellStyle name="Standard 2 4" xfId="5844"/>
    <cellStyle name="Standard 2 5" xfId="5845"/>
    <cellStyle name="Standard 2 6" xfId="5846"/>
    <cellStyle name="Standard 2_2009EC_progress_report_20-10-2009" xfId="5847"/>
    <cellStyle name="Standard 3" xfId="5848"/>
    <cellStyle name="Standard 3 2" xfId="5849"/>
    <cellStyle name="Standard 3 3" xfId="5850"/>
    <cellStyle name="Standard 3 4" xfId="5851"/>
    <cellStyle name="Standard 3_2009EC_progress_report_20-10-2009" xfId="5852"/>
    <cellStyle name="Standard 4" xfId="5853"/>
    <cellStyle name="Standard 5" xfId="5854"/>
    <cellStyle name="Standard 6" xfId="5855"/>
    <cellStyle name="Standard 7" xfId="5856"/>
    <cellStyle name="Standard 8" xfId="5857"/>
    <cellStyle name="Standard 9" xfId="5858"/>
    <cellStyle name="Standard_Auctioning EU-ETS" xfId="5859"/>
    <cellStyle name="Style 1" xfId="5860"/>
    <cellStyle name="Style 2" xfId="5861"/>
    <cellStyle name="Style 21" xfId="5862"/>
    <cellStyle name="Style 21 2" xfId="5863"/>
    <cellStyle name="Style 21 3" xfId="5864"/>
    <cellStyle name="Style 21 4" xfId="5865"/>
    <cellStyle name="Style 22" xfId="5866"/>
    <cellStyle name="Style 22 2" xfId="5867"/>
    <cellStyle name="Style 22 3" xfId="5868"/>
    <cellStyle name="Style 22 4" xfId="5869"/>
    <cellStyle name="Style 23" xfId="5870"/>
    <cellStyle name="Style 23 2" xfId="5871"/>
    <cellStyle name="Style 24" xfId="5872"/>
    <cellStyle name="Style 24 2" xfId="5873"/>
    <cellStyle name="Style 25" xfId="5874"/>
    <cellStyle name="Style 25 2" xfId="5875"/>
    <cellStyle name="Style 26" xfId="5876"/>
    <cellStyle name="Style 26 2" xfId="5877"/>
    <cellStyle name="Style 26 3" xfId="5878"/>
    <cellStyle name="Style 26 4" xfId="5879"/>
    <cellStyle name="Style 27" xfId="5880"/>
    <cellStyle name="Style 27 2" xfId="5881"/>
    <cellStyle name="Style 28" xfId="5882"/>
    <cellStyle name="Style 28 2" xfId="5883"/>
    <cellStyle name="Style 29" xfId="5884"/>
    <cellStyle name="Style 29 2" xfId="5885"/>
    <cellStyle name="Style 3" xfId="5886"/>
    <cellStyle name="Style 30" xfId="5887"/>
    <cellStyle name="Style 30 2" xfId="5888"/>
    <cellStyle name="Style 31" xfId="5889"/>
    <cellStyle name="Style 31 2" xfId="5890"/>
    <cellStyle name="Style 32" xfId="5891"/>
    <cellStyle name="Style 32 2" xfId="5892"/>
    <cellStyle name="Style 33" xfId="5893"/>
    <cellStyle name="Style 34" xfId="5894"/>
    <cellStyle name="Style 34 10" xfId="5895"/>
    <cellStyle name="Style 34 11" xfId="5896"/>
    <cellStyle name="Style 34 12" xfId="5897"/>
    <cellStyle name="Style 34 13" xfId="5898"/>
    <cellStyle name="Style 34 14" xfId="5899"/>
    <cellStyle name="Style 34 15" xfId="5900"/>
    <cellStyle name="Style 34 16" xfId="5901"/>
    <cellStyle name="Style 34 17" xfId="5902"/>
    <cellStyle name="Style 34 2" xfId="5903"/>
    <cellStyle name="Style 34 3" xfId="5904"/>
    <cellStyle name="Style 34 4" xfId="5905"/>
    <cellStyle name="Style 34 5" xfId="5906"/>
    <cellStyle name="Style 34 6" xfId="5907"/>
    <cellStyle name="Style 34 7" xfId="5908"/>
    <cellStyle name="Style 34 8" xfId="5909"/>
    <cellStyle name="Style 34 9" xfId="5910"/>
    <cellStyle name="Style 35" xfId="5911"/>
    <cellStyle name="Style 35 10" xfId="5912"/>
    <cellStyle name="Style 35 11" xfId="5913"/>
    <cellStyle name="Style 35 12" xfId="5914"/>
    <cellStyle name="Style 35 13" xfId="5915"/>
    <cellStyle name="Style 35 14" xfId="5916"/>
    <cellStyle name="Style 35 15" xfId="5917"/>
    <cellStyle name="Style 35 16" xfId="5918"/>
    <cellStyle name="Style 35 17" xfId="5919"/>
    <cellStyle name="Style 35 2" xfId="5920"/>
    <cellStyle name="Style 35 3" xfId="5921"/>
    <cellStyle name="Style 35 4" xfId="5922"/>
    <cellStyle name="Style 35 5" xfId="5923"/>
    <cellStyle name="Style 35 6" xfId="5924"/>
    <cellStyle name="Style 35 7" xfId="5925"/>
    <cellStyle name="Style 35 8" xfId="5926"/>
    <cellStyle name="Style 35 9" xfId="5927"/>
    <cellStyle name="Style 36" xfId="5928"/>
    <cellStyle name="Style 36 2" xfId="5929"/>
    <cellStyle name="Style 4" xfId="5930"/>
    <cellStyle name="Style 5" xfId="5931"/>
    <cellStyle name="styleColumnTitles" xfId="5932"/>
    <cellStyle name="styleDateRange" xfId="5933"/>
    <cellStyle name="styleNormal" xfId="5934"/>
    <cellStyle name="styleSeriesAttributes" xfId="5935"/>
    <cellStyle name="styleSeriesData" xfId="5936"/>
    <cellStyle name="styleSeriesDataForecast" xfId="5937"/>
    <cellStyle name="styleSeriesDataNA" xfId="5938"/>
    <cellStyle name="Sub Heading" xfId="5939"/>
    <cellStyle name="SubHeading" xfId="5940"/>
    <cellStyle name="SubsidTitle" xfId="5941"/>
    <cellStyle name="Table Header" xfId="5942"/>
    <cellStyle name="Table Row Name" xfId="5943"/>
    <cellStyle name="Table Row Name 2" xfId="5944"/>
    <cellStyle name="Table Row Name 3" xfId="5945"/>
    <cellStyle name="Table_Heading" xfId="5946"/>
    <cellStyle name="TableHeader" xfId="5947"/>
    <cellStyle name="Text" xfId="5948"/>
    <cellStyle name="Title 10" xfId="5949"/>
    <cellStyle name="Title 10 2" xfId="5950"/>
    <cellStyle name="Title 10 3" xfId="5951"/>
    <cellStyle name="Title 10 4" xfId="5952"/>
    <cellStyle name="Title 10 5" xfId="5953"/>
    <cellStyle name="Title 10 6" xfId="5954"/>
    <cellStyle name="Title 11" xfId="5955"/>
    <cellStyle name="Title 11 2" xfId="5956"/>
    <cellStyle name="Title 11 3" xfId="5957"/>
    <cellStyle name="Title 11 4" xfId="5958"/>
    <cellStyle name="Title 11 5" xfId="5959"/>
    <cellStyle name="Title 11 6" xfId="5960"/>
    <cellStyle name="Title 12" xfId="5961"/>
    <cellStyle name="Title 13" xfId="5962"/>
    <cellStyle name="Title 14" xfId="5963"/>
    <cellStyle name="Title 15" xfId="5964"/>
    <cellStyle name="Title 16" xfId="5965"/>
    <cellStyle name="Title 17" xfId="5966"/>
    <cellStyle name="Title 18" xfId="5967"/>
    <cellStyle name="Title 19" xfId="5968"/>
    <cellStyle name="Title 2" xfId="5969"/>
    <cellStyle name="Title 2 2" xfId="5970"/>
    <cellStyle name="Title 2 3" xfId="5971"/>
    <cellStyle name="Title 2 4" xfId="5972"/>
    <cellStyle name="Title 2 5" xfId="5973"/>
    <cellStyle name="Title 2 6" xfId="5974"/>
    <cellStyle name="Title 2 7" xfId="5975"/>
    <cellStyle name="Title 2 8" xfId="5976"/>
    <cellStyle name="Title 20" xfId="5977"/>
    <cellStyle name="Title 21" xfId="5978"/>
    <cellStyle name="Title 22" xfId="5979"/>
    <cellStyle name="Title 23" xfId="5980"/>
    <cellStyle name="Title 24" xfId="5981"/>
    <cellStyle name="Title 25" xfId="5982"/>
    <cellStyle name="Title 26" xfId="5983"/>
    <cellStyle name="Title 27" xfId="5984"/>
    <cellStyle name="Title 28" xfId="5985"/>
    <cellStyle name="Title 29" xfId="5986"/>
    <cellStyle name="Title 3" xfId="5987"/>
    <cellStyle name="Title 3 2" xfId="5988"/>
    <cellStyle name="Title 3 3" xfId="5989"/>
    <cellStyle name="Title 3 4" xfId="5990"/>
    <cellStyle name="Title 3 5" xfId="5991"/>
    <cellStyle name="Title 3 6" xfId="5992"/>
    <cellStyle name="Title 3 7" xfId="5993"/>
    <cellStyle name="Title 30" xfId="5994"/>
    <cellStyle name="Title 31" xfId="5995"/>
    <cellStyle name="Title 32" xfId="5996"/>
    <cellStyle name="Title 33" xfId="5997"/>
    <cellStyle name="Title 34" xfId="5998"/>
    <cellStyle name="Title 35" xfId="5999"/>
    <cellStyle name="Title 36" xfId="6000"/>
    <cellStyle name="Title 37" xfId="6001"/>
    <cellStyle name="Title 38" xfId="6002"/>
    <cellStyle name="Title 4" xfId="6003"/>
    <cellStyle name="Title 4 2" xfId="6004"/>
    <cellStyle name="Title 4 3" xfId="6005"/>
    <cellStyle name="Title 4 4" xfId="6006"/>
    <cellStyle name="Title 4 5" xfId="6007"/>
    <cellStyle name="Title 4 6" xfId="6008"/>
    <cellStyle name="Title 4 7" xfId="6009"/>
    <cellStyle name="Title 5" xfId="6010"/>
    <cellStyle name="Title 5 2" xfId="6011"/>
    <cellStyle name="Title 5 3" xfId="6012"/>
    <cellStyle name="Title 5 4" xfId="6013"/>
    <cellStyle name="Title 5 5" xfId="6014"/>
    <cellStyle name="Title 5 6" xfId="6015"/>
    <cellStyle name="Title 5 7" xfId="6016"/>
    <cellStyle name="Title 6" xfId="6017"/>
    <cellStyle name="Title 6 2" xfId="6018"/>
    <cellStyle name="Title 6 3" xfId="6019"/>
    <cellStyle name="Title 6 4" xfId="6020"/>
    <cellStyle name="Title 6 5" xfId="6021"/>
    <cellStyle name="Title 6 6" xfId="6022"/>
    <cellStyle name="Title 6 7" xfId="6023"/>
    <cellStyle name="Title 7" xfId="6024"/>
    <cellStyle name="Title 7 2" xfId="6025"/>
    <cellStyle name="Title 7 3" xfId="6026"/>
    <cellStyle name="Title 7 4" xfId="6027"/>
    <cellStyle name="Title 7 5" xfId="6028"/>
    <cellStyle name="Title 7 6" xfId="6029"/>
    <cellStyle name="Title 7 7" xfId="6030"/>
    <cellStyle name="Title 8" xfId="6031"/>
    <cellStyle name="Title 8 2" xfId="6032"/>
    <cellStyle name="Title 8 3" xfId="6033"/>
    <cellStyle name="Title 8 4" xfId="6034"/>
    <cellStyle name="Title 8 5" xfId="6035"/>
    <cellStyle name="Title 8 6" xfId="6036"/>
    <cellStyle name="Title 9" xfId="6037"/>
    <cellStyle name="Title 9 2" xfId="6038"/>
    <cellStyle name="Title 9 3" xfId="6039"/>
    <cellStyle name="Title 9 4" xfId="6040"/>
    <cellStyle name="Title 9 5" xfId="6041"/>
    <cellStyle name="Title 9 6" xfId="6042"/>
    <cellStyle name="Total 10" xfId="6043"/>
    <cellStyle name="Total 10 2" xfId="6044"/>
    <cellStyle name="Total 10 2 2" xfId="6045"/>
    <cellStyle name="Total 10 2 3" xfId="6046"/>
    <cellStyle name="Total 10 3" xfId="6047"/>
    <cellStyle name="Total 10 4" xfId="6048"/>
    <cellStyle name="Total 10 5" xfId="6049"/>
    <cellStyle name="Total 10 6" xfId="6050"/>
    <cellStyle name="Total 11" xfId="6051"/>
    <cellStyle name="Total 11 2" xfId="6052"/>
    <cellStyle name="Total 11 2 2" xfId="6053"/>
    <cellStyle name="Total 11 2 3" xfId="6054"/>
    <cellStyle name="Total 11 3" xfId="6055"/>
    <cellStyle name="Total 11 4" xfId="6056"/>
    <cellStyle name="Total 11 5" xfId="6057"/>
    <cellStyle name="Total 11 6" xfId="6058"/>
    <cellStyle name="Total 12" xfId="6059"/>
    <cellStyle name="Total 12 2" xfId="6060"/>
    <cellStyle name="Total 12 2 2" xfId="6061"/>
    <cellStyle name="Total 12 2 3" xfId="6062"/>
    <cellStyle name="Total 12 3" xfId="6063"/>
    <cellStyle name="Total 12 4" xfId="6064"/>
    <cellStyle name="Total 13" xfId="6065"/>
    <cellStyle name="Total 13 2" xfId="6066"/>
    <cellStyle name="Total 13 2 2" xfId="6067"/>
    <cellStyle name="Total 13 2 3" xfId="6068"/>
    <cellStyle name="Total 13 3" xfId="6069"/>
    <cellStyle name="Total 13 4" xfId="6070"/>
    <cellStyle name="Total 14" xfId="6071"/>
    <cellStyle name="Total 15" xfId="6072"/>
    <cellStyle name="Total 16" xfId="6073"/>
    <cellStyle name="Total 17" xfId="6074"/>
    <cellStyle name="Total 18" xfId="6075"/>
    <cellStyle name="Total 19" xfId="6076"/>
    <cellStyle name="Total 2" xfId="6077"/>
    <cellStyle name="Total 2 2" xfId="6078"/>
    <cellStyle name="Total 2 2 2" xfId="6079"/>
    <cellStyle name="Total 2 2 2 2" xfId="6080"/>
    <cellStyle name="Total 2 2 2 2 2" xfId="6081"/>
    <cellStyle name="Total 2 2 2 2 3" xfId="6082"/>
    <cellStyle name="Total 2 2 2 3" xfId="6083"/>
    <cellStyle name="Total 2 2 2 4" xfId="6084"/>
    <cellStyle name="Total 2 3" xfId="6085"/>
    <cellStyle name="Total 2 3 2" xfId="6086"/>
    <cellStyle name="Total 2 3 2 2" xfId="6087"/>
    <cellStyle name="Total 2 3 2 3" xfId="6088"/>
    <cellStyle name="Total 2 3 3" xfId="6089"/>
    <cellStyle name="Total 2 3 4" xfId="6090"/>
    <cellStyle name="Total 2 4" xfId="6091"/>
    <cellStyle name="Total 2 4 2" xfId="6092"/>
    <cellStyle name="Total 2 4 2 2" xfId="6093"/>
    <cellStyle name="Total 2 4 2 3" xfId="6094"/>
    <cellStyle name="Total 2 4 3" xfId="6095"/>
    <cellStyle name="Total 2 4 4" xfId="6096"/>
    <cellStyle name="Total 2 5" xfId="6097"/>
    <cellStyle name="Total 2 5 2" xfId="6098"/>
    <cellStyle name="Total 2 5 2 2" xfId="6099"/>
    <cellStyle name="Total 2 5 2 3" xfId="6100"/>
    <cellStyle name="Total 2 5 3" xfId="6101"/>
    <cellStyle name="Total 2 5 4" xfId="6102"/>
    <cellStyle name="Total 2 6" xfId="6103"/>
    <cellStyle name="Total 2 6 2" xfId="6104"/>
    <cellStyle name="Total 2 6 2 2" xfId="6105"/>
    <cellStyle name="Total 2 6 2 3" xfId="6106"/>
    <cellStyle name="Total 2 6 3" xfId="6107"/>
    <cellStyle name="Total 2 6 4" xfId="6108"/>
    <cellStyle name="Total 2 7" xfId="6109"/>
    <cellStyle name="Total 2 7 2" xfId="6110"/>
    <cellStyle name="Total 2 7 2 2" xfId="6111"/>
    <cellStyle name="Total 2 7 2 3" xfId="6112"/>
    <cellStyle name="Total 2 7 3" xfId="6113"/>
    <cellStyle name="Total 2 7 4" xfId="6114"/>
    <cellStyle name="Total 2 8" xfId="6115"/>
    <cellStyle name="Total 2 8 2" xfId="6116"/>
    <cellStyle name="Total 2 8 2 2" xfId="6117"/>
    <cellStyle name="Total 2 8 2 3" xfId="6118"/>
    <cellStyle name="Total 2 8 3" xfId="6119"/>
    <cellStyle name="Total 2 8 4" xfId="6120"/>
    <cellStyle name="Total 2 9" xfId="6121"/>
    <cellStyle name="Total 20" xfId="6122"/>
    <cellStyle name="Total 21" xfId="6123"/>
    <cellStyle name="Total 22" xfId="6124"/>
    <cellStyle name="Total 23" xfId="6125"/>
    <cellStyle name="Total 24" xfId="6126"/>
    <cellStyle name="Total 25" xfId="6127"/>
    <cellStyle name="Total 26" xfId="6128"/>
    <cellStyle name="Total 27" xfId="6129"/>
    <cellStyle name="Total 28" xfId="6130"/>
    <cellStyle name="Total 29" xfId="6131"/>
    <cellStyle name="Total 3" xfId="6132"/>
    <cellStyle name="Total 3 2" xfId="6133"/>
    <cellStyle name="Total 3 2 2" xfId="6134"/>
    <cellStyle name="Total 3 2 2 2" xfId="6135"/>
    <cellStyle name="Total 3 2 2 3" xfId="6136"/>
    <cellStyle name="Total 3 2 3" xfId="6137"/>
    <cellStyle name="Total 3 2 4" xfId="6138"/>
    <cellStyle name="Total 3 3" xfId="6139"/>
    <cellStyle name="Total 3 4" xfId="6140"/>
    <cellStyle name="Total 3 5" xfId="6141"/>
    <cellStyle name="Total 3 6" xfId="6142"/>
    <cellStyle name="Total 3 7" xfId="6143"/>
    <cellStyle name="Total 30" xfId="6144"/>
    <cellStyle name="Total 31" xfId="6145"/>
    <cellStyle name="Total 32" xfId="6146"/>
    <cellStyle name="Total 33" xfId="6147"/>
    <cellStyle name="Total 34" xfId="6148"/>
    <cellStyle name="Total 35" xfId="6149"/>
    <cellStyle name="Total 36" xfId="6150"/>
    <cellStyle name="Total 37" xfId="6151"/>
    <cellStyle name="Total 38" xfId="6152"/>
    <cellStyle name="Total 4" xfId="6153"/>
    <cellStyle name="Total 4 2" xfId="6154"/>
    <cellStyle name="Total 4 2 2" xfId="6155"/>
    <cellStyle name="Total 4 2 2 2" xfId="6156"/>
    <cellStyle name="Total 4 2 2 3" xfId="6157"/>
    <cellStyle name="Total 4 2 3" xfId="6158"/>
    <cellStyle name="Total 4 2 4" xfId="6159"/>
    <cellStyle name="Total 4 3" xfId="6160"/>
    <cellStyle name="Total 4 4" xfId="6161"/>
    <cellStyle name="Total 4 5" xfId="6162"/>
    <cellStyle name="Total 4 6" xfId="6163"/>
    <cellStyle name="Total 4 7" xfId="6164"/>
    <cellStyle name="Total 5" xfId="6165"/>
    <cellStyle name="Total 5 2" xfId="6166"/>
    <cellStyle name="Total 5 2 2" xfId="6167"/>
    <cellStyle name="Total 5 2 2 2" xfId="6168"/>
    <cellStyle name="Total 5 2 2 3" xfId="6169"/>
    <cellStyle name="Total 5 2 3" xfId="6170"/>
    <cellStyle name="Total 5 2 4" xfId="6171"/>
    <cellStyle name="Total 5 3" xfId="6172"/>
    <cellStyle name="Total 5 4" xfId="6173"/>
    <cellStyle name="Total 5 5" xfId="6174"/>
    <cellStyle name="Total 5 6" xfId="6175"/>
    <cellStyle name="Total 5 7" xfId="6176"/>
    <cellStyle name="Total 6" xfId="6177"/>
    <cellStyle name="Total 6 2" xfId="6178"/>
    <cellStyle name="Total 6 2 2" xfId="6179"/>
    <cellStyle name="Total 6 2 2 2" xfId="6180"/>
    <cellStyle name="Total 6 2 2 3" xfId="6181"/>
    <cellStyle name="Total 6 2 3" xfId="6182"/>
    <cellStyle name="Total 6 2 4" xfId="6183"/>
    <cellStyle name="Total 6 3" xfId="6184"/>
    <cellStyle name="Total 6 4" xfId="6185"/>
    <cellStyle name="Total 6 5" xfId="6186"/>
    <cellStyle name="Total 6 6" xfId="6187"/>
    <cellStyle name="Total 6 7" xfId="6188"/>
    <cellStyle name="Total 7" xfId="6189"/>
    <cellStyle name="Total 7 2" xfId="6190"/>
    <cellStyle name="Total 7 2 2" xfId="6191"/>
    <cellStyle name="Total 7 2 2 2" xfId="6192"/>
    <cellStyle name="Total 7 2 2 3" xfId="6193"/>
    <cellStyle name="Total 7 2 3" xfId="6194"/>
    <cellStyle name="Total 7 2 4" xfId="6195"/>
    <cellStyle name="Total 7 3" xfId="6196"/>
    <cellStyle name="Total 7 4" xfId="6197"/>
    <cellStyle name="Total 7 5" xfId="6198"/>
    <cellStyle name="Total 7 6" xfId="6199"/>
    <cellStyle name="Total 7 7" xfId="6200"/>
    <cellStyle name="Total 8" xfId="6201"/>
    <cellStyle name="Total 8 2" xfId="6202"/>
    <cellStyle name="Total 8 2 2" xfId="6203"/>
    <cellStyle name="Total 8 2 2 2" xfId="6204"/>
    <cellStyle name="Total 8 2 2 3" xfId="6205"/>
    <cellStyle name="Total 8 2 3" xfId="6206"/>
    <cellStyle name="Total 8 2 4" xfId="6207"/>
    <cellStyle name="Total 8 3" xfId="6208"/>
    <cellStyle name="Total 8 4" xfId="6209"/>
    <cellStyle name="Total 8 5" xfId="6210"/>
    <cellStyle name="Total 8 6" xfId="6211"/>
    <cellStyle name="Total 9" xfId="6212"/>
    <cellStyle name="Total 9 2" xfId="6213"/>
    <cellStyle name="Total 9 2 2" xfId="6214"/>
    <cellStyle name="Total 9 2 3" xfId="6215"/>
    <cellStyle name="Total 9 3" xfId="6216"/>
    <cellStyle name="Total 9 4" xfId="6217"/>
    <cellStyle name="Total 9 5" xfId="6218"/>
    <cellStyle name="Total 9 6" xfId="6219"/>
    <cellStyle name="Totals" xfId="6220"/>
    <cellStyle name="Totals [0]" xfId="6221"/>
    <cellStyle name="Totals [2]" xfId="6222"/>
    <cellStyle name="Überschrift 1 2" xfId="6223"/>
    <cellStyle name="Überschrift 1 3" xfId="6224"/>
    <cellStyle name="Überschrift 1 4" xfId="6225"/>
    <cellStyle name="Überschrift 1 5" xfId="6226"/>
    <cellStyle name="Überschrift 1 6" xfId="6227"/>
    <cellStyle name="Überschrift 1 7" xfId="6228"/>
    <cellStyle name="Überschrift 10" xfId="6229"/>
    <cellStyle name="Überschrift 2 2" xfId="6230"/>
    <cellStyle name="Überschrift 2 3" xfId="6231"/>
    <cellStyle name="Überschrift 2 4" xfId="6232"/>
    <cellStyle name="Überschrift 2 5" xfId="6233"/>
    <cellStyle name="Überschrift 2 6" xfId="6234"/>
    <cellStyle name="Überschrift 2 7" xfId="6235"/>
    <cellStyle name="Überschrift 3 2" xfId="6236"/>
    <cellStyle name="Überschrift 3 3" xfId="6237"/>
    <cellStyle name="Überschrift 3 4" xfId="6238"/>
    <cellStyle name="Überschrift 3 5" xfId="6239"/>
    <cellStyle name="Überschrift 3 6" xfId="6240"/>
    <cellStyle name="Überschrift 3 7" xfId="6241"/>
    <cellStyle name="Überschrift 4 2" xfId="6242"/>
    <cellStyle name="Überschrift 4 3" xfId="6243"/>
    <cellStyle name="Überschrift 4 4" xfId="6244"/>
    <cellStyle name="Überschrift 4 5" xfId="6245"/>
    <cellStyle name="Überschrift 4 6" xfId="6246"/>
    <cellStyle name="Überschrift 4 7" xfId="6247"/>
    <cellStyle name="Überschrift 5" xfId="6248"/>
    <cellStyle name="Überschrift 6" xfId="6249"/>
    <cellStyle name="Überschrift 7" xfId="6250"/>
    <cellStyle name="Überschrift 8" xfId="6251"/>
    <cellStyle name="Überschrift 9" xfId="6252"/>
    <cellStyle name="Überschrift1" xfId="6253"/>
    <cellStyle name="Überschrift2" xfId="6254"/>
    <cellStyle name="Überschrift3" xfId="6255"/>
    <cellStyle name="Überschrift4" xfId="6256"/>
    <cellStyle name="Uhrzeit" xfId="6257"/>
    <cellStyle name="Uhrzeit 2" xfId="6258"/>
    <cellStyle name="Units" xfId="6259"/>
    <cellStyle name="Unprot" xfId="6260"/>
    <cellStyle name="Unprot 2" xfId="6261"/>
    <cellStyle name="Unprot$" xfId="6262"/>
    <cellStyle name="Unprot$ 2" xfId="6263"/>
    <cellStyle name="Unprot$ 3" xfId="6264"/>
    <cellStyle name="Unprot_OP" xfId="6265"/>
    <cellStyle name="Unprotect" xfId="6266"/>
    <cellStyle name="Valuta [0]_pldt" xfId="6267"/>
    <cellStyle name="Valuta_pldt" xfId="6268"/>
    <cellStyle name="Verknüpfte Zelle 2" xfId="6269"/>
    <cellStyle name="Verknüpfte Zelle 3" xfId="6270"/>
    <cellStyle name="Verknüpfte Zelle 4" xfId="6271"/>
    <cellStyle name="Verknüpfte Zelle 5" xfId="6272"/>
    <cellStyle name="Verknüpfte Zelle 6" xfId="6273"/>
    <cellStyle name="Verknüpfte Zelle 7" xfId="6274"/>
    <cellStyle name="Warnender Text 2" xfId="6275"/>
    <cellStyle name="Warnender Text 3" xfId="6276"/>
    <cellStyle name="Warnender Text 4" xfId="6277"/>
    <cellStyle name="Warnender Text 5" xfId="6278"/>
    <cellStyle name="Warnender Text 6" xfId="6279"/>
    <cellStyle name="Warnender Text 7" xfId="6280"/>
    <cellStyle name="Warning Text 10" xfId="6281"/>
    <cellStyle name="Warning Text 11" xfId="6282"/>
    <cellStyle name="Warning Text 12" xfId="6283"/>
    <cellStyle name="Warning Text 13" xfId="6284"/>
    <cellStyle name="Warning Text 14" xfId="6285"/>
    <cellStyle name="Warning Text 15" xfId="6286"/>
    <cellStyle name="Warning Text 16" xfId="6287"/>
    <cellStyle name="Warning Text 17" xfId="6288"/>
    <cellStyle name="Warning Text 18" xfId="6289"/>
    <cellStyle name="Warning Text 19" xfId="6290"/>
    <cellStyle name="Warning Text 2" xfId="6291"/>
    <cellStyle name="Warning Text 2 2" xfId="6292"/>
    <cellStyle name="Warning Text 2 3" xfId="6293"/>
    <cellStyle name="Warning Text 2 4" xfId="6294"/>
    <cellStyle name="Warning Text 2 5" xfId="6295"/>
    <cellStyle name="Warning Text 2 6" xfId="6296"/>
    <cellStyle name="Warning Text 2 7" xfId="6297"/>
    <cellStyle name="Warning Text 2 8" xfId="6298"/>
    <cellStyle name="Warning Text 20" xfId="6299"/>
    <cellStyle name="Warning Text 21" xfId="6300"/>
    <cellStyle name="Warning Text 22" xfId="6301"/>
    <cellStyle name="Warning Text 23" xfId="6302"/>
    <cellStyle name="Warning Text 24" xfId="6303"/>
    <cellStyle name="Warning Text 25" xfId="6304"/>
    <cellStyle name="Warning Text 26" xfId="6305"/>
    <cellStyle name="Warning Text 27" xfId="6306"/>
    <cellStyle name="Warning Text 28" xfId="6307"/>
    <cellStyle name="Warning Text 29" xfId="6308"/>
    <cellStyle name="Warning Text 3" xfId="6309"/>
    <cellStyle name="Warning Text 3 2" xfId="6310"/>
    <cellStyle name="Warning Text 3 3" xfId="6311"/>
    <cellStyle name="Warning Text 3 4" xfId="6312"/>
    <cellStyle name="Warning Text 3 5" xfId="6313"/>
    <cellStyle name="Warning Text 3 6" xfId="6314"/>
    <cellStyle name="Warning Text 30" xfId="6315"/>
    <cellStyle name="Warning Text 31" xfId="6316"/>
    <cellStyle name="Warning Text 32" xfId="6317"/>
    <cellStyle name="Warning Text 33" xfId="6318"/>
    <cellStyle name="Warning Text 34" xfId="6319"/>
    <cellStyle name="Warning Text 35" xfId="6320"/>
    <cellStyle name="Warning Text 36" xfId="6321"/>
    <cellStyle name="Warning Text 37" xfId="6322"/>
    <cellStyle name="Warning Text 38" xfId="6323"/>
    <cellStyle name="Warning Text 4" xfId="6324"/>
    <cellStyle name="Warning Text 4 2" xfId="6325"/>
    <cellStyle name="Warning Text 4 3" xfId="6326"/>
    <cellStyle name="Warning Text 4 4" xfId="6327"/>
    <cellStyle name="Warning Text 4 5" xfId="6328"/>
    <cellStyle name="Warning Text 4 6" xfId="6329"/>
    <cellStyle name="Warning Text 5" xfId="6330"/>
    <cellStyle name="Warning Text 5 2" xfId="6331"/>
    <cellStyle name="Warning Text 5 3" xfId="6332"/>
    <cellStyle name="Warning Text 5 4" xfId="6333"/>
    <cellStyle name="Warning Text 5 5" xfId="6334"/>
    <cellStyle name="Warning Text 5 6" xfId="6335"/>
    <cellStyle name="Warning Text 6" xfId="6336"/>
    <cellStyle name="Warning Text 7" xfId="6337"/>
    <cellStyle name="Warning Text 8" xfId="6338"/>
    <cellStyle name="Warning Text 9" xfId="6339"/>
    <cellStyle name="Werte" xfId="6340"/>
    <cellStyle name="WPL Share" xfId="6341"/>
    <cellStyle name="Year" xfId="6342"/>
    <cellStyle name="Year A" xfId="6343"/>
    <cellStyle name="Year E" xfId="6344"/>
    <cellStyle name="YearA" xfId="6345"/>
    <cellStyle name="YearE" xfId="6346"/>
    <cellStyle name="Zelle überprüfen 2" xfId="6347"/>
    <cellStyle name="Zelle überprüfen 3" xfId="6348"/>
    <cellStyle name="Zelle überprüfen 4" xfId="6349"/>
    <cellStyle name="Zelle überprüfen 5" xfId="6350"/>
    <cellStyle name="Zelle überprüfen 6" xfId="6351"/>
    <cellStyle name="Zelle überprüfen 7" xfId="6352"/>
    <cellStyle name="Zero_Equivalent" xfId="6353"/>
    <cellStyle name="Гиперссылка" xfId="6354"/>
    <cellStyle name="Обычный_2++" xfId="6355"/>
    <cellStyle name="アクセント 1" xfId="6356"/>
    <cellStyle name="アクセント 2" xfId="6357"/>
    <cellStyle name="アクセント 3" xfId="6358"/>
    <cellStyle name="アクセント 4" xfId="6359"/>
    <cellStyle name="アクセント 5" xfId="6360"/>
    <cellStyle name="アクセント 6" xfId="6361"/>
    <cellStyle name="タイトル" xfId="6362"/>
    <cellStyle name="チェック セル" xfId="6363"/>
    <cellStyle name="どちらでもない" xfId="6364"/>
    <cellStyle name="メモ" xfId="6365"/>
    <cellStyle name="リンク セル" xfId="6366"/>
    <cellStyle name="콤마 [0]_SP-장기전망제품가" xfId="6367"/>
    <cellStyle name="표준_Alkyation using HOU" xfId="6368"/>
    <cellStyle name="入力" xfId="6369"/>
    <cellStyle name="出力" xfId="6370"/>
    <cellStyle name="常规_November Issue Standard" xfId="6371"/>
    <cellStyle name="悪い" xfId="6372"/>
    <cellStyle name="桁区切り [0.00]_DRIMS-#4394338-v4-Mid_Term_Marketing_Strategy_Data_Set" xfId="6373"/>
    <cellStyle name="標準_e044x_TMSシステム（２係用）_TMSシステム（２係用）_TMSシステム（２係用）" xfId="6374"/>
    <cellStyle name="良い" xfId="6375"/>
    <cellStyle name="見出し 1" xfId="6376"/>
    <cellStyle name="見出し 2" xfId="6377"/>
    <cellStyle name="見出し 3" xfId="6378"/>
    <cellStyle name="見出し 4" xfId="6379"/>
    <cellStyle name="計算" xfId="6380"/>
    <cellStyle name="説明文" xfId="6381"/>
    <cellStyle name="警告文" xfId="6382"/>
    <cellStyle name="集計" xfId="63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114300</xdr:colOff>
          <xdr:row>12</xdr:row>
          <xdr:rowOff>19050</xdr:rowOff>
        </xdr:from>
        <xdr:to>
          <xdr:col>7</xdr:col>
          <xdr:colOff>2657475</xdr:colOff>
          <xdr:row>13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142875</xdr:colOff>
          <xdr:row>12</xdr:row>
          <xdr:rowOff>28575</xdr:rowOff>
        </xdr:from>
        <xdr:to>
          <xdr:col>17</xdr:col>
          <xdr:colOff>2628900</xdr:colOff>
          <xdr:row>12</xdr:row>
          <xdr:rowOff>457200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209550</xdr:colOff>
          <xdr:row>13</xdr:row>
          <xdr:rowOff>19050</xdr:rowOff>
        </xdr:from>
        <xdr:to>
          <xdr:col>18</xdr:col>
          <xdr:colOff>1514475</xdr:colOff>
          <xdr:row>13</xdr:row>
          <xdr:rowOff>438150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3.wmf"/><Relationship Id="rId4" Type="http://schemas.openxmlformats.org/officeDocument/2006/relationships/oleObject" Target="../embeddings/oleObject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B05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2:H37"/>
  <sheetViews>
    <sheetView showGridLines="0" zoomScale="75" zoomScaleNormal="75" workbookViewId="0">
      <selection activeCell="H4" sqref="H4"/>
    </sheetView>
  </sheetViews>
  <sheetFormatPr defaultColWidth="9.140625" defaultRowHeight="15"/>
  <cols>
    <col min="1" max="1" width="4.7109375" customWidth="1"/>
    <col min="2" max="2" width="6.5703125" customWidth="1"/>
    <col min="3" max="3" width="23.7109375" customWidth="1"/>
    <col min="4" max="4" width="20.28515625" customWidth="1"/>
    <col min="5" max="5" width="20.85546875" customWidth="1"/>
    <col min="6" max="6" width="16.28515625" customWidth="1"/>
    <col min="7" max="7" width="14.5703125" customWidth="1"/>
    <col min="8" max="8" width="13.85546875" customWidth="1"/>
  </cols>
  <sheetData>
    <row r="2" spans="1:8" ht="21">
      <c r="B2" s="113" t="str">
        <f ca="1">MID(CELL("filename",A6),FIND("]",CELL("filename",A6))+1,256)</f>
        <v>Materials Calculation</v>
      </c>
      <c r="C2" s="113"/>
      <c r="D2" s="113"/>
      <c r="E2" s="113"/>
      <c r="F2" s="113"/>
      <c r="G2" s="113"/>
      <c r="H2" s="113"/>
    </row>
    <row r="4" spans="1:8">
      <c r="B4" s="114" t="s">
        <v>296</v>
      </c>
      <c r="C4" s="115"/>
      <c r="D4" s="116"/>
    </row>
    <row r="5" spans="1:8">
      <c r="B5" s="117" t="s">
        <v>314</v>
      </c>
      <c r="C5" s="118"/>
      <c r="D5" s="119"/>
      <c r="E5" s="165"/>
    </row>
    <row r="7" spans="1:8" ht="15.75">
      <c r="B7" s="98" t="s">
        <v>309</v>
      </c>
      <c r="C7" s="99"/>
      <c r="D7" s="99"/>
      <c r="E7" s="99"/>
      <c r="F7" s="99"/>
      <c r="G7" s="99"/>
      <c r="H7" s="99"/>
    </row>
    <row r="8" spans="1:8">
      <c r="B8" s="100"/>
      <c r="C8" s="101"/>
      <c r="D8" s="3"/>
      <c r="E8" s="3"/>
      <c r="F8" s="3"/>
    </row>
    <row r="9" spans="1:8">
      <c r="B9" s="102" t="s">
        <v>299</v>
      </c>
      <c r="C9" s="103"/>
      <c r="D9" s="103" t="s">
        <v>315</v>
      </c>
      <c r="E9" s="103"/>
      <c r="F9" s="103"/>
      <c r="G9" s="103"/>
      <c r="H9" s="103"/>
    </row>
    <row r="11" spans="1:8" ht="60">
      <c r="A11" s="124"/>
      <c r="B11" s="120" t="s">
        <v>0</v>
      </c>
      <c r="C11" s="120" t="s">
        <v>29</v>
      </c>
      <c r="D11" s="120" t="s">
        <v>316</v>
      </c>
      <c r="E11" s="120" t="s">
        <v>317</v>
      </c>
      <c r="F11" s="120" t="s">
        <v>318</v>
      </c>
      <c r="G11" s="120" t="s">
        <v>319</v>
      </c>
      <c r="H11" s="120" t="s">
        <v>320</v>
      </c>
    </row>
    <row r="12" spans="1:8">
      <c r="A12" s="124"/>
      <c r="B12" s="120"/>
      <c r="C12" s="120"/>
      <c r="D12" s="120" t="s">
        <v>3</v>
      </c>
      <c r="E12" s="120" t="s">
        <v>4</v>
      </c>
      <c r="F12" s="120" t="s">
        <v>321</v>
      </c>
      <c r="G12" s="120" t="s">
        <v>155</v>
      </c>
      <c r="H12" s="120" t="s">
        <v>322</v>
      </c>
    </row>
    <row r="13" spans="1:8">
      <c r="B13" s="121">
        <v>1992</v>
      </c>
      <c r="C13" s="121" t="s">
        <v>288</v>
      </c>
      <c r="D13" s="125">
        <v>201.54999999999998</v>
      </c>
      <c r="E13" s="125">
        <v>36.049999999999997</v>
      </c>
      <c r="F13" s="126">
        <v>165.5</v>
      </c>
      <c r="G13" s="127">
        <v>0.72599999999999998</v>
      </c>
      <c r="H13" s="126">
        <v>227.96143250688706</v>
      </c>
    </row>
    <row r="14" spans="1:8">
      <c r="B14" s="121">
        <v>1993</v>
      </c>
      <c r="C14" s="121" t="s">
        <v>288</v>
      </c>
      <c r="D14" s="125">
        <v>217.5</v>
      </c>
      <c r="E14" s="125">
        <v>37.125</v>
      </c>
      <c r="F14" s="126">
        <v>180.375</v>
      </c>
      <c r="G14" s="127">
        <v>0.73499999999999999</v>
      </c>
      <c r="H14" s="126">
        <v>245.40816326530611</v>
      </c>
    </row>
    <row r="15" spans="1:8">
      <c r="B15" s="121">
        <v>1994</v>
      </c>
      <c r="C15" s="121" t="s">
        <v>288</v>
      </c>
      <c r="D15" s="125">
        <v>226.95000000000002</v>
      </c>
      <c r="E15" s="125">
        <v>39.15</v>
      </c>
      <c r="F15" s="126">
        <v>187.8</v>
      </c>
      <c r="G15" s="127">
        <v>0.746</v>
      </c>
      <c r="H15" s="126">
        <v>251.74262734584451</v>
      </c>
    </row>
    <row r="16" spans="1:8">
      <c r="B16" s="121">
        <v>1995</v>
      </c>
      <c r="C16" s="121" t="s">
        <v>288</v>
      </c>
      <c r="D16" s="125">
        <v>235.27500000000001</v>
      </c>
      <c r="E16" s="125">
        <v>39.300000000000004</v>
      </c>
      <c r="F16" s="126">
        <v>195.97499999999999</v>
      </c>
      <c r="G16" s="127">
        <v>0.76300000000000001</v>
      </c>
      <c r="H16" s="126">
        <v>256.84796854521625</v>
      </c>
    </row>
    <row r="17" spans="2:8">
      <c r="B17" s="121">
        <v>1996</v>
      </c>
      <c r="C17" s="121" t="s">
        <v>288</v>
      </c>
      <c r="D17" s="125">
        <v>249.375</v>
      </c>
      <c r="E17" s="125">
        <v>38.699999999999996</v>
      </c>
      <c r="F17" s="126">
        <v>210.67500000000001</v>
      </c>
      <c r="G17" s="127">
        <v>0.77599999999999991</v>
      </c>
      <c r="H17" s="126">
        <v>271.48840206185571</v>
      </c>
    </row>
    <row r="18" spans="2:8">
      <c r="B18" s="121">
        <v>1997</v>
      </c>
      <c r="C18" s="121" t="s">
        <v>288</v>
      </c>
      <c r="D18" s="125">
        <v>256.52500000000003</v>
      </c>
      <c r="E18" s="125">
        <v>44.253868347250005</v>
      </c>
      <c r="F18" s="126">
        <v>212.27113165275003</v>
      </c>
      <c r="G18" s="127">
        <v>0.78500000000000003</v>
      </c>
      <c r="H18" s="126">
        <v>270.40908490796181</v>
      </c>
    </row>
    <row r="19" spans="2:8">
      <c r="B19" s="121">
        <v>1998</v>
      </c>
      <c r="C19" s="121" t="s">
        <v>288</v>
      </c>
      <c r="D19" s="125">
        <v>246.57499999999999</v>
      </c>
      <c r="E19" s="125">
        <v>58.215473388999996</v>
      </c>
      <c r="F19" s="126">
        <v>188.35952661099998</v>
      </c>
      <c r="G19" s="127">
        <v>0.78400000000000003</v>
      </c>
      <c r="H19" s="126">
        <v>240.25449822831629</v>
      </c>
    </row>
    <row r="20" spans="2:8">
      <c r="B20" s="121">
        <v>1999</v>
      </c>
      <c r="C20" s="121" t="s">
        <v>288</v>
      </c>
      <c r="D20" s="125">
        <v>252.95</v>
      </c>
      <c r="E20" s="125">
        <v>62.869341736249993</v>
      </c>
      <c r="F20" s="126">
        <v>190.08065826375</v>
      </c>
      <c r="G20" s="127">
        <v>0.79799999999999993</v>
      </c>
      <c r="H20" s="126">
        <v>238.19631361372183</v>
      </c>
    </row>
    <row r="21" spans="2:8">
      <c r="B21" s="121">
        <v>2000</v>
      </c>
      <c r="C21" s="121" t="s">
        <v>288</v>
      </c>
      <c r="D21" s="125">
        <v>237.89999999999998</v>
      </c>
      <c r="E21" s="125">
        <v>76.488500493999993</v>
      </c>
      <c r="F21" s="126">
        <v>161.41149950599998</v>
      </c>
      <c r="G21" s="127">
        <v>0.83299999999999996</v>
      </c>
      <c r="H21" s="126">
        <v>193.77130793037213</v>
      </c>
    </row>
    <row r="22" spans="2:8">
      <c r="B22" s="121">
        <v>2001</v>
      </c>
      <c r="C22" s="121" t="s">
        <v>288</v>
      </c>
      <c r="D22" s="125">
        <v>251.72499999999999</v>
      </c>
      <c r="E22" s="125">
        <v>76.18592098100001</v>
      </c>
      <c r="F22" s="126">
        <v>175.53907901899998</v>
      </c>
      <c r="G22" s="127">
        <v>0.84699999999999998</v>
      </c>
      <c r="H22" s="126">
        <v>207.24802717709562</v>
      </c>
    </row>
    <row r="23" spans="2:8">
      <c r="B23" s="121">
        <v>2002</v>
      </c>
      <c r="C23" s="121" t="s">
        <v>288</v>
      </c>
      <c r="D23" s="125">
        <v>257.05</v>
      </c>
      <c r="E23" s="125">
        <v>81.008893760250004</v>
      </c>
      <c r="F23" s="126">
        <v>176.04110623975001</v>
      </c>
      <c r="G23" s="127">
        <v>0.85699999999999998</v>
      </c>
      <c r="H23" s="126">
        <v>205.41552653413069</v>
      </c>
    </row>
    <row r="24" spans="2:8">
      <c r="B24" s="121">
        <v>2003</v>
      </c>
      <c r="C24" s="121" t="s">
        <v>288</v>
      </c>
      <c r="D24" s="125">
        <v>292.5</v>
      </c>
      <c r="E24" s="125">
        <v>90.982383297000013</v>
      </c>
      <c r="F24" s="126">
        <v>201.51761670299999</v>
      </c>
      <c r="G24" s="127">
        <v>0.88500000000000001</v>
      </c>
      <c r="H24" s="126">
        <v>227.70352169830508</v>
      </c>
    </row>
    <row r="25" spans="2:8">
      <c r="B25" s="121">
        <v>2004</v>
      </c>
      <c r="C25" s="121" t="s">
        <v>288</v>
      </c>
      <c r="D25" s="125">
        <v>305.375</v>
      </c>
      <c r="E25" s="125">
        <v>99.7443638875</v>
      </c>
      <c r="F25" s="126">
        <v>205.63063611249999</v>
      </c>
      <c r="G25" s="127">
        <v>0.91400000000000003</v>
      </c>
      <c r="H25" s="126">
        <v>224.97881412746167</v>
      </c>
    </row>
    <row r="26" spans="2:8">
      <c r="B26" s="121">
        <v>2005</v>
      </c>
      <c r="C26" s="121" t="s">
        <v>288</v>
      </c>
      <c r="D26" s="125">
        <v>312.5</v>
      </c>
      <c r="E26" s="125">
        <v>107.783658409</v>
      </c>
      <c r="F26" s="126">
        <v>204.716341591</v>
      </c>
      <c r="G26" s="127">
        <v>0.94299999999999995</v>
      </c>
      <c r="H26" s="126">
        <v>217.09050009650053</v>
      </c>
    </row>
    <row r="27" spans="2:8">
      <c r="B27" s="121">
        <v>2006</v>
      </c>
      <c r="C27" s="121" t="s">
        <v>288</v>
      </c>
      <c r="D27" s="125">
        <v>327.02449999999999</v>
      </c>
      <c r="E27" s="125">
        <v>115.971155008</v>
      </c>
      <c r="F27" s="126">
        <v>211.05334499200001</v>
      </c>
      <c r="G27" s="127">
        <v>0.96799999999999997</v>
      </c>
      <c r="H27" s="126">
        <v>218.03031507438018</v>
      </c>
    </row>
    <row r="28" spans="2:8">
      <c r="B28" s="121">
        <v>2007</v>
      </c>
      <c r="C28" s="121" t="s">
        <v>288</v>
      </c>
      <c r="D28" s="125">
        <v>341.54899999999998</v>
      </c>
      <c r="E28" s="125">
        <v>122.89262791199999</v>
      </c>
      <c r="F28" s="126">
        <v>218.65637208799998</v>
      </c>
      <c r="G28" s="127">
        <v>1</v>
      </c>
      <c r="H28" s="126">
        <v>218.65637208799998</v>
      </c>
    </row>
    <row r="29" spans="2:8">
      <c r="B29" s="121">
        <v>2008</v>
      </c>
      <c r="C29" s="121" t="s">
        <v>288</v>
      </c>
      <c r="D29" s="125">
        <v>346.32299999999998</v>
      </c>
      <c r="E29" s="125">
        <v>124.382860252</v>
      </c>
      <c r="F29" s="126">
        <v>221.94013974799998</v>
      </c>
      <c r="G29" s="127">
        <v>1.04</v>
      </c>
      <c r="H29" s="126">
        <v>213.40398052692305</v>
      </c>
    </row>
    <row r="30" spans="2:8">
      <c r="B30" s="121">
        <v>2009</v>
      </c>
      <c r="C30" s="121" t="s">
        <v>288</v>
      </c>
      <c r="D30" s="125">
        <v>336.98599999999999</v>
      </c>
      <c r="E30" s="125">
        <v>126.763949642</v>
      </c>
      <c r="F30" s="126">
        <v>210.22205035799999</v>
      </c>
      <c r="G30" s="127">
        <v>1.016</v>
      </c>
      <c r="H30" s="126">
        <v>206.91146688779526</v>
      </c>
    </row>
    <row r="31" spans="2:8">
      <c r="B31" s="121">
        <v>2010</v>
      </c>
      <c r="C31" s="121" t="s">
        <v>288</v>
      </c>
      <c r="D31" s="125">
        <v>346.74599999999998</v>
      </c>
      <c r="E31" s="125">
        <v>133.007325616</v>
      </c>
      <c r="F31" s="126">
        <v>213.73867438399998</v>
      </c>
      <c r="G31" s="127">
        <v>1.0449999999999999</v>
      </c>
      <c r="H31" s="126">
        <v>204.53461663540668</v>
      </c>
    </row>
    <row r="32" spans="2:8">
      <c r="B32" s="121">
        <v>2011</v>
      </c>
      <c r="C32" s="121" t="s">
        <v>288</v>
      </c>
      <c r="D32" s="125">
        <v>360.51100000000002</v>
      </c>
      <c r="E32" s="125">
        <v>144.81817779600001</v>
      </c>
      <c r="F32" s="126">
        <v>215.69282220400001</v>
      </c>
      <c r="G32" s="127">
        <v>1.079</v>
      </c>
      <c r="H32" s="126">
        <v>199.90066932715479</v>
      </c>
    </row>
    <row r="33" spans="2:8">
      <c r="B33" s="121">
        <v>2012</v>
      </c>
      <c r="C33" s="121" t="s">
        <v>288</v>
      </c>
      <c r="D33" s="125">
        <v>391.4</v>
      </c>
      <c r="E33" s="125">
        <v>159.06494985399999</v>
      </c>
      <c r="F33" s="126">
        <v>232.33505014599999</v>
      </c>
      <c r="G33" s="127">
        <v>1.0920000000000001</v>
      </c>
      <c r="H33" s="126">
        <v>212.7610349322344</v>
      </c>
    </row>
    <row r="34" spans="2:8">
      <c r="B34" s="121">
        <v>2013</v>
      </c>
      <c r="C34" s="121" t="s">
        <v>288</v>
      </c>
      <c r="D34" s="125">
        <v>415.5</v>
      </c>
      <c r="E34" s="125">
        <v>168.84485613999999</v>
      </c>
      <c r="F34" s="126">
        <v>246.65514386000001</v>
      </c>
      <c r="G34" s="127">
        <v>1.1100000000000001</v>
      </c>
      <c r="H34" s="126">
        <v>222.2118413153153</v>
      </c>
    </row>
    <row r="35" spans="2:8">
      <c r="B35" s="121">
        <v>2014</v>
      </c>
      <c r="C35" s="121" t="s">
        <v>288</v>
      </c>
      <c r="D35" s="125">
        <v>408.13400000000001</v>
      </c>
      <c r="E35" s="125">
        <v>172.71422853000001</v>
      </c>
      <c r="F35" s="126">
        <v>235.41977147</v>
      </c>
      <c r="G35" s="127">
        <v>1.131</v>
      </c>
      <c r="H35" s="126">
        <v>208.15187574712644</v>
      </c>
    </row>
    <row r="36" spans="2:8">
      <c r="B36" s="121">
        <v>2015</v>
      </c>
      <c r="C36" s="121" t="s">
        <v>288</v>
      </c>
      <c r="D36" s="125">
        <v>430.90300000000002</v>
      </c>
      <c r="E36" s="125">
        <v>170.02391289799999</v>
      </c>
      <c r="F36" s="126">
        <v>260.87908710200003</v>
      </c>
      <c r="G36" s="127">
        <v>1.1220000000000001</v>
      </c>
      <c r="H36" s="126">
        <v>232.51255534937613</v>
      </c>
    </row>
    <row r="37" spans="2:8">
      <c r="B37" s="121">
        <v>2016</v>
      </c>
      <c r="C37" s="121" t="s">
        <v>288</v>
      </c>
      <c r="D37" s="125">
        <v>449.7</v>
      </c>
      <c r="E37" s="125">
        <v>166.84799563199999</v>
      </c>
      <c r="F37" s="126">
        <v>282.852004368</v>
      </c>
      <c r="G37" s="127">
        <v>1.129</v>
      </c>
      <c r="H37" s="126">
        <v>250.53321910363152</v>
      </c>
    </row>
  </sheetData>
  <pageMargins left="0.45" right="0.45" top="0.75" bottom="0.75" header="0.3" footer="0.3"/>
  <pageSetup scale="8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B2:R43"/>
  <sheetViews>
    <sheetView showGridLines="0" view="pageBreakPreview" zoomScale="60" zoomScaleNormal="75" workbookViewId="0">
      <selection activeCell="P7" sqref="P7"/>
    </sheetView>
  </sheetViews>
  <sheetFormatPr defaultColWidth="9.140625" defaultRowHeight="15"/>
  <cols>
    <col min="1" max="1" width="3.7109375" customWidth="1"/>
    <col min="2" max="2" width="6.5703125" customWidth="1"/>
    <col min="3" max="3" width="30.85546875" customWidth="1"/>
    <col min="4" max="4" width="12.28515625" customWidth="1"/>
    <col min="5" max="5" width="19.42578125" customWidth="1"/>
    <col min="6" max="7" width="19.28515625" customWidth="1"/>
    <col min="8" max="8" width="40.5703125" customWidth="1"/>
    <col min="9" max="9" width="3.7109375" customWidth="1"/>
    <col min="10" max="10" width="6.7109375" customWidth="1"/>
    <col min="11" max="11" width="31" customWidth="1"/>
    <col min="12" max="12" width="12.42578125" customWidth="1"/>
    <col min="13" max="13" width="19.42578125" customWidth="1"/>
    <col min="14" max="14" width="24" customWidth="1"/>
    <col min="15" max="15" width="14.85546875" customWidth="1"/>
    <col min="16" max="16" width="14.7109375" customWidth="1"/>
    <col min="17" max="17" width="15" customWidth="1"/>
    <col min="18" max="18" width="41.28515625" customWidth="1"/>
  </cols>
  <sheetData>
    <row r="2" spans="2:18" ht="18.75">
      <c r="B2" s="33" t="str">
        <f ca="1">MID(CELL("filename",B1),FIND("]",CELL("filename",B1))+1,256)</f>
        <v>Capital Price Calculation</v>
      </c>
      <c r="F2" s="3"/>
      <c r="G2" s="3"/>
      <c r="J2" s="33" t="str">
        <f ca="1">MID(CELL("filename",J1),FIND("]",CELL("filename",J1))+1,256)</f>
        <v>Capital Price Calculation</v>
      </c>
      <c r="N2" s="3"/>
      <c r="O2" s="3"/>
    </row>
    <row r="3" spans="2:18">
      <c r="B3" s="3"/>
      <c r="F3" s="3"/>
      <c r="G3" s="3"/>
      <c r="J3" s="3"/>
      <c r="N3" s="3"/>
      <c r="O3" s="3"/>
    </row>
    <row r="4" spans="2:18">
      <c r="B4" s="128" t="s">
        <v>296</v>
      </c>
      <c r="C4" s="128"/>
      <c r="D4" s="115"/>
      <c r="E4" s="115"/>
      <c r="F4" s="116"/>
      <c r="G4" s="3"/>
      <c r="J4" s="128" t="s">
        <v>296</v>
      </c>
      <c r="K4" s="128"/>
      <c r="L4" s="115"/>
      <c r="M4" s="115"/>
      <c r="N4" s="116"/>
      <c r="O4" s="3"/>
    </row>
    <row r="5" spans="2:18">
      <c r="B5" s="97" t="s">
        <v>323</v>
      </c>
      <c r="C5" s="97"/>
      <c r="D5" s="117"/>
      <c r="E5" s="118"/>
      <c r="F5" s="119"/>
      <c r="G5" s="3"/>
      <c r="J5" s="97" t="s">
        <v>323</v>
      </c>
      <c r="K5" s="97"/>
      <c r="L5" s="117"/>
      <c r="M5" s="118"/>
      <c r="N5" s="119"/>
      <c r="O5" s="3"/>
    </row>
    <row r="6" spans="2:18" ht="9.75" customHeight="1">
      <c r="B6" s="3"/>
      <c r="C6" s="3"/>
      <c r="D6" s="3"/>
      <c r="E6" s="3"/>
      <c r="F6" s="3"/>
      <c r="G6" s="3"/>
      <c r="J6" s="3"/>
      <c r="K6" s="3"/>
      <c r="L6" s="3"/>
      <c r="M6" s="3"/>
      <c r="N6" s="3"/>
      <c r="O6" s="3"/>
    </row>
    <row r="7" spans="2:18" ht="15.75">
      <c r="B7" s="98" t="s">
        <v>324</v>
      </c>
      <c r="C7" s="98"/>
      <c r="D7" s="167"/>
      <c r="E7" s="167"/>
      <c r="F7" s="166"/>
      <c r="G7" s="166"/>
      <c r="H7" s="166"/>
      <c r="I7" s="166"/>
      <c r="J7" s="98" t="s">
        <v>324</v>
      </c>
      <c r="K7" s="98"/>
      <c r="L7" s="167"/>
      <c r="M7" s="167"/>
      <c r="N7" s="166"/>
      <c r="O7" s="166"/>
      <c r="P7" s="135"/>
    </row>
    <row r="8" spans="2:18">
      <c r="B8" s="100"/>
      <c r="C8" s="100"/>
      <c r="D8" s="100"/>
      <c r="E8" s="100"/>
      <c r="F8" s="101"/>
      <c r="G8" s="3"/>
      <c r="J8" s="100"/>
      <c r="K8" s="100"/>
      <c r="L8" s="100"/>
      <c r="M8" s="100"/>
      <c r="N8" s="101"/>
      <c r="O8" s="3"/>
    </row>
    <row r="9" spans="2:18">
      <c r="B9" s="102" t="s">
        <v>299</v>
      </c>
      <c r="C9" s="102"/>
      <c r="D9" s="118" t="s">
        <v>325</v>
      </c>
      <c r="E9" s="102"/>
      <c r="F9" s="103"/>
      <c r="G9" s="103"/>
      <c r="H9" s="35"/>
      <c r="I9" s="35"/>
      <c r="J9" s="102" t="s">
        <v>299</v>
      </c>
      <c r="K9" s="102"/>
      <c r="L9" s="118" t="s">
        <v>325</v>
      </c>
      <c r="M9" s="102"/>
      <c r="N9" s="103"/>
      <c r="O9" s="103"/>
    </row>
    <row r="11" spans="2:18" ht="60">
      <c r="B11" s="108"/>
      <c r="C11" s="108" t="s">
        <v>29</v>
      </c>
      <c r="D11" s="108" t="s">
        <v>0</v>
      </c>
      <c r="E11" s="108" t="s">
        <v>326</v>
      </c>
      <c r="F11" s="108" t="s">
        <v>327</v>
      </c>
      <c r="G11" s="108" t="s">
        <v>328</v>
      </c>
      <c r="H11" s="108" t="s">
        <v>329</v>
      </c>
      <c r="I11" s="108"/>
      <c r="J11" s="108"/>
      <c r="K11" s="108" t="s">
        <v>29</v>
      </c>
      <c r="L11" s="108" t="s">
        <v>0</v>
      </c>
      <c r="M11" s="108" t="s">
        <v>326</v>
      </c>
      <c r="N11" s="108" t="s">
        <v>330</v>
      </c>
      <c r="O11" s="108" t="s">
        <v>331</v>
      </c>
      <c r="P11" s="108" t="s">
        <v>332</v>
      </c>
      <c r="Q11" s="108" t="s">
        <v>333</v>
      </c>
      <c r="R11" s="108" t="s">
        <v>57</v>
      </c>
    </row>
    <row r="12" spans="2:18">
      <c r="B12" s="108"/>
      <c r="C12" s="108"/>
      <c r="D12" s="108"/>
      <c r="E12" s="108"/>
      <c r="F12" s="108" t="s">
        <v>334</v>
      </c>
      <c r="G12" s="108" t="s">
        <v>335</v>
      </c>
      <c r="H12" s="108" t="s">
        <v>336</v>
      </c>
      <c r="I12" s="108"/>
      <c r="J12" s="108"/>
      <c r="K12" s="108"/>
      <c r="L12" s="108"/>
      <c r="M12" s="108"/>
      <c r="N12" s="108" t="s">
        <v>337</v>
      </c>
      <c r="O12" s="108" t="s">
        <v>338</v>
      </c>
      <c r="P12" s="108" t="s">
        <v>339</v>
      </c>
      <c r="Q12" s="108" t="s">
        <v>340</v>
      </c>
      <c r="R12" s="108" t="s">
        <v>341</v>
      </c>
    </row>
    <row r="13" spans="2:18" ht="41.25" customHeight="1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 t="s">
        <v>342</v>
      </c>
      <c r="R13" s="108"/>
    </row>
    <row r="14" spans="2:18">
      <c r="B14" s="129">
        <v>2</v>
      </c>
      <c r="C14" s="110" t="s">
        <v>288</v>
      </c>
      <c r="D14" s="110">
        <v>1991</v>
      </c>
      <c r="E14" s="110" t="s">
        <v>343</v>
      </c>
      <c r="F14" s="130">
        <v>0</v>
      </c>
      <c r="G14" s="130">
        <v>0.38</v>
      </c>
      <c r="H14" s="131">
        <v>0.51147759340371279</v>
      </c>
      <c r="I14" s="131"/>
      <c r="J14" s="129">
        <v>2</v>
      </c>
      <c r="K14" s="110" t="s">
        <v>288</v>
      </c>
      <c r="L14" s="110">
        <v>1991</v>
      </c>
      <c r="M14" s="110" t="s">
        <v>343</v>
      </c>
      <c r="N14" s="132">
        <v>6.6115262935579219E-2</v>
      </c>
      <c r="O14" s="127">
        <v>33</v>
      </c>
      <c r="P14" s="133">
        <v>279.5</v>
      </c>
      <c r="Q14" s="134">
        <v>2.7949999999999999</v>
      </c>
      <c r="R14" s="134" t="s">
        <v>289</v>
      </c>
    </row>
    <row r="15" spans="2:18">
      <c r="B15" s="129">
        <v>3</v>
      </c>
      <c r="C15" s="110" t="s">
        <v>288</v>
      </c>
      <c r="D15" s="110">
        <v>1992</v>
      </c>
      <c r="E15" s="110" t="s">
        <v>343</v>
      </c>
      <c r="F15" s="130">
        <v>0</v>
      </c>
      <c r="G15" s="130">
        <v>0.38</v>
      </c>
      <c r="H15" s="131">
        <v>0.51147759340371279</v>
      </c>
      <c r="I15" s="131"/>
      <c r="J15" s="129">
        <v>3</v>
      </c>
      <c r="K15" s="110" t="s">
        <v>288</v>
      </c>
      <c r="L15" s="110">
        <v>1992</v>
      </c>
      <c r="M15" s="110" t="s">
        <v>343</v>
      </c>
      <c r="N15" s="132">
        <v>5.1790262935579208E-2</v>
      </c>
      <c r="O15" s="127">
        <v>33</v>
      </c>
      <c r="P15" s="133">
        <v>286.75</v>
      </c>
      <c r="Q15" s="134">
        <v>2.8675000000000002</v>
      </c>
      <c r="R15" s="134">
        <v>0.1976909902623889</v>
      </c>
    </row>
    <row r="16" spans="2:18">
      <c r="B16" s="129">
        <v>4</v>
      </c>
      <c r="C16" s="110" t="s">
        <v>288</v>
      </c>
      <c r="D16" s="110">
        <v>1993</v>
      </c>
      <c r="E16" s="110" t="s">
        <v>343</v>
      </c>
      <c r="F16" s="130">
        <v>0</v>
      </c>
      <c r="G16" s="130">
        <v>0.38</v>
      </c>
      <c r="H16" s="131">
        <v>0.51147759340371279</v>
      </c>
      <c r="I16" s="131"/>
      <c r="J16" s="129">
        <v>4</v>
      </c>
      <c r="K16" s="110" t="s">
        <v>288</v>
      </c>
      <c r="L16" s="110">
        <v>1993</v>
      </c>
      <c r="M16" s="110" t="s">
        <v>343</v>
      </c>
      <c r="N16" s="132">
        <v>4.3790262935579208E-2</v>
      </c>
      <c r="O16" s="127">
        <v>33</v>
      </c>
      <c r="P16" s="133">
        <v>290.25</v>
      </c>
      <c r="Q16" s="134">
        <v>2.9024999999999999</v>
      </c>
      <c r="R16" s="134">
        <v>0.19167449287151214</v>
      </c>
    </row>
    <row r="17" spans="2:18">
      <c r="B17" s="129">
        <v>5</v>
      </c>
      <c r="C17" s="110" t="s">
        <v>288</v>
      </c>
      <c r="D17" s="110">
        <v>1994</v>
      </c>
      <c r="E17" s="110" t="s">
        <v>343</v>
      </c>
      <c r="F17" s="130">
        <v>0</v>
      </c>
      <c r="G17" s="130">
        <v>0.38</v>
      </c>
      <c r="H17" s="131">
        <v>0.51147759340371279</v>
      </c>
      <c r="I17" s="131"/>
      <c r="J17" s="129">
        <v>5</v>
      </c>
      <c r="K17" s="110" t="s">
        <v>288</v>
      </c>
      <c r="L17" s="110">
        <v>1994</v>
      </c>
      <c r="M17" s="110" t="s">
        <v>343</v>
      </c>
      <c r="N17" s="132">
        <v>5.4181929602245882E-2</v>
      </c>
      <c r="O17" s="127">
        <v>33</v>
      </c>
      <c r="P17" s="133">
        <v>298</v>
      </c>
      <c r="Q17" s="134">
        <v>2.98</v>
      </c>
      <c r="R17" s="134">
        <v>0.18936480100501488</v>
      </c>
    </row>
    <row r="18" spans="2:18">
      <c r="B18" s="129">
        <v>6</v>
      </c>
      <c r="C18" s="110" t="s">
        <v>288</v>
      </c>
      <c r="D18" s="110">
        <v>1995</v>
      </c>
      <c r="E18" s="110" t="s">
        <v>343</v>
      </c>
      <c r="F18" s="130">
        <v>0</v>
      </c>
      <c r="G18" s="130">
        <v>0.38</v>
      </c>
      <c r="H18" s="131">
        <v>0.51147759340371279</v>
      </c>
      <c r="I18" s="131"/>
      <c r="J18" s="129">
        <v>6</v>
      </c>
      <c r="K18" s="110" t="s">
        <v>288</v>
      </c>
      <c r="L18" s="110">
        <v>1995</v>
      </c>
      <c r="M18" s="110" t="s">
        <v>343</v>
      </c>
      <c r="N18" s="132">
        <v>5.2698596268912545E-2</v>
      </c>
      <c r="O18" s="127">
        <v>33</v>
      </c>
      <c r="P18" s="133">
        <v>307.25</v>
      </c>
      <c r="Q18" s="134">
        <v>3.0724999999999998</v>
      </c>
      <c r="R18" s="134">
        <v>0.1882605234035393</v>
      </c>
    </row>
    <row r="19" spans="2:18">
      <c r="B19" s="129">
        <v>7</v>
      </c>
      <c r="C19" s="110" t="s">
        <v>288</v>
      </c>
      <c r="D19" s="110">
        <v>1996</v>
      </c>
      <c r="E19" s="110" t="s">
        <v>343</v>
      </c>
      <c r="F19" s="130">
        <v>0</v>
      </c>
      <c r="G19" s="130">
        <v>0.38</v>
      </c>
      <c r="H19" s="131">
        <v>0.51147759340371279</v>
      </c>
      <c r="I19" s="131"/>
      <c r="J19" s="129">
        <v>7</v>
      </c>
      <c r="K19" s="110" t="s">
        <v>288</v>
      </c>
      <c r="L19" s="110">
        <v>1996</v>
      </c>
      <c r="M19" s="110" t="s">
        <v>343</v>
      </c>
      <c r="N19" s="132">
        <v>4.3381929602245878E-2</v>
      </c>
      <c r="O19" s="127">
        <v>33</v>
      </c>
      <c r="P19" s="133">
        <v>316.5</v>
      </c>
      <c r="Q19" s="134">
        <v>3.165</v>
      </c>
      <c r="R19" s="134">
        <v>0.21439323515831685</v>
      </c>
    </row>
    <row r="20" spans="2:18">
      <c r="B20" s="129">
        <v>8</v>
      </c>
      <c r="C20" s="110" t="s">
        <v>288</v>
      </c>
      <c r="D20" s="110">
        <v>1997</v>
      </c>
      <c r="E20" s="110" t="s">
        <v>343</v>
      </c>
      <c r="F20" s="130">
        <v>0</v>
      </c>
      <c r="G20" s="130">
        <v>0.38</v>
      </c>
      <c r="H20" s="131">
        <v>0.51147759340371279</v>
      </c>
      <c r="I20" s="131"/>
      <c r="J20" s="129">
        <v>8</v>
      </c>
      <c r="K20" s="110" t="s">
        <v>288</v>
      </c>
      <c r="L20" s="110">
        <v>1997</v>
      </c>
      <c r="M20" s="110" t="s">
        <v>343</v>
      </c>
      <c r="N20" s="132">
        <v>3.2498596268912543E-2</v>
      </c>
      <c r="O20" s="127">
        <v>33</v>
      </c>
      <c r="P20" s="133">
        <v>321.75</v>
      </c>
      <c r="Q20" s="134">
        <v>3.2174999999999998</v>
      </c>
      <c r="R20" s="134">
        <v>0.24435022244243326</v>
      </c>
    </row>
    <row r="21" spans="2:18">
      <c r="B21" s="129">
        <v>9</v>
      </c>
      <c r="C21" s="110" t="s">
        <v>288</v>
      </c>
      <c r="D21" s="110">
        <v>1998</v>
      </c>
      <c r="E21" s="110" t="s">
        <v>343</v>
      </c>
      <c r="F21" s="130">
        <v>0</v>
      </c>
      <c r="G21" s="130">
        <v>0.38</v>
      </c>
      <c r="H21" s="131">
        <v>0.51147759340371279</v>
      </c>
      <c r="I21" s="131"/>
      <c r="J21" s="129">
        <v>9</v>
      </c>
      <c r="K21" s="110" t="s">
        <v>288</v>
      </c>
      <c r="L21" s="110">
        <v>1998</v>
      </c>
      <c r="M21" s="110" t="s">
        <v>343</v>
      </c>
      <c r="N21" s="132">
        <v>2.3881929602245871E-2</v>
      </c>
      <c r="O21" s="127">
        <v>33</v>
      </c>
      <c r="P21" s="133">
        <v>326.75</v>
      </c>
      <c r="Q21" s="134">
        <v>3.2675000000000001</v>
      </c>
      <c r="R21" s="134">
        <v>0.25693357349307611</v>
      </c>
    </row>
    <row r="22" spans="2:18">
      <c r="B22" s="129">
        <v>10</v>
      </c>
      <c r="C22" s="110" t="s">
        <v>288</v>
      </c>
      <c r="D22" s="110">
        <v>1999</v>
      </c>
      <c r="E22" s="110" t="s">
        <v>343</v>
      </c>
      <c r="F22" s="130">
        <v>0</v>
      </c>
      <c r="G22" s="130">
        <v>0.38</v>
      </c>
      <c r="H22" s="131">
        <v>0.51147759340371279</v>
      </c>
      <c r="I22" s="131"/>
      <c r="J22" s="129">
        <v>10</v>
      </c>
      <c r="K22" s="110" t="s">
        <v>288</v>
      </c>
      <c r="L22" s="110">
        <v>1999</v>
      </c>
      <c r="M22" s="110" t="s">
        <v>343</v>
      </c>
      <c r="N22" s="132">
        <v>2.6490262935579201E-2</v>
      </c>
      <c r="O22" s="127">
        <v>33</v>
      </c>
      <c r="P22" s="133">
        <v>334.25</v>
      </c>
      <c r="Q22" s="134">
        <v>3.3424999999999998</v>
      </c>
      <c r="R22" s="134">
        <v>0.2733221120503232</v>
      </c>
    </row>
    <row r="23" spans="2:18">
      <c r="B23" s="129">
        <v>11</v>
      </c>
      <c r="C23" s="110" t="s">
        <v>288</v>
      </c>
      <c r="D23" s="110">
        <v>2000</v>
      </c>
      <c r="E23" s="110" t="s">
        <v>343</v>
      </c>
      <c r="F23" s="130">
        <v>0</v>
      </c>
      <c r="G23" s="130">
        <v>0.38</v>
      </c>
      <c r="H23" s="131">
        <v>0.51147759340371279</v>
      </c>
      <c r="I23" s="131"/>
      <c r="J23" s="129">
        <v>11</v>
      </c>
      <c r="K23" s="110" t="s">
        <v>288</v>
      </c>
      <c r="L23" s="110">
        <v>2000</v>
      </c>
      <c r="M23" s="110" t="s">
        <v>343</v>
      </c>
      <c r="N23" s="132">
        <v>3.0340262935579218E-2</v>
      </c>
      <c r="O23" s="127">
        <v>33</v>
      </c>
      <c r="P23" s="133">
        <v>336.75</v>
      </c>
      <c r="Q23" s="134">
        <v>3.3675000000000002</v>
      </c>
      <c r="R23" s="134">
        <v>0.28371751939654566</v>
      </c>
    </row>
    <row r="24" spans="2:18">
      <c r="B24" s="129">
        <v>12</v>
      </c>
      <c r="C24" s="110" t="s">
        <v>288</v>
      </c>
      <c r="D24" s="110">
        <v>2001</v>
      </c>
      <c r="E24" s="110" t="s">
        <v>343</v>
      </c>
      <c r="F24" s="130">
        <v>0</v>
      </c>
      <c r="G24" s="130">
        <v>0.38</v>
      </c>
      <c r="H24" s="131">
        <v>0.51147759340371279</v>
      </c>
      <c r="I24" s="131"/>
      <c r="J24" s="129">
        <v>12</v>
      </c>
      <c r="K24" s="110" t="s">
        <v>288</v>
      </c>
      <c r="L24" s="110">
        <v>2001</v>
      </c>
      <c r="M24" s="110" t="s">
        <v>343</v>
      </c>
      <c r="N24" s="132">
        <v>2.5881929602245873E-2</v>
      </c>
      <c r="O24" s="127">
        <v>33</v>
      </c>
      <c r="P24" s="133">
        <v>345.5</v>
      </c>
      <c r="Q24" s="134">
        <v>3.4550000000000001</v>
      </c>
      <c r="R24" s="134">
        <v>0.28926497006431062</v>
      </c>
    </row>
    <row r="25" spans="2:18">
      <c r="B25" s="129">
        <v>13</v>
      </c>
      <c r="C25" s="110" t="s">
        <v>288</v>
      </c>
      <c r="D25" s="110">
        <v>2002</v>
      </c>
      <c r="E25" s="110" t="s">
        <v>343</v>
      </c>
      <c r="F25" s="130">
        <v>0</v>
      </c>
      <c r="G25" s="130">
        <v>0.38</v>
      </c>
      <c r="H25" s="131">
        <v>0.51147759340371279</v>
      </c>
      <c r="I25" s="131"/>
      <c r="J25" s="129">
        <v>13</v>
      </c>
      <c r="K25" s="110" t="s">
        <v>288</v>
      </c>
      <c r="L25" s="110">
        <v>2002</v>
      </c>
      <c r="M25" s="110" t="s">
        <v>343</v>
      </c>
      <c r="N25" s="132">
        <v>2.3998596268912546E-2</v>
      </c>
      <c r="O25" s="127">
        <v>33</v>
      </c>
      <c r="P25" s="133">
        <v>355.75</v>
      </c>
      <c r="Q25" s="134">
        <v>3.5575000000000001</v>
      </c>
      <c r="R25" s="134">
        <v>0.29061046457174605</v>
      </c>
    </row>
    <row r="26" spans="2:18">
      <c r="B26" s="129">
        <v>14</v>
      </c>
      <c r="C26" s="110" t="s">
        <v>288</v>
      </c>
      <c r="D26" s="110">
        <v>2003</v>
      </c>
      <c r="E26" s="110" t="s">
        <v>343</v>
      </c>
      <c r="F26" s="130">
        <v>0</v>
      </c>
      <c r="G26" s="130">
        <v>0.38</v>
      </c>
      <c r="H26" s="131">
        <v>0.51147759340371279</v>
      </c>
      <c r="I26" s="131"/>
      <c r="J26" s="129">
        <v>14</v>
      </c>
      <c r="K26" s="110" t="s">
        <v>288</v>
      </c>
      <c r="L26" s="110">
        <v>2003</v>
      </c>
      <c r="M26" s="110" t="s">
        <v>343</v>
      </c>
      <c r="N26" s="132">
        <v>1.9190262935579197E-2</v>
      </c>
      <c r="O26" s="127">
        <v>33</v>
      </c>
      <c r="P26" s="133">
        <v>367.5</v>
      </c>
      <c r="Q26" s="134">
        <v>3.6749999999999998</v>
      </c>
      <c r="R26" s="134">
        <v>0.2884801066794016</v>
      </c>
    </row>
    <row r="27" spans="2:18">
      <c r="B27" s="129">
        <v>15</v>
      </c>
      <c r="C27" s="110" t="s">
        <v>288</v>
      </c>
      <c r="D27" s="110">
        <v>2004</v>
      </c>
      <c r="E27" s="110" t="s">
        <v>343</v>
      </c>
      <c r="F27" s="130">
        <v>0</v>
      </c>
      <c r="G27" s="130">
        <v>0.38</v>
      </c>
      <c r="H27" s="131">
        <v>0.51147759340371279</v>
      </c>
      <c r="I27" s="131"/>
      <c r="J27" s="129">
        <v>15</v>
      </c>
      <c r="K27" s="110" t="s">
        <v>288</v>
      </c>
      <c r="L27" s="110">
        <v>2004</v>
      </c>
      <c r="M27" s="110" t="s">
        <v>343</v>
      </c>
      <c r="N27" s="132">
        <v>1.6865262935579217E-2</v>
      </c>
      <c r="O27" s="127">
        <v>33</v>
      </c>
      <c r="P27" s="133">
        <v>374.75</v>
      </c>
      <c r="Q27" s="134">
        <v>3.7475000000000001</v>
      </c>
      <c r="R27" s="134">
        <v>0.28729021568711738</v>
      </c>
    </row>
    <row r="28" spans="2:18">
      <c r="B28" s="129">
        <v>16</v>
      </c>
      <c r="C28" s="110" t="s">
        <v>288</v>
      </c>
      <c r="D28" s="110">
        <v>2005</v>
      </c>
      <c r="E28" s="110" t="s">
        <v>343</v>
      </c>
      <c r="F28" s="130">
        <v>0</v>
      </c>
      <c r="G28" s="130">
        <v>0.38</v>
      </c>
      <c r="H28" s="131">
        <v>0.51147759340371279</v>
      </c>
      <c r="I28" s="131"/>
      <c r="J28" s="129">
        <v>16</v>
      </c>
      <c r="K28" s="110" t="s">
        <v>288</v>
      </c>
      <c r="L28" s="110">
        <v>2005</v>
      </c>
      <c r="M28" s="110" t="s">
        <v>343</v>
      </c>
      <c r="N28" s="132">
        <v>1.1756929602245876E-2</v>
      </c>
      <c r="O28" s="127">
        <v>33</v>
      </c>
      <c r="P28" s="133">
        <v>399.25</v>
      </c>
      <c r="Q28" s="134">
        <v>3.9925000000000002</v>
      </c>
      <c r="R28" s="134">
        <v>0.30528095834488023</v>
      </c>
    </row>
    <row r="29" spans="2:18">
      <c r="B29" s="129">
        <v>17</v>
      </c>
      <c r="C29" s="110" t="s">
        <v>288</v>
      </c>
      <c r="D29" s="110">
        <v>2006</v>
      </c>
      <c r="E29" s="110" t="s">
        <v>343</v>
      </c>
      <c r="F29" s="130">
        <v>0</v>
      </c>
      <c r="G29" s="130">
        <v>0.38</v>
      </c>
      <c r="H29" s="131">
        <v>0.51147759340371279</v>
      </c>
      <c r="I29" s="131"/>
      <c r="J29" s="129">
        <v>17</v>
      </c>
      <c r="K29" s="110" t="s">
        <v>288</v>
      </c>
      <c r="L29" s="110">
        <v>2006</v>
      </c>
      <c r="M29" s="110" t="s">
        <v>343</v>
      </c>
      <c r="N29" s="132">
        <v>1.3173596268912542E-2</v>
      </c>
      <c r="O29" s="127">
        <v>33</v>
      </c>
      <c r="P29" s="133">
        <v>432.5</v>
      </c>
      <c r="Q29" s="134">
        <v>4.3250000000000002</v>
      </c>
      <c r="R29" s="134">
        <v>0.34244262452118368</v>
      </c>
    </row>
    <row r="30" spans="2:18">
      <c r="B30" s="129">
        <v>18</v>
      </c>
      <c r="C30" s="110" t="s">
        <v>288</v>
      </c>
      <c r="D30" s="110">
        <v>2007</v>
      </c>
      <c r="E30" s="110" t="s">
        <v>343</v>
      </c>
      <c r="F30" s="130">
        <v>0</v>
      </c>
      <c r="G30" s="130">
        <v>0.38</v>
      </c>
      <c r="H30" s="131">
        <v>0.51147759340371279</v>
      </c>
      <c r="I30" s="131"/>
      <c r="J30" s="129">
        <v>18</v>
      </c>
      <c r="K30" s="110" t="s">
        <v>288</v>
      </c>
      <c r="L30" s="110">
        <v>2007</v>
      </c>
      <c r="M30" s="110" t="s">
        <v>343</v>
      </c>
      <c r="N30" s="132">
        <v>1.3781929602245873E-2</v>
      </c>
      <c r="O30" s="127">
        <v>33</v>
      </c>
      <c r="P30" s="133">
        <v>478.5</v>
      </c>
      <c r="Q30" s="134">
        <v>4.7850000000000001</v>
      </c>
      <c r="R30" s="134">
        <v>0.37636178461776065</v>
      </c>
    </row>
    <row r="31" spans="2:18">
      <c r="B31" s="129">
        <v>19</v>
      </c>
      <c r="C31" s="110" t="s">
        <v>288</v>
      </c>
      <c r="D31" s="110">
        <v>2008</v>
      </c>
      <c r="E31" s="110" t="s">
        <v>343</v>
      </c>
      <c r="F31" s="130">
        <v>0</v>
      </c>
      <c r="G31" s="130">
        <v>0.38</v>
      </c>
      <c r="H31" s="131">
        <v>0.51147759340371279</v>
      </c>
      <c r="I31" s="131"/>
      <c r="J31" s="129">
        <v>19</v>
      </c>
      <c r="K31" s="110" t="s">
        <v>288</v>
      </c>
      <c r="L31" s="110">
        <v>2008</v>
      </c>
      <c r="M31" s="110" t="s">
        <v>343</v>
      </c>
      <c r="N31" s="132">
        <v>7.1402629355792205E-3</v>
      </c>
      <c r="O31" s="127">
        <v>33</v>
      </c>
      <c r="P31" s="133">
        <v>532.44704139288206</v>
      </c>
      <c r="Q31" s="134">
        <v>5.3244704139288208</v>
      </c>
      <c r="R31" s="134">
        <v>0.47709836377145004</v>
      </c>
    </row>
    <row r="32" spans="2:18">
      <c r="B32" s="129">
        <v>20</v>
      </c>
      <c r="C32" s="110" t="s">
        <v>288</v>
      </c>
      <c r="D32" s="110">
        <v>2009</v>
      </c>
      <c r="E32" s="110" t="s">
        <v>343</v>
      </c>
      <c r="F32" s="130">
        <v>0</v>
      </c>
      <c r="G32" s="130">
        <v>0.38</v>
      </c>
      <c r="H32" s="131">
        <v>0.51147759340371279</v>
      </c>
      <c r="I32" s="131"/>
      <c r="J32" s="129">
        <v>20</v>
      </c>
      <c r="K32" s="110" t="s">
        <v>288</v>
      </c>
      <c r="L32" s="110">
        <v>2009</v>
      </c>
      <c r="M32" s="110" t="s">
        <v>343</v>
      </c>
      <c r="N32" s="132">
        <v>3.3902629355792111E-3</v>
      </c>
      <c r="O32" s="127">
        <v>33</v>
      </c>
      <c r="P32" s="133">
        <v>582.25</v>
      </c>
      <c r="Q32" s="134">
        <v>5.8224999999999998</v>
      </c>
      <c r="R32" s="134">
        <v>0.51423991825917181</v>
      </c>
    </row>
    <row r="33" spans="2:18">
      <c r="B33" s="129">
        <v>21</v>
      </c>
      <c r="C33" s="110" t="s">
        <v>288</v>
      </c>
      <c r="D33" s="110">
        <v>2010</v>
      </c>
      <c r="E33" s="110" t="s">
        <v>343</v>
      </c>
      <c r="F33" s="130">
        <v>0</v>
      </c>
      <c r="G33" s="130">
        <v>0.38</v>
      </c>
      <c r="H33" s="131">
        <v>0.51147759340371279</v>
      </c>
      <c r="I33" s="131"/>
      <c r="J33" s="129">
        <v>21</v>
      </c>
      <c r="K33" s="110" t="s">
        <v>288</v>
      </c>
      <c r="L33" s="110">
        <v>2010</v>
      </c>
      <c r="M33" s="110" t="s">
        <v>343</v>
      </c>
      <c r="N33" s="132">
        <v>3.4402629355792147E-3</v>
      </c>
      <c r="O33" s="127">
        <v>33</v>
      </c>
      <c r="P33" s="133">
        <v>598.25</v>
      </c>
      <c r="Q33" s="134">
        <v>5.9824999999999999</v>
      </c>
      <c r="R33" s="134">
        <v>0.49352079904302193</v>
      </c>
    </row>
    <row r="34" spans="2:18">
      <c r="B34" s="129">
        <v>22</v>
      </c>
      <c r="C34" s="110" t="s">
        <v>288</v>
      </c>
      <c r="D34" s="110">
        <v>2011</v>
      </c>
      <c r="E34" s="110" t="s">
        <v>343</v>
      </c>
      <c r="F34" s="130">
        <v>0</v>
      </c>
      <c r="G34" s="130">
        <v>0.38</v>
      </c>
      <c r="H34" s="131">
        <v>0.51147759340371279</v>
      </c>
      <c r="I34" s="131"/>
      <c r="J34" s="129">
        <v>22</v>
      </c>
      <c r="K34" s="110" t="s">
        <v>288</v>
      </c>
      <c r="L34" s="110">
        <v>2011</v>
      </c>
      <c r="M34" s="110" t="s">
        <v>343</v>
      </c>
      <c r="N34" s="132">
        <v>-1.0764037310874608E-3</v>
      </c>
      <c r="O34" s="127">
        <v>33</v>
      </c>
      <c r="P34" s="133">
        <v>619.25</v>
      </c>
      <c r="Q34" s="134">
        <v>6.1924999999999999</v>
      </c>
      <c r="R34" s="134">
        <v>0.51172159380545468</v>
      </c>
    </row>
    <row r="35" spans="2:18">
      <c r="B35" s="129">
        <v>23</v>
      </c>
      <c r="C35" s="110" t="s">
        <v>288</v>
      </c>
      <c r="D35" s="110">
        <v>2012</v>
      </c>
      <c r="E35" s="110" t="s">
        <v>343</v>
      </c>
      <c r="F35" s="130">
        <v>0</v>
      </c>
      <c r="G35" s="130">
        <v>0.38</v>
      </c>
      <c r="H35" s="131">
        <v>0.51147759340371279</v>
      </c>
      <c r="I35" s="131"/>
      <c r="J35" s="129">
        <v>23</v>
      </c>
      <c r="K35" s="110" t="s">
        <v>288</v>
      </c>
      <c r="L35" s="110">
        <v>2012</v>
      </c>
      <c r="M35" s="110" t="s">
        <v>343</v>
      </c>
      <c r="N35" s="132">
        <v>-1.0176403731087458E-2</v>
      </c>
      <c r="O35" s="127">
        <v>33</v>
      </c>
      <c r="P35" s="133">
        <v>649.75</v>
      </c>
      <c r="Q35" s="134">
        <v>6.4974999999999996</v>
      </c>
      <c r="R35" s="134">
        <v>0.53498953789924508</v>
      </c>
    </row>
    <row r="36" spans="2:18">
      <c r="B36" s="129">
        <v>24</v>
      </c>
      <c r="C36" s="110" t="s">
        <v>288</v>
      </c>
      <c r="D36" s="110">
        <v>2013</v>
      </c>
      <c r="E36" s="110" t="s">
        <v>343</v>
      </c>
      <c r="F36" s="130">
        <v>0</v>
      </c>
      <c r="G36" s="130">
        <v>0.38</v>
      </c>
      <c r="H36" s="131">
        <v>0.51147759340371279</v>
      </c>
      <c r="I36" s="131"/>
      <c r="J36" s="129">
        <v>24</v>
      </c>
      <c r="K36" s="110" t="s">
        <v>288</v>
      </c>
      <c r="L36" s="110">
        <v>2013</v>
      </c>
      <c r="M36" s="110" t="s">
        <v>343</v>
      </c>
      <c r="N36" s="132">
        <v>-6.3014037310874559E-3</v>
      </c>
      <c r="O36" s="127">
        <v>33</v>
      </c>
      <c r="P36" s="133">
        <v>678.5</v>
      </c>
      <c r="Q36" s="134">
        <v>6.7850000000000001</v>
      </c>
      <c r="R36" s="134">
        <v>0.55679859706705193</v>
      </c>
    </row>
    <row r="37" spans="2:18">
      <c r="B37" s="129">
        <v>25</v>
      </c>
      <c r="C37" s="110" t="s">
        <v>288</v>
      </c>
      <c r="D37" s="110">
        <v>2014</v>
      </c>
      <c r="E37" s="110" t="s">
        <v>343</v>
      </c>
      <c r="F37" s="130">
        <v>0</v>
      </c>
      <c r="G37" s="130">
        <v>0.38</v>
      </c>
      <c r="H37" s="131">
        <v>0.51147759340371279</v>
      </c>
      <c r="I37" s="131"/>
      <c r="J37" s="129">
        <v>25</v>
      </c>
      <c r="K37" s="110" t="s">
        <v>288</v>
      </c>
      <c r="L37" s="110">
        <v>2014</v>
      </c>
      <c r="M37" s="110" t="s">
        <v>343</v>
      </c>
      <c r="N37" s="132">
        <v>-6.6264037310874583E-3</v>
      </c>
      <c r="O37" s="127">
        <v>33</v>
      </c>
      <c r="P37" s="133">
        <v>701</v>
      </c>
      <c r="Q37" s="134">
        <v>7.01</v>
      </c>
      <c r="R37" s="134">
        <v>0.56355571848277231</v>
      </c>
    </row>
    <row r="38" spans="2:18">
      <c r="B38" s="129">
        <v>26</v>
      </c>
      <c r="C38" s="110" t="s">
        <v>288</v>
      </c>
      <c r="D38" s="110">
        <v>2015</v>
      </c>
      <c r="E38" s="110" t="s">
        <v>343</v>
      </c>
      <c r="F38" s="130">
        <v>0</v>
      </c>
      <c r="G38" s="130">
        <v>0.38</v>
      </c>
      <c r="H38" s="131">
        <v>0.51147759340371279</v>
      </c>
      <c r="I38" s="131"/>
      <c r="J38" s="129">
        <v>26</v>
      </c>
      <c r="K38" s="110" t="s">
        <v>288</v>
      </c>
      <c r="L38" s="110">
        <v>2015</v>
      </c>
      <c r="M38" s="110" t="s">
        <v>343</v>
      </c>
      <c r="N38" s="132">
        <v>-1.3709737064420791E-2</v>
      </c>
      <c r="O38" s="127">
        <v>33</v>
      </c>
      <c r="P38" s="133">
        <v>722</v>
      </c>
      <c r="Q38" s="134">
        <v>7.22</v>
      </c>
      <c r="R38" s="134">
        <v>0.66235774558659966</v>
      </c>
    </row>
    <row r="39" spans="2:18">
      <c r="B39" s="129">
        <v>27</v>
      </c>
      <c r="C39" s="110" t="s">
        <v>288</v>
      </c>
      <c r="D39" s="110">
        <v>2016</v>
      </c>
      <c r="E39" s="110" t="s">
        <v>343</v>
      </c>
      <c r="F39" s="130">
        <v>0</v>
      </c>
      <c r="G39" s="130">
        <v>0.38</v>
      </c>
      <c r="H39" s="131">
        <v>0.51147759340371279</v>
      </c>
      <c r="I39" s="131"/>
      <c r="J39" s="129">
        <v>27</v>
      </c>
      <c r="K39" s="110" t="s">
        <v>288</v>
      </c>
      <c r="L39" s="110">
        <v>2016</v>
      </c>
      <c r="M39" s="110" t="s">
        <v>343</v>
      </c>
      <c r="N39" s="132">
        <v>-1.6401403731087456E-2</v>
      </c>
      <c r="O39" s="127">
        <v>33</v>
      </c>
      <c r="P39" s="133">
        <v>737.25</v>
      </c>
      <c r="Q39" s="134">
        <v>7.3724999999999996</v>
      </c>
      <c r="R39" s="134">
        <v>0.69404296544597155</v>
      </c>
    </row>
    <row r="40" spans="2:18">
      <c r="M40" s="135"/>
    </row>
    <row r="43" spans="2:18">
      <c r="R43" s="145"/>
    </row>
  </sheetData>
  <pageMargins left="0.45" right="0.45" top="0.75" bottom="0.75" header="0.3" footer="0.3"/>
  <pageSetup scale="70" orientation="landscape" r:id="rId1"/>
  <colBreaks count="1" manualBreakCount="1">
    <brk id="8" max="1048575" man="1"/>
  </colBreaks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7</xdr:col>
                <xdr:colOff>114300</xdr:colOff>
                <xdr:row>12</xdr:row>
                <xdr:rowOff>19050</xdr:rowOff>
              </from>
              <to>
                <xdr:col>7</xdr:col>
                <xdr:colOff>2657475</xdr:colOff>
                <xdr:row>13</xdr:row>
                <xdr:rowOff>9525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17</xdr:col>
                <xdr:colOff>142875</xdr:colOff>
                <xdr:row>12</xdr:row>
                <xdr:rowOff>28575</xdr:rowOff>
              </from>
              <to>
                <xdr:col>17</xdr:col>
                <xdr:colOff>2628900</xdr:colOff>
                <xdr:row>12</xdr:row>
                <xdr:rowOff>457200</xdr:rowOff>
              </to>
            </anchor>
          </objectPr>
        </oleObject>
      </mc:Choice>
      <mc:Fallback>
        <oleObject progId="Equation.3" shapeId="1026" r:id="rId6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02060"/>
  </sheetPr>
  <dimension ref="B2"/>
  <sheetViews>
    <sheetView showGridLines="0" tabSelected="1" zoomScale="75" zoomScaleNormal="75" workbookViewId="0">
      <selection activeCell="D26" sqref="D26"/>
    </sheetView>
  </sheetViews>
  <sheetFormatPr defaultRowHeight="15"/>
  <sheetData>
    <row r="2" spans="2:2" ht="18.75">
      <c r="B2" s="136" t="str">
        <f ca="1">MID(CELL("filename",A1),FIND("]",CELL("filename",A1))+1,256)</f>
        <v>Capital Stock--&gt;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2:S40"/>
  <sheetViews>
    <sheetView showGridLines="0" topLeftCell="D16" zoomScale="75" zoomScaleNormal="75" workbookViewId="0">
      <selection activeCell="L2" sqref="L2:R9"/>
    </sheetView>
  </sheetViews>
  <sheetFormatPr defaultColWidth="9.140625" defaultRowHeight="12.75"/>
  <cols>
    <col min="1" max="1" width="3.7109375" style="3" customWidth="1"/>
    <col min="2" max="2" width="7.28515625" style="3" customWidth="1"/>
    <col min="3" max="3" width="24.7109375" style="3" customWidth="1"/>
    <col min="4" max="4" width="12.42578125" style="3" customWidth="1"/>
    <col min="5" max="5" width="14.42578125" style="3" customWidth="1"/>
    <col min="6" max="6" width="20.28515625" style="3" customWidth="1"/>
    <col min="7" max="7" width="18.140625" style="3" customWidth="1"/>
    <col min="8" max="8" width="17.140625" style="3" customWidth="1"/>
    <col min="9" max="9" width="16.5703125" style="3" customWidth="1"/>
    <col min="10" max="10" width="19.140625" style="3" customWidth="1"/>
    <col min="11" max="11" width="3.7109375" style="3" customWidth="1"/>
    <col min="12" max="12" width="7.28515625" style="3" customWidth="1"/>
    <col min="13" max="13" width="24.7109375" style="3" customWidth="1"/>
    <col min="14" max="14" width="12.42578125" style="3" customWidth="1"/>
    <col min="15" max="15" width="14.42578125" style="3" customWidth="1"/>
    <col min="16" max="16" width="17.28515625" style="3" customWidth="1"/>
    <col min="17" max="17" width="18.5703125" style="3" customWidth="1"/>
    <col min="18" max="18" width="14.28515625" style="3" customWidth="1"/>
    <col min="19" max="19" width="26.140625" style="3" customWidth="1"/>
    <col min="20" max="16384" width="9.140625" style="3"/>
  </cols>
  <sheetData>
    <row r="2" spans="2:19" ht="18.75">
      <c r="B2" s="33" t="str">
        <f ca="1">MID(CELL("filename",A1),FIND("]",CELL("filename",A1))+1,256)</f>
        <v>Capital Stock Calculation</v>
      </c>
      <c r="L2" s="33" t="str">
        <f ca="1">MID(CELL("filename",K1),FIND("]",CELL("filename",K1))+1,256)</f>
        <v>Capital Stock Calculation</v>
      </c>
    </row>
    <row r="4" spans="2:19" ht="15">
      <c r="B4" s="96" t="s">
        <v>296</v>
      </c>
      <c r="C4" s="96"/>
      <c r="L4" s="96" t="s">
        <v>296</v>
      </c>
      <c r="M4" s="96"/>
    </row>
    <row r="5" spans="2:19" ht="15">
      <c r="B5" s="97" t="s">
        <v>344</v>
      </c>
      <c r="C5" s="97"/>
      <c r="L5" s="97" t="s">
        <v>344</v>
      </c>
      <c r="M5" s="97"/>
    </row>
    <row r="7" spans="2:19" ht="15.75">
      <c r="B7" s="98" t="s">
        <v>345</v>
      </c>
      <c r="C7" s="99"/>
      <c r="D7" s="99"/>
      <c r="E7" s="99"/>
      <c r="F7" s="99"/>
      <c r="G7" s="99"/>
      <c r="H7" s="99"/>
      <c r="L7" s="98" t="s">
        <v>345</v>
      </c>
      <c r="M7" s="99"/>
      <c r="N7" s="99"/>
      <c r="O7" s="99"/>
      <c r="P7" s="99"/>
      <c r="Q7" s="99"/>
      <c r="R7" s="99"/>
    </row>
    <row r="8" spans="2:19" ht="15">
      <c r="B8" s="100"/>
      <c r="C8" s="101"/>
      <c r="L8" s="100"/>
      <c r="M8" s="101"/>
    </row>
    <row r="9" spans="2:19" ht="15">
      <c r="B9" s="102" t="s">
        <v>299</v>
      </c>
      <c r="C9" s="103"/>
      <c r="D9" s="103" t="s">
        <v>325</v>
      </c>
      <c r="E9" s="103"/>
      <c r="F9" s="103"/>
      <c r="G9" s="103"/>
      <c r="H9" s="103"/>
      <c r="L9" s="102" t="s">
        <v>299</v>
      </c>
      <c r="M9" s="103"/>
      <c r="N9" s="103" t="s">
        <v>325</v>
      </c>
      <c r="O9" s="103"/>
      <c r="P9" s="103"/>
      <c r="Q9" s="103"/>
      <c r="R9" s="103"/>
    </row>
    <row r="11" spans="2:19" ht="60">
      <c r="B11" s="104"/>
      <c r="C11" s="108"/>
      <c r="D11" s="108"/>
      <c r="E11" s="108"/>
      <c r="F11" s="108" t="s">
        <v>346</v>
      </c>
      <c r="G11" s="108" t="s">
        <v>347</v>
      </c>
      <c r="H11" s="108" t="s">
        <v>348</v>
      </c>
      <c r="I11" s="108" t="s">
        <v>349</v>
      </c>
      <c r="J11" s="108" t="s">
        <v>350</v>
      </c>
      <c r="K11" s="108"/>
      <c r="L11" s="104"/>
      <c r="M11" s="108"/>
      <c r="N11" s="108"/>
      <c r="O11" s="108"/>
      <c r="P11" s="108" t="s">
        <v>351</v>
      </c>
      <c r="Q11" s="108" t="s">
        <v>352</v>
      </c>
      <c r="R11" s="108" t="s">
        <v>353</v>
      </c>
      <c r="S11" s="108" t="s">
        <v>54</v>
      </c>
    </row>
    <row r="12" spans="2:19" ht="15">
      <c r="B12" s="104"/>
      <c r="C12" s="108" t="s">
        <v>354</v>
      </c>
      <c r="D12" s="108" t="s">
        <v>0</v>
      </c>
      <c r="E12" s="108" t="s">
        <v>326</v>
      </c>
      <c r="F12" s="108" t="s">
        <v>355</v>
      </c>
      <c r="G12" s="108" t="s">
        <v>356</v>
      </c>
      <c r="H12" s="108" t="s">
        <v>357</v>
      </c>
      <c r="I12" s="108" t="s">
        <v>358</v>
      </c>
      <c r="J12" s="108" t="s">
        <v>359</v>
      </c>
      <c r="K12" s="108"/>
      <c r="L12" s="104"/>
      <c r="M12" s="108" t="s">
        <v>354</v>
      </c>
      <c r="N12" s="108" t="s">
        <v>0</v>
      </c>
      <c r="O12" s="108" t="s">
        <v>326</v>
      </c>
      <c r="P12" s="108" t="s">
        <v>360</v>
      </c>
      <c r="Q12" s="108" t="s">
        <v>361</v>
      </c>
      <c r="R12" s="108" t="s">
        <v>362</v>
      </c>
      <c r="S12" s="108" t="s">
        <v>115</v>
      </c>
    </row>
    <row r="13" spans="2:19" ht="15">
      <c r="B13" s="104"/>
      <c r="C13" s="108"/>
      <c r="D13" s="108"/>
      <c r="E13" s="108"/>
      <c r="F13" s="108" t="s">
        <v>3</v>
      </c>
      <c r="G13" s="108" t="s">
        <v>4</v>
      </c>
      <c r="H13" s="108" t="s">
        <v>154</v>
      </c>
      <c r="I13" s="108" t="s">
        <v>155</v>
      </c>
      <c r="J13" s="108" t="s">
        <v>156</v>
      </c>
      <c r="K13" s="108"/>
      <c r="L13" s="104"/>
      <c r="M13" s="108"/>
      <c r="N13" s="108"/>
      <c r="O13" s="108"/>
      <c r="P13" s="108" t="s">
        <v>157</v>
      </c>
      <c r="Q13" s="108" t="s">
        <v>158</v>
      </c>
      <c r="R13" s="108" t="s">
        <v>159</v>
      </c>
      <c r="S13" s="108" t="s">
        <v>160</v>
      </c>
    </row>
    <row r="14" spans="2:19" ht="35.25" customHeight="1">
      <c r="B14" s="104"/>
      <c r="C14" s="108"/>
      <c r="D14" s="108"/>
      <c r="E14" s="108"/>
      <c r="F14" s="108"/>
      <c r="G14" s="108"/>
      <c r="H14" s="108"/>
      <c r="I14" s="108"/>
      <c r="J14" s="108" t="s">
        <v>363</v>
      </c>
      <c r="K14" s="108"/>
      <c r="L14" s="104"/>
      <c r="M14" s="108"/>
      <c r="N14" s="108"/>
      <c r="O14" s="108"/>
      <c r="P14" s="108" t="s">
        <v>364</v>
      </c>
      <c r="Q14" s="108" t="s">
        <v>229</v>
      </c>
      <c r="R14" s="108" t="s">
        <v>365</v>
      </c>
      <c r="S14" s="108"/>
    </row>
    <row r="15" spans="2:19" ht="15">
      <c r="B15" s="129">
        <v>1</v>
      </c>
      <c r="C15" s="110" t="s">
        <v>288</v>
      </c>
      <c r="D15" s="110">
        <v>1992</v>
      </c>
      <c r="E15" s="110" t="s">
        <v>343</v>
      </c>
      <c r="F15" s="137">
        <v>172674999.99999994</v>
      </c>
      <c r="G15" s="137">
        <v>0</v>
      </c>
      <c r="H15" s="138">
        <v>290.25</v>
      </c>
      <c r="I15" s="138">
        <v>56</v>
      </c>
      <c r="J15" s="139">
        <v>2.9024999999999999</v>
      </c>
      <c r="K15" s="139"/>
      <c r="L15" s="129">
        <v>1</v>
      </c>
      <c r="M15" s="110" t="s">
        <v>288</v>
      </c>
      <c r="N15" s="110">
        <v>1992</v>
      </c>
      <c r="O15" s="110" t="s">
        <v>343</v>
      </c>
      <c r="P15" s="139">
        <v>0.56000000000000005</v>
      </c>
      <c r="Q15" s="139">
        <v>59491817.398794122</v>
      </c>
      <c r="R15" s="139">
        <v>0</v>
      </c>
      <c r="S15" s="139">
        <v>2613774347.1072726</v>
      </c>
    </row>
    <row r="16" spans="2:19" ht="15">
      <c r="B16" s="129">
        <v>2</v>
      </c>
      <c r="C16" s="110" t="s">
        <v>288</v>
      </c>
      <c r="D16" s="110">
        <v>1993</v>
      </c>
      <c r="E16" s="110" t="s">
        <v>343</v>
      </c>
      <c r="F16" s="137">
        <v>165874999.99999991</v>
      </c>
      <c r="G16" s="137">
        <v>-2750000</v>
      </c>
      <c r="H16" s="138">
        <v>298</v>
      </c>
      <c r="I16" s="138">
        <v>57</v>
      </c>
      <c r="J16" s="139">
        <v>2.98</v>
      </c>
      <c r="K16" s="139"/>
      <c r="L16" s="129">
        <v>2</v>
      </c>
      <c r="M16" s="110" t="s">
        <v>288</v>
      </c>
      <c r="N16" s="110">
        <v>1993</v>
      </c>
      <c r="O16" s="110" t="s">
        <v>343</v>
      </c>
      <c r="P16" s="139">
        <v>0.56999999999999995</v>
      </c>
      <c r="Q16" s="139">
        <v>55662751.677852318</v>
      </c>
      <c r="R16" s="139">
        <v>-4824561.4035087721</v>
      </c>
      <c r="S16" s="139">
        <v>2664612537.3816161</v>
      </c>
    </row>
    <row r="17" spans="2:19" ht="15">
      <c r="B17" s="129">
        <v>3</v>
      </c>
      <c r="C17" s="110" t="s">
        <v>288</v>
      </c>
      <c r="D17" s="110">
        <v>1994</v>
      </c>
      <c r="E17" s="110" t="s">
        <v>343</v>
      </c>
      <c r="F17" s="137">
        <v>137999999.99999997</v>
      </c>
      <c r="G17" s="137">
        <v>-12000000</v>
      </c>
      <c r="H17" s="138">
        <v>307.25</v>
      </c>
      <c r="I17" s="138">
        <v>57</v>
      </c>
      <c r="J17" s="139">
        <v>3.0724999999999998</v>
      </c>
      <c r="K17" s="139"/>
      <c r="L17" s="129">
        <v>3</v>
      </c>
      <c r="M17" s="110" t="s">
        <v>288</v>
      </c>
      <c r="N17" s="110">
        <v>1994</v>
      </c>
      <c r="O17" s="110" t="s">
        <v>343</v>
      </c>
      <c r="P17" s="139">
        <v>0.56999999999999995</v>
      </c>
      <c r="Q17" s="139">
        <v>44914564.68673718</v>
      </c>
      <c r="R17" s="139">
        <v>-21052631.578947369</v>
      </c>
      <c r="S17" s="139">
        <v>2688474470.4894056</v>
      </c>
    </row>
    <row r="18" spans="2:19" ht="15">
      <c r="B18" s="129">
        <v>4</v>
      </c>
      <c r="C18" s="110" t="s">
        <v>288</v>
      </c>
      <c r="D18" s="110">
        <v>1995</v>
      </c>
      <c r="E18" s="110" t="s">
        <v>343</v>
      </c>
      <c r="F18" s="137">
        <v>166250000</v>
      </c>
      <c r="G18" s="137">
        <v>-16775000</v>
      </c>
      <c r="H18" s="138">
        <v>316.5</v>
      </c>
      <c r="I18" s="138">
        <v>58</v>
      </c>
      <c r="J18" s="139">
        <v>3.165</v>
      </c>
      <c r="K18" s="139"/>
      <c r="L18" s="129">
        <v>4</v>
      </c>
      <c r="M18" s="110" t="s">
        <v>288</v>
      </c>
      <c r="N18" s="110">
        <v>1995</v>
      </c>
      <c r="O18" s="110" t="s">
        <v>343</v>
      </c>
      <c r="P18" s="139">
        <v>0.57999999999999996</v>
      </c>
      <c r="Q18" s="139">
        <v>52527646.129541866</v>
      </c>
      <c r="R18" s="139">
        <v>-28922413.793103449</v>
      </c>
      <c r="S18" s="139">
        <v>2712079702.8258443</v>
      </c>
    </row>
    <row r="19" spans="2:19" ht="15">
      <c r="B19" s="129">
        <v>5</v>
      </c>
      <c r="C19" s="110" t="s">
        <v>288</v>
      </c>
      <c r="D19" s="110">
        <v>1996</v>
      </c>
      <c r="E19" s="110" t="s">
        <v>343</v>
      </c>
      <c r="F19" s="137">
        <v>196524999.99999997</v>
      </c>
      <c r="G19" s="137">
        <v>-23750000</v>
      </c>
      <c r="H19" s="138">
        <v>321.75</v>
      </c>
      <c r="I19" s="138">
        <v>58</v>
      </c>
      <c r="J19" s="139">
        <v>3.2174999999999998</v>
      </c>
      <c r="K19" s="139"/>
      <c r="L19" s="129">
        <v>5</v>
      </c>
      <c r="M19" s="110" t="s">
        <v>288</v>
      </c>
      <c r="N19" s="110">
        <v>1996</v>
      </c>
      <c r="O19" s="110" t="s">
        <v>343</v>
      </c>
      <c r="P19" s="139">
        <v>0.57999999999999996</v>
      </c>
      <c r="Q19" s="139">
        <v>61080031.080031075</v>
      </c>
      <c r="R19" s="139">
        <v>-40948275.862068966</v>
      </c>
      <c r="S19" s="139">
        <v>2732211458.0438061</v>
      </c>
    </row>
    <row r="20" spans="2:19" ht="15">
      <c r="B20" s="129">
        <v>6</v>
      </c>
      <c r="C20" s="110" t="s">
        <v>288</v>
      </c>
      <c r="D20" s="110">
        <v>1997</v>
      </c>
      <c r="E20" s="110" t="s">
        <v>343</v>
      </c>
      <c r="F20" s="137">
        <v>216375000.00000003</v>
      </c>
      <c r="G20" s="137">
        <v>-25350000</v>
      </c>
      <c r="H20" s="138">
        <v>326.75</v>
      </c>
      <c r="I20" s="138">
        <v>60</v>
      </c>
      <c r="J20" s="139">
        <v>3.2675000000000001</v>
      </c>
      <c r="K20" s="139"/>
      <c r="L20" s="129">
        <v>6</v>
      </c>
      <c r="M20" s="110" t="s">
        <v>288</v>
      </c>
      <c r="N20" s="110">
        <v>1997</v>
      </c>
      <c r="O20" s="110" t="s">
        <v>343</v>
      </c>
      <c r="P20" s="139">
        <v>0.6</v>
      </c>
      <c r="Q20" s="139">
        <v>66220351.951032907</v>
      </c>
      <c r="R20" s="139">
        <v>-42250000</v>
      </c>
      <c r="S20" s="139">
        <v>2756181809.9948392</v>
      </c>
    </row>
    <row r="21" spans="2:19" ht="15">
      <c r="B21" s="129">
        <v>7</v>
      </c>
      <c r="C21" s="110" t="s">
        <v>288</v>
      </c>
      <c r="D21" s="110">
        <v>1998</v>
      </c>
      <c r="E21" s="110" t="s">
        <v>343</v>
      </c>
      <c r="F21" s="137">
        <v>214450000</v>
      </c>
      <c r="G21" s="137">
        <v>-17175000</v>
      </c>
      <c r="H21" s="138">
        <v>334.25</v>
      </c>
      <c r="I21" s="138">
        <v>62</v>
      </c>
      <c r="J21" s="139">
        <v>3.3424999999999998</v>
      </c>
      <c r="K21" s="139"/>
      <c r="L21" s="129">
        <v>7</v>
      </c>
      <c r="M21" s="110" t="s">
        <v>288</v>
      </c>
      <c r="N21" s="110">
        <v>1998</v>
      </c>
      <c r="O21" s="110" t="s">
        <v>343</v>
      </c>
      <c r="P21" s="139">
        <v>0.62</v>
      </c>
      <c r="Q21" s="139">
        <v>64158563.949139871</v>
      </c>
      <c r="R21" s="139">
        <v>-27701612.903225806</v>
      </c>
      <c r="S21" s="139">
        <v>2792638761.0407534</v>
      </c>
    </row>
    <row r="22" spans="2:19" ht="15">
      <c r="B22" s="129">
        <v>8</v>
      </c>
      <c r="C22" s="110" t="s">
        <v>288</v>
      </c>
      <c r="D22" s="110">
        <v>1999</v>
      </c>
      <c r="E22" s="110" t="s">
        <v>343</v>
      </c>
      <c r="F22" s="137">
        <v>192575000</v>
      </c>
      <c r="G22" s="137">
        <v>-23725000</v>
      </c>
      <c r="H22" s="138">
        <v>336.75</v>
      </c>
      <c r="I22" s="138">
        <v>64</v>
      </c>
      <c r="J22" s="139">
        <v>3.3675000000000002</v>
      </c>
      <c r="K22" s="139"/>
      <c r="L22" s="129">
        <v>8</v>
      </c>
      <c r="M22" s="110" t="s">
        <v>288</v>
      </c>
      <c r="N22" s="110">
        <v>1999</v>
      </c>
      <c r="O22" s="110" t="s">
        <v>343</v>
      </c>
      <c r="P22" s="139">
        <v>0.64</v>
      </c>
      <c r="Q22" s="139">
        <v>57186340.014847808</v>
      </c>
      <c r="R22" s="139">
        <v>-37070312.5</v>
      </c>
      <c r="S22" s="139">
        <v>2812754788.5556011</v>
      </c>
    </row>
    <row r="23" spans="2:19" ht="15">
      <c r="B23" s="129">
        <v>9</v>
      </c>
      <c r="C23" s="110" t="s">
        <v>288</v>
      </c>
      <c r="D23" s="110">
        <v>2000</v>
      </c>
      <c r="E23" s="110" t="s">
        <v>343</v>
      </c>
      <c r="F23" s="137">
        <v>212700000</v>
      </c>
      <c r="G23" s="137">
        <v>-26125000</v>
      </c>
      <c r="H23" s="138">
        <v>345.5</v>
      </c>
      <c r="I23" s="138">
        <v>67</v>
      </c>
      <c r="J23" s="139">
        <v>3.4550000000000001</v>
      </c>
      <c r="K23" s="139"/>
      <c r="L23" s="129">
        <v>9</v>
      </c>
      <c r="M23" s="110" t="s">
        <v>288</v>
      </c>
      <c r="N23" s="110">
        <v>2000</v>
      </c>
      <c r="O23" s="110" t="s">
        <v>343</v>
      </c>
      <c r="P23" s="139">
        <v>0.67</v>
      </c>
      <c r="Q23" s="139">
        <v>61562952.243125901</v>
      </c>
      <c r="R23" s="139">
        <v>-38992537.313432835</v>
      </c>
      <c r="S23" s="139">
        <v>2835325203.4852943</v>
      </c>
    </row>
    <row r="24" spans="2:19" ht="15">
      <c r="B24" s="129">
        <v>10</v>
      </c>
      <c r="C24" s="110" t="s">
        <v>288</v>
      </c>
      <c r="D24" s="110">
        <v>2001</v>
      </c>
      <c r="E24" s="110" t="s">
        <v>343</v>
      </c>
      <c r="F24" s="137">
        <v>230075000</v>
      </c>
      <c r="G24" s="137">
        <v>-24249999.999999996</v>
      </c>
      <c r="H24" s="138">
        <v>355.75</v>
      </c>
      <c r="I24" s="138">
        <v>70</v>
      </c>
      <c r="J24" s="139">
        <v>3.5575000000000001</v>
      </c>
      <c r="K24" s="139"/>
      <c r="L24" s="129">
        <v>10</v>
      </c>
      <c r="M24" s="110" t="s">
        <v>288</v>
      </c>
      <c r="N24" s="110">
        <v>2001</v>
      </c>
      <c r="O24" s="110" t="s">
        <v>343</v>
      </c>
      <c r="P24" s="139">
        <v>0.7</v>
      </c>
      <c r="Q24" s="139">
        <v>64673225.579761066</v>
      </c>
      <c r="R24" s="139">
        <v>-34642857.142857142</v>
      </c>
      <c r="S24" s="139">
        <v>2865355571.9221983</v>
      </c>
    </row>
    <row r="25" spans="2:19" ht="15">
      <c r="B25" s="129">
        <v>11</v>
      </c>
      <c r="C25" s="110" t="s">
        <v>288</v>
      </c>
      <c r="D25" s="110">
        <v>2002</v>
      </c>
      <c r="E25" s="110" t="s">
        <v>343</v>
      </c>
      <c r="F25" s="137">
        <v>236875000</v>
      </c>
      <c r="G25" s="137">
        <v>-20250000</v>
      </c>
      <c r="H25" s="138">
        <v>367.5</v>
      </c>
      <c r="I25" s="138">
        <v>74</v>
      </c>
      <c r="J25" s="139">
        <v>3.6749999999999998</v>
      </c>
      <c r="K25" s="139"/>
      <c r="L25" s="129">
        <v>11</v>
      </c>
      <c r="M25" s="110" t="s">
        <v>288</v>
      </c>
      <c r="N25" s="110">
        <v>2002</v>
      </c>
      <c r="O25" s="110" t="s">
        <v>343</v>
      </c>
      <c r="P25" s="139">
        <v>0.74</v>
      </c>
      <c r="Q25" s="139">
        <v>64455782.312925175</v>
      </c>
      <c r="R25" s="139">
        <v>-27364864.864864863</v>
      </c>
      <c r="S25" s="139">
        <v>2902446489.3702588</v>
      </c>
    </row>
    <row r="26" spans="2:19" ht="15">
      <c r="B26" s="129">
        <v>12</v>
      </c>
      <c r="C26" s="110" t="s">
        <v>288</v>
      </c>
      <c r="D26" s="110">
        <v>2003</v>
      </c>
      <c r="E26" s="110" t="s">
        <v>343</v>
      </c>
      <c r="F26" s="137">
        <v>216024999.99999997</v>
      </c>
      <c r="G26" s="137">
        <v>-22950000</v>
      </c>
      <c r="H26" s="138">
        <v>374.75</v>
      </c>
      <c r="I26" s="138">
        <v>81</v>
      </c>
      <c r="J26" s="139">
        <v>3.7475000000000001</v>
      </c>
      <c r="K26" s="139"/>
      <c r="L26" s="129">
        <v>12</v>
      </c>
      <c r="M26" s="110" t="s">
        <v>288</v>
      </c>
      <c r="N26" s="110">
        <v>2003</v>
      </c>
      <c r="O26" s="110" t="s">
        <v>343</v>
      </c>
      <c r="P26" s="139">
        <v>0.81</v>
      </c>
      <c r="Q26" s="139">
        <v>57645096.731154092</v>
      </c>
      <c r="R26" s="139">
        <v>-28333333.333333332</v>
      </c>
      <c r="S26" s="139">
        <v>2931758252.7680793</v>
      </c>
    </row>
    <row r="27" spans="2:19" ht="15">
      <c r="B27" s="129">
        <v>13</v>
      </c>
      <c r="C27" s="110" t="s">
        <v>288</v>
      </c>
      <c r="D27" s="110">
        <v>2004</v>
      </c>
      <c r="E27" s="110" t="s">
        <v>343</v>
      </c>
      <c r="F27" s="137">
        <v>232875000</v>
      </c>
      <c r="G27" s="137">
        <v>-41075000.000000007</v>
      </c>
      <c r="H27" s="138">
        <v>399.25</v>
      </c>
      <c r="I27" s="138">
        <v>87</v>
      </c>
      <c r="J27" s="139">
        <v>3.9925000000000002</v>
      </c>
      <c r="K27" s="139"/>
      <c r="L27" s="129">
        <v>13</v>
      </c>
      <c r="M27" s="110" t="s">
        <v>288</v>
      </c>
      <c r="N27" s="110">
        <v>2004</v>
      </c>
      <c r="O27" s="110" t="s">
        <v>343</v>
      </c>
      <c r="P27" s="139">
        <v>0.87</v>
      </c>
      <c r="Q27" s="139">
        <v>58328115.216030054</v>
      </c>
      <c r="R27" s="139">
        <v>-47212643.678160928</v>
      </c>
      <c r="S27" s="139">
        <v>2942873724.3059483</v>
      </c>
    </row>
    <row r="28" spans="2:19" ht="15">
      <c r="B28" s="129">
        <v>14</v>
      </c>
      <c r="C28" s="110" t="s">
        <v>288</v>
      </c>
      <c r="D28" s="110">
        <v>2005</v>
      </c>
      <c r="E28" s="110" t="s">
        <v>343</v>
      </c>
      <c r="F28" s="137">
        <v>292200000</v>
      </c>
      <c r="G28" s="137">
        <v>-23900000</v>
      </c>
      <c r="H28" s="138">
        <v>432.5</v>
      </c>
      <c r="I28" s="138">
        <v>92</v>
      </c>
      <c r="J28" s="139">
        <v>4.3250000000000002</v>
      </c>
      <c r="K28" s="139"/>
      <c r="L28" s="129">
        <v>14</v>
      </c>
      <c r="M28" s="110" t="s">
        <v>288</v>
      </c>
      <c r="N28" s="110">
        <v>2005</v>
      </c>
      <c r="O28" s="110" t="s">
        <v>343</v>
      </c>
      <c r="P28" s="139">
        <v>0.92</v>
      </c>
      <c r="Q28" s="139">
        <v>67560693.64161849</v>
      </c>
      <c r="R28" s="139">
        <v>-25978260.869565215</v>
      </c>
      <c r="S28" s="139">
        <v>2984456157.078002</v>
      </c>
    </row>
    <row r="29" spans="2:19" ht="15">
      <c r="B29" s="129">
        <v>15</v>
      </c>
      <c r="C29" s="110" t="s">
        <v>288</v>
      </c>
      <c r="D29" s="110">
        <v>2006</v>
      </c>
      <c r="E29" s="110" t="s">
        <v>343</v>
      </c>
      <c r="F29" s="137">
        <v>312400000</v>
      </c>
      <c r="G29" s="137">
        <v>-30800000</v>
      </c>
      <c r="H29" s="138">
        <v>478.5</v>
      </c>
      <c r="I29" s="138">
        <v>100</v>
      </c>
      <c r="J29" s="139">
        <v>4.7850000000000001</v>
      </c>
      <c r="K29" s="139"/>
      <c r="L29" s="129">
        <v>15</v>
      </c>
      <c r="M29" s="110" t="s">
        <v>288</v>
      </c>
      <c r="N29" s="110">
        <v>2006</v>
      </c>
      <c r="O29" s="110" t="s">
        <v>343</v>
      </c>
      <c r="P29" s="139">
        <v>1</v>
      </c>
      <c r="Q29" s="139">
        <v>65287356.321839079</v>
      </c>
      <c r="R29" s="139">
        <v>-30800000</v>
      </c>
      <c r="S29" s="139">
        <v>3018943513.3998408</v>
      </c>
    </row>
    <row r="30" spans="2:19" ht="15">
      <c r="B30" s="129">
        <v>16</v>
      </c>
      <c r="C30" s="110" t="s">
        <v>288</v>
      </c>
      <c r="D30" s="110">
        <v>2007</v>
      </c>
      <c r="E30" s="110" t="s">
        <v>343</v>
      </c>
      <c r="F30" s="137">
        <v>294900000</v>
      </c>
      <c r="G30" s="137">
        <v>-42900000</v>
      </c>
      <c r="H30" s="138">
        <v>532.44704139288206</v>
      </c>
      <c r="I30" s="138">
        <v>118</v>
      </c>
      <c r="J30" s="139">
        <v>5.3244704139288208</v>
      </c>
      <c r="K30" s="139"/>
      <c r="L30" s="129">
        <v>16</v>
      </c>
      <c r="M30" s="110" t="s">
        <v>288</v>
      </c>
      <c r="N30" s="110">
        <v>2007</v>
      </c>
      <c r="O30" s="110" t="s">
        <v>343</v>
      </c>
      <c r="P30" s="139">
        <v>1.18</v>
      </c>
      <c r="Q30" s="139">
        <v>55385789.961108856</v>
      </c>
      <c r="R30" s="139">
        <v>-36355932.203389831</v>
      </c>
      <c r="S30" s="139">
        <v>3037973371.1575599</v>
      </c>
    </row>
    <row r="31" spans="2:19" ht="15">
      <c r="B31" s="129">
        <v>17</v>
      </c>
      <c r="C31" s="110" t="s">
        <v>288</v>
      </c>
      <c r="D31" s="110">
        <v>2008</v>
      </c>
      <c r="E31" s="110" t="s">
        <v>343</v>
      </c>
      <c r="F31" s="137">
        <v>289800000</v>
      </c>
      <c r="G31" s="137">
        <v>-43400000</v>
      </c>
      <c r="H31" s="138">
        <v>582.25</v>
      </c>
      <c r="I31" s="138">
        <v>136</v>
      </c>
      <c r="J31" s="139">
        <v>5.8224999999999998</v>
      </c>
      <c r="K31" s="139"/>
      <c r="L31" s="129">
        <v>17</v>
      </c>
      <c r="M31" s="110" t="s">
        <v>288</v>
      </c>
      <c r="N31" s="110">
        <v>2008</v>
      </c>
      <c r="O31" s="110" t="s">
        <v>343</v>
      </c>
      <c r="P31" s="139">
        <v>1.36</v>
      </c>
      <c r="Q31" s="139">
        <v>49772434.521253757</v>
      </c>
      <c r="R31" s="139">
        <v>-31911764.705882352</v>
      </c>
      <c r="S31" s="139">
        <v>3055834040.9729309</v>
      </c>
    </row>
    <row r="32" spans="2:19" ht="15">
      <c r="B32" s="129">
        <v>18</v>
      </c>
      <c r="C32" s="110" t="s">
        <v>288</v>
      </c>
      <c r="D32" s="110">
        <v>2009</v>
      </c>
      <c r="E32" s="110" t="s">
        <v>343</v>
      </c>
      <c r="F32" s="137">
        <v>278700000</v>
      </c>
      <c r="G32" s="137">
        <v>-44600000</v>
      </c>
      <c r="H32" s="138">
        <v>598.25</v>
      </c>
      <c r="I32" s="138">
        <v>142</v>
      </c>
      <c r="J32" s="139">
        <v>5.9824999999999999</v>
      </c>
      <c r="K32" s="139"/>
      <c r="L32" s="129">
        <v>18</v>
      </c>
      <c r="M32" s="110" t="s">
        <v>288</v>
      </c>
      <c r="N32" s="110">
        <v>2009</v>
      </c>
      <c r="O32" s="110" t="s">
        <v>343</v>
      </c>
      <c r="P32" s="139">
        <v>1.42</v>
      </c>
      <c r="Q32" s="139">
        <v>46585875.47012119</v>
      </c>
      <c r="R32" s="139">
        <v>-31408450.704225354</v>
      </c>
      <c r="S32" s="139">
        <v>3071011465.7388268</v>
      </c>
    </row>
    <row r="33" spans="1:19" ht="15">
      <c r="B33" s="129">
        <v>19</v>
      </c>
      <c r="C33" s="110" t="s">
        <v>288</v>
      </c>
      <c r="D33" s="110">
        <v>2010</v>
      </c>
      <c r="E33" s="110" t="s">
        <v>343</v>
      </c>
      <c r="F33" s="137">
        <v>300700000</v>
      </c>
      <c r="G33" s="137">
        <v>-49300000</v>
      </c>
      <c r="H33" s="138">
        <v>619.25</v>
      </c>
      <c r="I33" s="138">
        <v>149</v>
      </c>
      <c r="J33" s="139">
        <v>6.1924999999999999</v>
      </c>
      <c r="K33" s="139"/>
      <c r="L33" s="129">
        <v>19</v>
      </c>
      <c r="M33" s="110" t="s">
        <v>288</v>
      </c>
      <c r="N33" s="110">
        <v>2010</v>
      </c>
      <c r="O33" s="110" t="s">
        <v>343</v>
      </c>
      <c r="P33" s="139">
        <v>1.49</v>
      </c>
      <c r="Q33" s="139">
        <v>48558740.411788456</v>
      </c>
      <c r="R33" s="139">
        <v>-33087248.322147653</v>
      </c>
      <c r="S33" s="139">
        <v>3086482957.8284674</v>
      </c>
    </row>
    <row r="34" spans="1:19" ht="15">
      <c r="B34" s="129">
        <v>20</v>
      </c>
      <c r="C34" s="110" t="s">
        <v>288</v>
      </c>
      <c r="D34" s="110">
        <v>2011</v>
      </c>
      <c r="E34" s="110" t="s">
        <v>343</v>
      </c>
      <c r="F34" s="137">
        <v>308100000</v>
      </c>
      <c r="G34" s="137">
        <v>-35100000</v>
      </c>
      <c r="H34" s="138">
        <v>649.75</v>
      </c>
      <c r="I34" s="138">
        <v>156</v>
      </c>
      <c r="J34" s="139">
        <v>6.4974999999999996</v>
      </c>
      <c r="K34" s="139"/>
      <c r="L34" s="129">
        <v>20</v>
      </c>
      <c r="M34" s="110" t="s">
        <v>288</v>
      </c>
      <c r="N34" s="110">
        <v>2011</v>
      </c>
      <c r="O34" s="110" t="s">
        <v>343</v>
      </c>
      <c r="P34" s="139">
        <v>1.56</v>
      </c>
      <c r="Q34" s="139">
        <v>47418237.783762991</v>
      </c>
      <c r="R34" s="139">
        <v>-22500000</v>
      </c>
      <c r="S34" s="139">
        <v>3111401195.6122303</v>
      </c>
    </row>
    <row r="35" spans="1:19" ht="15">
      <c r="B35" s="129">
        <v>21</v>
      </c>
      <c r="C35" s="110" t="s">
        <v>288</v>
      </c>
      <c r="D35" s="110">
        <v>2012</v>
      </c>
      <c r="E35" s="110" t="s">
        <v>343</v>
      </c>
      <c r="F35" s="137">
        <v>387600000</v>
      </c>
      <c r="G35" s="137">
        <v>-59600000</v>
      </c>
      <c r="H35" s="138">
        <v>678.5</v>
      </c>
      <c r="I35" s="138">
        <v>173</v>
      </c>
      <c r="J35" s="139">
        <v>6.7850000000000001</v>
      </c>
      <c r="K35" s="139"/>
      <c r="L35" s="129">
        <v>21</v>
      </c>
      <c r="M35" s="110" t="s">
        <v>288</v>
      </c>
      <c r="N35" s="110">
        <v>2012</v>
      </c>
      <c r="O35" s="110" t="s">
        <v>343</v>
      </c>
      <c r="P35" s="139">
        <v>1.73</v>
      </c>
      <c r="Q35" s="139">
        <v>57126013.264554165</v>
      </c>
      <c r="R35" s="139">
        <v>-34450867.05202312</v>
      </c>
      <c r="S35" s="139">
        <v>3134076341.8247614</v>
      </c>
    </row>
    <row r="36" spans="1:19" ht="15">
      <c r="B36" s="129">
        <v>22</v>
      </c>
      <c r="C36" s="110" t="s">
        <v>288</v>
      </c>
      <c r="D36" s="110">
        <v>2013</v>
      </c>
      <c r="E36" s="110" t="s">
        <v>343</v>
      </c>
      <c r="F36" s="137">
        <v>386300000</v>
      </c>
      <c r="G36" s="137">
        <v>-22400000</v>
      </c>
      <c r="H36" s="138">
        <v>701</v>
      </c>
      <c r="I36" s="138">
        <v>186</v>
      </c>
      <c r="J36" s="139">
        <v>7.01</v>
      </c>
      <c r="K36" s="139"/>
      <c r="L36" s="129">
        <v>22</v>
      </c>
      <c r="M36" s="110" t="s">
        <v>288</v>
      </c>
      <c r="N36" s="110">
        <v>2013</v>
      </c>
      <c r="O36" s="110" t="s">
        <v>343</v>
      </c>
      <c r="P36" s="139">
        <v>1.86</v>
      </c>
      <c r="Q36" s="139">
        <v>55106990.014265336</v>
      </c>
      <c r="R36" s="139">
        <v>-12043010.752688171</v>
      </c>
      <c r="S36" s="139">
        <v>3177140321.0863385</v>
      </c>
    </row>
    <row r="37" spans="1:19" ht="15">
      <c r="B37" s="129">
        <v>23</v>
      </c>
      <c r="C37" s="110" t="s">
        <v>288</v>
      </c>
      <c r="D37" s="110">
        <v>2014</v>
      </c>
      <c r="E37" s="110" t="s">
        <v>343</v>
      </c>
      <c r="F37" s="137">
        <v>451300000</v>
      </c>
      <c r="G37" s="137">
        <v>-24600000</v>
      </c>
      <c r="H37" s="138">
        <v>722</v>
      </c>
      <c r="I37" s="138">
        <v>202</v>
      </c>
      <c r="J37" s="139">
        <v>7.22</v>
      </c>
      <c r="K37" s="139"/>
      <c r="L37" s="129">
        <v>23</v>
      </c>
      <c r="M37" s="110" t="s">
        <v>288</v>
      </c>
      <c r="N37" s="110">
        <v>2014</v>
      </c>
      <c r="O37" s="110" t="s">
        <v>343</v>
      </c>
      <c r="P37" s="139">
        <v>2.02</v>
      </c>
      <c r="Q37" s="139">
        <v>62506925.207756236</v>
      </c>
      <c r="R37" s="139">
        <v>-12178217.821782177</v>
      </c>
      <c r="S37" s="139">
        <v>3227469028.4723125</v>
      </c>
    </row>
    <row r="38" spans="1:19" ht="15">
      <c r="B38" s="129">
        <v>24</v>
      </c>
      <c r="C38" s="110" t="s">
        <v>288</v>
      </c>
      <c r="D38" s="110">
        <v>2015</v>
      </c>
      <c r="E38" s="110" t="s">
        <v>343</v>
      </c>
      <c r="F38" s="137">
        <v>339400000</v>
      </c>
      <c r="G38" s="137">
        <v>-66300000</v>
      </c>
      <c r="H38" s="138">
        <v>737.25</v>
      </c>
      <c r="I38" s="138">
        <v>215</v>
      </c>
      <c r="J38" s="139">
        <v>7.3724999999999996</v>
      </c>
      <c r="K38" s="139"/>
      <c r="L38" s="129">
        <v>24</v>
      </c>
      <c r="M38" s="110" t="s">
        <v>288</v>
      </c>
      <c r="N38" s="110">
        <v>2015</v>
      </c>
      <c r="O38" s="110" t="s">
        <v>343</v>
      </c>
      <c r="P38" s="139">
        <v>2.15</v>
      </c>
      <c r="Q38" s="139">
        <v>46035944.387928113</v>
      </c>
      <c r="R38" s="139">
        <v>-30837209.302325584</v>
      </c>
      <c r="S38" s="139">
        <v>3242667763.5579147</v>
      </c>
    </row>
    <row r="39" spans="1:19" ht="15">
      <c r="B39" s="129">
        <v>25</v>
      </c>
      <c r="C39" s="110" t="s">
        <v>288</v>
      </c>
      <c r="D39" s="110">
        <v>2016</v>
      </c>
      <c r="E39" s="110" t="s">
        <v>343</v>
      </c>
      <c r="F39" s="137">
        <v>1280100000</v>
      </c>
      <c r="G39" s="137">
        <v>-30500000</v>
      </c>
      <c r="H39" s="138">
        <v>746.5</v>
      </c>
      <c r="I39" s="138">
        <v>223</v>
      </c>
      <c r="J39" s="139">
        <v>7.4649999999999999</v>
      </c>
      <c r="K39" s="139"/>
      <c r="L39" s="129">
        <v>25</v>
      </c>
      <c r="M39" s="110" t="s">
        <v>288</v>
      </c>
      <c r="N39" s="110">
        <v>2016</v>
      </c>
      <c r="O39" s="110" t="s">
        <v>343</v>
      </c>
      <c r="P39" s="139">
        <v>2.23</v>
      </c>
      <c r="Q39" s="139">
        <v>171480241.12525117</v>
      </c>
      <c r="R39" s="139">
        <v>-13677130.04484305</v>
      </c>
      <c r="S39" s="139">
        <v>3400470874.6383228</v>
      </c>
    </row>
    <row r="40" spans="1:19" ht="15">
      <c r="A40" s="140" t="s">
        <v>366</v>
      </c>
    </row>
  </sheetData>
  <pageMargins left="0.45" right="0.45" top="0.75" bottom="0.5" header="0.3" footer="0.3"/>
  <pageSetup scale="80" orientation="landscape" r:id="rId1"/>
  <colBreaks count="1" manualBreakCount="1">
    <brk id="10" max="1048575" man="1"/>
  </colBreaks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18</xdr:col>
                <xdr:colOff>209550</xdr:colOff>
                <xdr:row>13</xdr:row>
                <xdr:rowOff>19050</xdr:rowOff>
              </from>
              <to>
                <xdr:col>18</xdr:col>
                <xdr:colOff>1514475</xdr:colOff>
                <xdr:row>13</xdr:row>
                <xdr:rowOff>438150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30"/>
  <sheetViews>
    <sheetView workbookViewId="0">
      <selection activeCell="O36" sqref="O36"/>
    </sheetView>
  </sheetViews>
  <sheetFormatPr defaultColWidth="9.140625" defaultRowHeight="12.75"/>
  <cols>
    <col min="1" max="2" width="9.140625" style="143"/>
    <col min="3" max="3" width="13.7109375" style="143" customWidth="1"/>
    <col min="4" max="4" width="14.28515625" style="143" customWidth="1"/>
    <col min="5" max="16384" width="9.140625" style="143"/>
  </cols>
  <sheetData>
    <row r="1" spans="1:4">
      <c r="A1" s="143" t="s">
        <v>371</v>
      </c>
    </row>
    <row r="3" spans="1:4" s="1" customFormat="1" ht="25.5">
      <c r="B3" s="1" t="s">
        <v>0</v>
      </c>
      <c r="C3" s="1" t="s">
        <v>367</v>
      </c>
      <c r="D3" s="1" t="s">
        <v>2</v>
      </c>
    </row>
    <row r="4" spans="1:4" s="4" customFormat="1">
      <c r="C4" s="4" t="s">
        <v>3</v>
      </c>
      <c r="D4" s="4" t="s">
        <v>370</v>
      </c>
    </row>
    <row r="5" spans="1:4">
      <c r="B5" s="6">
        <v>1993</v>
      </c>
      <c r="C5" s="6">
        <v>93.861999999999995</v>
      </c>
      <c r="D5" s="141">
        <v>1.1051747167047266E-2</v>
      </c>
    </row>
    <row r="6" spans="1:4">
      <c r="B6" s="6">
        <v>1994</v>
      </c>
      <c r="C6" s="6">
        <v>96.138999999999996</v>
      </c>
      <c r="D6" s="141">
        <v>2.4259018559161349E-2</v>
      </c>
    </row>
    <row r="7" spans="1:4">
      <c r="B7" s="6">
        <v>1995</v>
      </c>
      <c r="C7" s="6">
        <v>96.494</v>
      </c>
      <c r="D7" s="141">
        <v>3.6925701328285321E-3</v>
      </c>
    </row>
    <row r="8" spans="1:4">
      <c r="B8" s="6">
        <v>1996</v>
      </c>
      <c r="C8" s="6">
        <v>95.605999999999995</v>
      </c>
      <c r="D8" s="141">
        <v>-9.2026447240243225E-3</v>
      </c>
    </row>
    <row r="9" spans="1:4">
      <c r="B9" s="6">
        <v>1997</v>
      </c>
      <c r="C9" s="6">
        <v>96.623000000000005</v>
      </c>
      <c r="D9" s="141">
        <v>1.0637407694077838E-2</v>
      </c>
    </row>
    <row r="10" spans="1:4">
      <c r="B10" s="6">
        <v>1998</v>
      </c>
      <c r="C10" s="6">
        <v>97.233000000000004</v>
      </c>
      <c r="D10" s="141">
        <v>6.3131966509009096E-3</v>
      </c>
    </row>
    <row r="11" spans="1:4">
      <c r="B11" s="6">
        <v>1999</v>
      </c>
      <c r="C11" s="6">
        <v>99.545000000000002</v>
      </c>
      <c r="D11" s="141">
        <v>2.3777935474581735E-2</v>
      </c>
    </row>
    <row r="12" spans="1:4">
      <c r="B12" s="6">
        <v>2000</v>
      </c>
      <c r="C12" s="6">
        <v>101.654</v>
      </c>
      <c r="D12" s="141">
        <v>2.1186398111406879E-2</v>
      </c>
    </row>
    <row r="13" spans="1:4">
      <c r="B13" s="6">
        <v>2001</v>
      </c>
      <c r="C13" s="6">
        <v>101.71599999999999</v>
      </c>
      <c r="D13" s="141">
        <v>6.0991205461657927E-4</v>
      </c>
    </row>
    <row r="14" spans="1:4">
      <c r="B14" s="6">
        <v>2002</v>
      </c>
      <c r="C14" s="6">
        <v>103.03</v>
      </c>
      <c r="D14" s="141">
        <v>1.2918321601321336E-2</v>
      </c>
    </row>
    <row r="15" spans="1:4">
      <c r="B15" s="6">
        <v>2003</v>
      </c>
      <c r="C15" s="6">
        <v>102.273</v>
      </c>
      <c r="D15" s="141">
        <v>-7.3473745511016819E-3</v>
      </c>
    </row>
    <row r="16" spans="1:4">
      <c r="B16" s="6">
        <v>2004</v>
      </c>
      <c r="C16" s="6">
        <v>101.944</v>
      </c>
      <c r="D16" s="141">
        <v>-3.2168803105413479E-3</v>
      </c>
    </row>
    <row r="17" spans="2:4">
      <c r="B17" s="6">
        <v>2005</v>
      </c>
      <c r="C17" s="6">
        <v>101.98699999999999</v>
      </c>
      <c r="D17" s="141">
        <v>4.218002040334845E-4</v>
      </c>
    </row>
    <row r="18" spans="2:4">
      <c r="B18" s="6">
        <v>2006</v>
      </c>
      <c r="C18" s="6">
        <v>101.155</v>
      </c>
      <c r="D18" s="141">
        <v>-8.1579024777667097E-3</v>
      </c>
    </row>
    <row r="19" spans="2:4">
      <c r="B19" s="6">
        <v>2007</v>
      </c>
      <c r="C19" s="6">
        <v>100</v>
      </c>
      <c r="D19" s="141">
        <v>-1.1418120705847468E-2</v>
      </c>
    </row>
    <row r="20" spans="2:4">
      <c r="B20" s="6">
        <v>2008</v>
      </c>
      <c r="C20" s="6">
        <v>97.697000000000003</v>
      </c>
      <c r="D20" s="141">
        <v>-2.3029999999999995E-2</v>
      </c>
    </row>
    <row r="21" spans="2:4">
      <c r="B21" s="6">
        <v>2009</v>
      </c>
      <c r="C21" s="6">
        <v>95.186000000000007</v>
      </c>
      <c r="D21" s="141">
        <v>-2.570191510486497E-2</v>
      </c>
    </row>
    <row r="22" spans="2:4">
      <c r="B22" s="6">
        <v>2010</v>
      </c>
      <c r="C22" s="6">
        <v>96.882000000000005</v>
      </c>
      <c r="D22" s="141">
        <v>1.7817746307229987E-2</v>
      </c>
    </row>
    <row r="23" spans="2:4">
      <c r="B23" s="6">
        <v>2011</v>
      </c>
      <c r="C23" s="6">
        <v>98.325999999999993</v>
      </c>
      <c r="D23" s="141">
        <v>1.4904729464709554E-2</v>
      </c>
    </row>
    <row r="24" spans="2:4">
      <c r="B24" s="6">
        <v>2012</v>
      </c>
      <c r="C24" s="6">
        <v>97.728999999999999</v>
      </c>
      <c r="D24" s="141">
        <v>-6.0716392408924902E-3</v>
      </c>
    </row>
    <row r="25" spans="2:4">
      <c r="B25" s="6">
        <v>2013</v>
      </c>
      <c r="C25" s="6">
        <v>98.614000000000004</v>
      </c>
      <c r="D25" s="141">
        <v>9.0556539000705705E-3</v>
      </c>
    </row>
    <row r="26" spans="2:4">
      <c r="B26" s="6">
        <v>2014</v>
      </c>
      <c r="C26" s="6">
        <v>99.93</v>
      </c>
      <c r="D26" s="141">
        <v>1.3344961161701141E-2</v>
      </c>
    </row>
    <row r="27" spans="2:4">
      <c r="B27" s="6">
        <v>2015</v>
      </c>
      <c r="C27" s="6">
        <v>98.932000000000002</v>
      </c>
      <c r="D27" s="141">
        <v>-9.9869908936255358E-3</v>
      </c>
    </row>
    <row r="28" spans="2:4">
      <c r="B28" s="6">
        <v>2016</v>
      </c>
      <c r="C28" s="6" t="s">
        <v>368</v>
      </c>
      <c r="D28" s="144">
        <v>2.8999999999999998E-3</v>
      </c>
    </row>
    <row r="30" spans="2:4">
      <c r="B30" s="4" t="s">
        <v>369</v>
      </c>
      <c r="C30" s="142">
        <v>96.788113636363676</v>
      </c>
      <c r="D30" s="141">
        <v>2.86491376979261E-3</v>
      </c>
    </row>
  </sheetData>
  <pageMargins left="0.7" right="0.7" top="1.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32"/>
  <sheetViews>
    <sheetView showGridLines="0" workbookViewId="0">
      <selection activeCell="H29" sqref="H29"/>
    </sheetView>
  </sheetViews>
  <sheetFormatPr defaultColWidth="9.140625" defaultRowHeight="12.75"/>
  <cols>
    <col min="1" max="1" width="6" style="3" customWidth="1"/>
    <col min="2" max="2" width="18.5703125" style="3" customWidth="1"/>
    <col min="3" max="3" width="13.42578125" style="3" customWidth="1"/>
    <col min="4" max="4" width="12.5703125" style="3" customWidth="1"/>
    <col min="5" max="16384" width="9.140625" style="3"/>
  </cols>
  <sheetData>
    <row r="2" spans="2:4" ht="25.5">
      <c r="B2" s="1" t="s">
        <v>0</v>
      </c>
      <c r="C2" s="2" t="s">
        <v>1</v>
      </c>
      <c r="D2" s="2" t="s">
        <v>2</v>
      </c>
    </row>
    <row r="3" spans="2:4" s="5" customFormat="1">
      <c r="B3" s="4"/>
      <c r="C3" s="5" t="s">
        <v>3</v>
      </c>
      <c r="D3" s="5" t="s">
        <v>4</v>
      </c>
    </row>
    <row r="4" spans="2:4">
      <c r="B4" s="6">
        <v>1993</v>
      </c>
      <c r="C4" s="7">
        <f t="array" ref="C4">INDEX('Summary Results'!$Z$5:$Z$29,MATCH('X-Factor Calculation'!B4,'Summary Results'!$A$5:$A$29,0))</f>
        <v>1.2234995188877218E-2</v>
      </c>
      <c r="D4" s="7">
        <f t="array" ref="D4">INDEX('Macro Data'!$D$5:$D$28,MATCH('X-Factor Calculation'!B4,'Macro Data'!$B$5:$B$28,0))</f>
        <v>1.1051747167047266E-2</v>
      </c>
    </row>
    <row r="5" spans="2:4">
      <c r="B5" s="6">
        <v>1994</v>
      </c>
      <c r="C5" s="7">
        <f t="array" ref="C5">INDEX('Summary Results'!$Z$5:$Z$29,MATCH('X-Factor Calculation'!B5,'Summary Results'!$A$5:$A$29,0))</f>
        <v>1.8705282891054428E-2</v>
      </c>
      <c r="D5" s="7">
        <f t="array" ref="D5">INDEX('Macro Data'!$D$5:$D$28,MATCH('X-Factor Calculation'!B5,'Macro Data'!$B$5:$B$28,0))</f>
        <v>2.4259018559161349E-2</v>
      </c>
    </row>
    <row r="6" spans="2:4">
      <c r="B6" s="6">
        <v>1995</v>
      </c>
      <c r="C6" s="7">
        <f t="array" ref="C6">INDEX('Summary Results'!$Z$5:$Z$29,MATCH('X-Factor Calculation'!B6,'Summary Results'!$A$5:$A$29,0))</f>
        <v>-4.2096566115858408E-2</v>
      </c>
      <c r="D6" s="7">
        <f t="array" ref="D6">INDEX('Macro Data'!$D$5:$D$28,MATCH('X-Factor Calculation'!B6,'Macro Data'!$B$5:$B$28,0))</f>
        <v>3.6925701328285321E-3</v>
      </c>
    </row>
    <row r="7" spans="2:4">
      <c r="B7" s="6">
        <v>1996</v>
      </c>
      <c r="C7" s="7">
        <f t="array" ref="C7">INDEX('Summary Results'!$Z$5:$Z$29,MATCH('X-Factor Calculation'!B7,'Summary Results'!$A$5:$A$29,0))</f>
        <v>7.0442782005491977E-2</v>
      </c>
      <c r="D7" s="7">
        <f t="array" ref="D7">INDEX('Macro Data'!$D$5:$D$28,MATCH('X-Factor Calculation'!B7,'Macro Data'!$B$5:$B$28,0))</f>
        <v>-9.2026447240243225E-3</v>
      </c>
    </row>
    <row r="8" spans="2:4">
      <c r="B8" s="6">
        <v>1997</v>
      </c>
      <c r="C8" s="7">
        <f t="array" ref="C8">INDEX('Summary Results'!$Z$5:$Z$29,MATCH('X-Factor Calculation'!B8,'Summary Results'!$A$5:$A$29,0))</f>
        <v>-3.650622684225973E-2</v>
      </c>
      <c r="D8" s="7">
        <f t="array" ref="D8">INDEX('Macro Data'!$D$5:$D$28,MATCH('X-Factor Calculation'!B8,'Macro Data'!$B$5:$B$28,0))</f>
        <v>1.0637407694077838E-2</v>
      </c>
    </row>
    <row r="9" spans="2:4">
      <c r="B9" s="6">
        <v>1998</v>
      </c>
      <c r="C9" s="7">
        <f t="array" ref="C9">INDEX('Summary Results'!$Z$5:$Z$29,MATCH('X-Factor Calculation'!B9,'Summary Results'!$A$5:$A$29,0))</f>
        <v>-4.6775574245526308E-2</v>
      </c>
      <c r="D9" s="7">
        <f t="array" ref="D9">INDEX('Macro Data'!$D$5:$D$28,MATCH('X-Factor Calculation'!B9,'Macro Data'!$B$5:$B$28,0))</f>
        <v>6.3131966509009096E-3</v>
      </c>
    </row>
    <row r="10" spans="2:4">
      <c r="B10" s="6">
        <v>1999</v>
      </c>
      <c r="C10" s="7">
        <f t="array" ref="C10">INDEX('Summary Results'!$Z$5:$Z$29,MATCH('X-Factor Calculation'!B10,'Summary Results'!$A$5:$A$29,0))</f>
        <v>3.3527406801887594E-2</v>
      </c>
      <c r="D10" s="7">
        <f t="array" ref="D10">INDEX('Macro Data'!$D$5:$D$28,MATCH('X-Factor Calculation'!B10,'Macro Data'!$B$5:$B$28,0))</f>
        <v>2.3777935474581735E-2</v>
      </c>
    </row>
    <row r="11" spans="2:4">
      <c r="B11" s="6">
        <v>2000</v>
      </c>
      <c r="C11" s="7">
        <f t="array" ref="C11">INDEX('Summary Results'!$Z$5:$Z$29,MATCH('X-Factor Calculation'!B11,'Summary Results'!$A$5:$A$29,0))</f>
        <v>8.0951321510939964E-2</v>
      </c>
      <c r="D11" s="7">
        <f t="array" ref="D11">INDEX('Macro Data'!$D$5:$D$28,MATCH('X-Factor Calculation'!B11,'Macro Data'!$B$5:$B$28,0))</f>
        <v>2.1186398111406879E-2</v>
      </c>
    </row>
    <row r="12" spans="2:4">
      <c r="B12" s="6">
        <v>2001</v>
      </c>
      <c r="C12" s="7">
        <f t="array" ref="C12">INDEX('Summary Results'!$Z$5:$Z$29,MATCH('X-Factor Calculation'!B12,'Summary Results'!$A$5:$A$29,0))</f>
        <v>-1.8060948265002652E-3</v>
      </c>
      <c r="D12" s="7">
        <f t="array" ref="D12">INDEX('Macro Data'!$D$5:$D$28,MATCH('X-Factor Calculation'!B12,'Macro Data'!$B$5:$B$28,0))</f>
        <v>6.0991205461657927E-4</v>
      </c>
    </row>
    <row r="13" spans="2:4">
      <c r="B13" s="6">
        <v>2002</v>
      </c>
      <c r="C13" s="7">
        <f t="array" ref="C13">INDEX('Summary Results'!$Z$5:$Z$29,MATCH('X-Factor Calculation'!B13,'Summary Results'!$A$5:$A$29,0))</f>
        <v>-9.348379498571549E-3</v>
      </c>
      <c r="D13" s="7">
        <f t="array" ref="D13">INDEX('Macro Data'!$D$5:$D$28,MATCH('X-Factor Calculation'!B13,'Macro Data'!$B$5:$B$28,0))</f>
        <v>1.2918321601321336E-2</v>
      </c>
    </row>
    <row r="14" spans="2:4">
      <c r="B14" s="6">
        <v>2003</v>
      </c>
      <c r="C14" s="7">
        <f t="array" ref="C14">INDEX('Summary Results'!$Z$5:$Z$29,MATCH('X-Factor Calculation'!B14,'Summary Results'!$A$5:$A$29,0))</f>
        <v>6.782218765265724E-2</v>
      </c>
      <c r="D14" s="7">
        <f t="array" ref="D14">INDEX('Macro Data'!$D$5:$D$28,MATCH('X-Factor Calculation'!B14,'Macro Data'!$B$5:$B$28,0))</f>
        <v>-7.3473745511016819E-3</v>
      </c>
    </row>
    <row r="15" spans="2:4">
      <c r="B15" s="6">
        <v>2004</v>
      </c>
      <c r="C15" s="7">
        <f t="array" ref="C15">INDEX('Summary Results'!$Z$5:$Z$29,MATCH('X-Factor Calculation'!B15,'Summary Results'!$A$5:$A$29,0))</f>
        <v>-2.8458375848649575E-2</v>
      </c>
      <c r="D15" s="7">
        <f t="array" ref="D15">INDEX('Macro Data'!$D$5:$D$28,MATCH('X-Factor Calculation'!B15,'Macro Data'!$B$5:$B$28,0))</f>
        <v>-3.2168803105413479E-3</v>
      </c>
    </row>
    <row r="16" spans="2:4">
      <c r="B16" s="6">
        <v>2005</v>
      </c>
      <c r="C16" s="7">
        <f t="array" ref="C16">INDEX('Summary Results'!$Z$5:$Z$29,MATCH('X-Factor Calculation'!B16,'Summary Results'!$A$5:$A$29,0))</f>
        <v>8.4603336591794476E-4</v>
      </c>
      <c r="D16" s="7">
        <f t="array" ref="D16">INDEX('Macro Data'!$D$5:$D$28,MATCH('X-Factor Calculation'!B16,'Macro Data'!$B$5:$B$28,0))</f>
        <v>4.218002040334845E-4</v>
      </c>
    </row>
    <row r="17" spans="2:5">
      <c r="B17" s="6">
        <v>2006</v>
      </c>
      <c r="C17" s="7">
        <f t="array" ref="C17">INDEX('Summary Results'!$Z$5:$Z$29,MATCH('X-Factor Calculation'!B17,'Summary Results'!$A$5:$A$29,0))</f>
        <v>-9.3022088600827182E-2</v>
      </c>
      <c r="D17" s="7">
        <f t="array" ref="D17">INDEX('Macro Data'!$D$5:$D$28,MATCH('X-Factor Calculation'!B17,'Macro Data'!$B$5:$B$28,0))</f>
        <v>-8.1579024777667097E-3</v>
      </c>
    </row>
    <row r="18" spans="2:5">
      <c r="B18" s="6">
        <v>2007</v>
      </c>
      <c r="C18" s="7">
        <f t="array" ref="C18">INDEX('Summary Results'!$Z$5:$Z$29,MATCH('X-Factor Calculation'!B18,'Summary Results'!$A$5:$A$29,0))</f>
        <v>8.385034896549115E-2</v>
      </c>
      <c r="D18" s="7">
        <f t="array" ref="D18">INDEX('Macro Data'!$D$5:$D$28,MATCH('X-Factor Calculation'!B18,'Macro Data'!$B$5:$B$28,0))</f>
        <v>-1.1418120705847468E-2</v>
      </c>
    </row>
    <row r="19" spans="2:5">
      <c r="B19" s="6">
        <v>2008</v>
      </c>
      <c r="C19" s="7">
        <f t="array" ref="C19">INDEX('Summary Results'!$Z$5:$Z$29,MATCH('X-Factor Calculation'!B19,'Summary Results'!$A$5:$A$29,0))</f>
        <v>2.7018185788925397E-4</v>
      </c>
      <c r="D19" s="7">
        <f t="array" ref="D19">INDEX('Macro Data'!$D$5:$D$28,MATCH('X-Factor Calculation'!B19,'Macro Data'!$B$5:$B$28,0))</f>
        <v>-2.3029999999999995E-2</v>
      </c>
    </row>
    <row r="20" spans="2:5">
      <c r="B20" s="6">
        <v>2009</v>
      </c>
      <c r="C20" s="7">
        <f t="array" ref="C20">INDEX('Summary Results'!$Z$5:$Z$29,MATCH('X-Factor Calculation'!B20,'Summary Results'!$A$5:$A$29,0))</f>
        <v>-2.7753668079047514E-2</v>
      </c>
      <c r="D20" s="7">
        <f t="array" ref="D20">INDEX('Macro Data'!$D$5:$D$28,MATCH('X-Factor Calculation'!B20,'Macro Data'!$B$5:$B$28,0))</f>
        <v>-2.570191510486497E-2</v>
      </c>
    </row>
    <row r="21" spans="2:5">
      <c r="B21" s="6">
        <v>2010</v>
      </c>
      <c r="C21" s="7">
        <f t="array" ref="C21">INDEX('Summary Results'!$Z$5:$Z$29,MATCH('X-Factor Calculation'!B21,'Summary Results'!$A$5:$A$29,0))</f>
        <v>-3.081273931927616E-2</v>
      </c>
      <c r="D21" s="7">
        <f t="array" ref="D21">INDEX('Macro Data'!$D$5:$D$28,MATCH('X-Factor Calculation'!B21,'Macro Data'!$B$5:$B$28,0))</f>
        <v>1.7817746307229987E-2</v>
      </c>
    </row>
    <row r="22" spans="2:5">
      <c r="B22" s="6">
        <v>2011</v>
      </c>
      <c r="C22" s="7">
        <f t="array" ref="C22">INDEX('Summary Results'!$Z$5:$Z$29,MATCH('X-Factor Calculation'!B22,'Summary Results'!$A$5:$A$29,0))</f>
        <v>3.5578986307679826E-2</v>
      </c>
      <c r="D22" s="7">
        <f t="array" ref="D22">INDEX('Macro Data'!$D$5:$D$28,MATCH('X-Factor Calculation'!B22,'Macro Data'!$B$5:$B$28,0))</f>
        <v>1.4904729464709554E-2</v>
      </c>
    </row>
    <row r="23" spans="2:5">
      <c r="B23" s="6">
        <v>2012</v>
      </c>
      <c r="C23" s="7">
        <f t="array" ref="C23">INDEX('Summary Results'!$Z$5:$Z$29,MATCH('X-Factor Calculation'!B23,'Summary Results'!$A$5:$A$29,0))</f>
        <v>-0.10330948036037313</v>
      </c>
      <c r="D23" s="7">
        <f t="array" ref="D23">INDEX('Macro Data'!$D$5:$D$28,MATCH('X-Factor Calculation'!B23,'Macro Data'!$B$5:$B$28,0))</f>
        <v>-6.0716392408924902E-3</v>
      </c>
    </row>
    <row r="24" spans="2:5">
      <c r="B24" s="6">
        <v>2013</v>
      </c>
      <c r="C24" s="7">
        <f t="array" ref="C24">INDEX('Summary Results'!$Z$5:$Z$29,MATCH('X-Factor Calculation'!B24,'Summary Results'!$A$5:$A$29,0))</f>
        <v>9.3288768961432983E-2</v>
      </c>
      <c r="D24" s="7">
        <f t="array" ref="D24">INDEX('Macro Data'!$D$5:$D$28,MATCH('X-Factor Calculation'!B24,'Macro Data'!$B$5:$B$28,0))</f>
        <v>9.0556539000705705E-3</v>
      </c>
    </row>
    <row r="25" spans="2:5">
      <c r="B25" s="6">
        <v>2014</v>
      </c>
      <c r="C25" s="7">
        <f t="array" ref="C25">INDEX('Summary Results'!$Z$5:$Z$29,MATCH('X-Factor Calculation'!B25,'Summary Results'!$A$5:$A$29,0))</f>
        <v>6.1584451236701698E-2</v>
      </c>
      <c r="D25" s="7">
        <f t="array" ref="D25">INDEX('Macro Data'!$D$5:$D$28,MATCH('X-Factor Calculation'!B25,'Macro Data'!$B$5:$B$28,0))</f>
        <v>1.3344961161701141E-2</v>
      </c>
    </row>
    <row r="26" spans="2:5">
      <c r="B26" s="6">
        <v>2015</v>
      </c>
      <c r="C26" s="7">
        <f t="array" ref="C26">INDEX('Summary Results'!$Z$5:$Z$29,MATCH('X-Factor Calculation'!B26,'Summary Results'!$A$5:$A$29,0))</f>
        <v>-7.935640741735607E-2</v>
      </c>
      <c r="D26" s="7">
        <f t="array" ref="D26">INDEX('Macro Data'!$D$5:$D$28,MATCH('X-Factor Calculation'!B26,'Macro Data'!$B$5:$B$28,0))</f>
        <v>-9.9869908936255358E-3</v>
      </c>
    </row>
    <row r="27" spans="2:5">
      <c r="B27" s="6">
        <v>2016</v>
      </c>
      <c r="C27" s="7">
        <f t="array" ref="C27">INDEX('Summary Results'!$Z$5:$Z$29,MATCH('X-Factor Calculation'!B27,'Summary Results'!$A$5:$A$29,0))</f>
        <v>-0.11070161005306145</v>
      </c>
      <c r="D27" s="8">
        <f t="array" ref="D27">INDEX('Macro Data'!$D$5:$D$28,MATCH('X-Factor Calculation'!B27,'Macro Data'!$B$5:$B$28,0))</f>
        <v>2.8999999999999998E-3</v>
      </c>
      <c r="E27" s="9"/>
    </row>
    <row r="29" spans="2:5">
      <c r="B29" s="5" t="s">
        <v>5</v>
      </c>
      <c r="C29" s="10">
        <f>AVERAGE(C4:C27)</f>
        <v>-2.1185193525535867E-3</v>
      </c>
      <c r="D29" s="10">
        <f>AVERAGE(D4:D26)</f>
        <v>2.8633882815227237E-3</v>
      </c>
    </row>
    <row r="30" spans="2:5">
      <c r="B30" s="5" t="s">
        <v>6</v>
      </c>
      <c r="C30" s="10">
        <f>C29-D29</f>
        <v>-4.9819076340763104E-3</v>
      </c>
    </row>
    <row r="31" spans="2:5">
      <c r="B31" s="5"/>
      <c r="C31" s="10"/>
    </row>
    <row r="32" spans="2:5">
      <c r="C32" s="9"/>
      <c r="D32" s="9"/>
    </row>
  </sheetData>
  <pageMargins left="0.7" right="0.7" top="1.5" bottom="0.75" header="0.3" footer="0.3"/>
  <pageSetup scale="1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3:AA33"/>
  <sheetViews>
    <sheetView workbookViewId="0">
      <selection activeCell="D26" sqref="D26"/>
    </sheetView>
  </sheetViews>
  <sheetFormatPr defaultRowHeight="12.75"/>
  <cols>
    <col min="1" max="1" width="10.5703125" style="3" customWidth="1"/>
    <col min="2" max="2" width="3.28515625" style="3" customWidth="1"/>
    <col min="3" max="4" width="10" style="3" customWidth="1"/>
    <col min="5" max="5" width="9.85546875" style="3" customWidth="1"/>
    <col min="6" max="6" width="10.5703125" style="3" customWidth="1"/>
    <col min="7" max="7" width="3.28515625" style="3" customWidth="1"/>
    <col min="8" max="8" width="9.7109375" style="3" customWidth="1"/>
    <col min="9" max="9" width="9.85546875" style="3" customWidth="1"/>
    <col min="10" max="10" width="9.140625" style="3" customWidth="1"/>
    <col min="11" max="11" width="10" style="3" customWidth="1"/>
    <col min="12" max="12" width="3.28515625" style="3" customWidth="1"/>
    <col min="13" max="13" width="10.42578125" style="3" customWidth="1"/>
    <col min="14" max="14" width="10.5703125" style="3" customWidth="1"/>
    <col min="15" max="15" width="10.42578125" style="3" customWidth="1"/>
    <col min="16" max="16" width="3.28515625" style="3" customWidth="1"/>
    <col min="17" max="17" width="9.85546875" style="3" customWidth="1"/>
    <col min="18" max="18" width="8.85546875" style="3" customWidth="1"/>
    <col min="19" max="19" width="9.85546875" style="3" customWidth="1"/>
    <col min="20" max="20" width="3.28515625" style="3" customWidth="1"/>
    <col min="21" max="22" width="10.85546875" style="3" customWidth="1"/>
    <col min="23" max="23" width="3.28515625" style="3" customWidth="1"/>
    <col min="24" max="24" width="11" style="3" customWidth="1"/>
    <col min="25" max="25" width="9.28515625" style="3" customWidth="1"/>
    <col min="26" max="26" width="7.5703125" style="3" customWidth="1"/>
    <col min="27" max="256" width="9.140625" style="3"/>
    <col min="257" max="257" width="10.5703125" style="3" customWidth="1"/>
    <col min="258" max="258" width="3.28515625" style="3" customWidth="1"/>
    <col min="259" max="262" width="11.28515625" style="3" customWidth="1"/>
    <col min="263" max="263" width="3.28515625" style="3" customWidth="1"/>
    <col min="264" max="267" width="10.7109375" style="3" customWidth="1"/>
    <col min="268" max="268" width="3.28515625" style="3" customWidth="1"/>
    <col min="269" max="271" width="11.5703125" style="3" customWidth="1"/>
    <col min="272" max="272" width="3.28515625" style="3" customWidth="1"/>
    <col min="273" max="275" width="11.85546875" style="3" customWidth="1"/>
    <col min="276" max="276" width="3.28515625" style="3" customWidth="1"/>
    <col min="277" max="278" width="10.85546875" style="3" customWidth="1"/>
    <col min="279" max="279" width="3.28515625" style="3" customWidth="1"/>
    <col min="280" max="282" width="7.5703125" style="3" customWidth="1"/>
    <col min="283" max="512" width="9.140625" style="3"/>
    <col min="513" max="513" width="10.5703125" style="3" customWidth="1"/>
    <col min="514" max="514" width="3.28515625" style="3" customWidth="1"/>
    <col min="515" max="518" width="11.28515625" style="3" customWidth="1"/>
    <col min="519" max="519" width="3.28515625" style="3" customWidth="1"/>
    <col min="520" max="523" width="10.7109375" style="3" customWidth="1"/>
    <col min="524" max="524" width="3.28515625" style="3" customWidth="1"/>
    <col min="525" max="527" width="11.5703125" style="3" customWidth="1"/>
    <col min="528" max="528" width="3.28515625" style="3" customWidth="1"/>
    <col min="529" max="531" width="11.85546875" style="3" customWidth="1"/>
    <col min="532" max="532" width="3.28515625" style="3" customWidth="1"/>
    <col min="533" max="534" width="10.85546875" style="3" customWidth="1"/>
    <col min="535" max="535" width="3.28515625" style="3" customWidth="1"/>
    <col min="536" max="538" width="7.5703125" style="3" customWidth="1"/>
    <col min="539" max="768" width="9.140625" style="3"/>
    <col min="769" max="769" width="10.5703125" style="3" customWidth="1"/>
    <col min="770" max="770" width="3.28515625" style="3" customWidth="1"/>
    <col min="771" max="774" width="11.28515625" style="3" customWidth="1"/>
    <col min="775" max="775" width="3.28515625" style="3" customWidth="1"/>
    <col min="776" max="779" width="10.7109375" style="3" customWidth="1"/>
    <col min="780" max="780" width="3.28515625" style="3" customWidth="1"/>
    <col min="781" max="783" width="11.5703125" style="3" customWidth="1"/>
    <col min="784" max="784" width="3.28515625" style="3" customWidth="1"/>
    <col min="785" max="787" width="11.85546875" style="3" customWidth="1"/>
    <col min="788" max="788" width="3.28515625" style="3" customWidth="1"/>
    <col min="789" max="790" width="10.85546875" style="3" customWidth="1"/>
    <col min="791" max="791" width="3.28515625" style="3" customWidth="1"/>
    <col min="792" max="794" width="7.5703125" style="3" customWidth="1"/>
    <col min="795" max="1024" width="9.140625" style="3"/>
    <col min="1025" max="1025" width="10.5703125" style="3" customWidth="1"/>
    <col min="1026" max="1026" width="3.28515625" style="3" customWidth="1"/>
    <col min="1027" max="1030" width="11.28515625" style="3" customWidth="1"/>
    <col min="1031" max="1031" width="3.28515625" style="3" customWidth="1"/>
    <col min="1032" max="1035" width="10.7109375" style="3" customWidth="1"/>
    <col min="1036" max="1036" width="3.28515625" style="3" customWidth="1"/>
    <col min="1037" max="1039" width="11.5703125" style="3" customWidth="1"/>
    <col min="1040" max="1040" width="3.28515625" style="3" customWidth="1"/>
    <col min="1041" max="1043" width="11.85546875" style="3" customWidth="1"/>
    <col min="1044" max="1044" width="3.28515625" style="3" customWidth="1"/>
    <col min="1045" max="1046" width="10.85546875" style="3" customWidth="1"/>
    <col min="1047" max="1047" width="3.28515625" style="3" customWidth="1"/>
    <col min="1048" max="1050" width="7.5703125" style="3" customWidth="1"/>
    <col min="1051" max="1280" width="9.140625" style="3"/>
    <col min="1281" max="1281" width="10.5703125" style="3" customWidth="1"/>
    <col min="1282" max="1282" width="3.28515625" style="3" customWidth="1"/>
    <col min="1283" max="1286" width="11.28515625" style="3" customWidth="1"/>
    <col min="1287" max="1287" width="3.28515625" style="3" customWidth="1"/>
    <col min="1288" max="1291" width="10.7109375" style="3" customWidth="1"/>
    <col min="1292" max="1292" width="3.28515625" style="3" customWidth="1"/>
    <col min="1293" max="1295" width="11.5703125" style="3" customWidth="1"/>
    <col min="1296" max="1296" width="3.28515625" style="3" customWidth="1"/>
    <col min="1297" max="1299" width="11.85546875" style="3" customWidth="1"/>
    <col min="1300" max="1300" width="3.28515625" style="3" customWidth="1"/>
    <col min="1301" max="1302" width="10.85546875" style="3" customWidth="1"/>
    <col min="1303" max="1303" width="3.28515625" style="3" customWidth="1"/>
    <col min="1304" max="1306" width="7.5703125" style="3" customWidth="1"/>
    <col min="1307" max="1536" width="9.140625" style="3"/>
    <col min="1537" max="1537" width="10.5703125" style="3" customWidth="1"/>
    <col min="1538" max="1538" width="3.28515625" style="3" customWidth="1"/>
    <col min="1539" max="1542" width="11.28515625" style="3" customWidth="1"/>
    <col min="1543" max="1543" width="3.28515625" style="3" customWidth="1"/>
    <col min="1544" max="1547" width="10.7109375" style="3" customWidth="1"/>
    <col min="1548" max="1548" width="3.28515625" style="3" customWidth="1"/>
    <col min="1549" max="1551" width="11.5703125" style="3" customWidth="1"/>
    <col min="1552" max="1552" width="3.28515625" style="3" customWidth="1"/>
    <col min="1553" max="1555" width="11.85546875" style="3" customWidth="1"/>
    <col min="1556" max="1556" width="3.28515625" style="3" customWidth="1"/>
    <col min="1557" max="1558" width="10.85546875" style="3" customWidth="1"/>
    <col min="1559" max="1559" width="3.28515625" style="3" customWidth="1"/>
    <col min="1560" max="1562" width="7.5703125" style="3" customWidth="1"/>
    <col min="1563" max="1792" width="9.140625" style="3"/>
    <col min="1793" max="1793" width="10.5703125" style="3" customWidth="1"/>
    <col min="1794" max="1794" width="3.28515625" style="3" customWidth="1"/>
    <col min="1795" max="1798" width="11.28515625" style="3" customWidth="1"/>
    <col min="1799" max="1799" width="3.28515625" style="3" customWidth="1"/>
    <col min="1800" max="1803" width="10.7109375" style="3" customWidth="1"/>
    <col min="1804" max="1804" width="3.28515625" style="3" customWidth="1"/>
    <col min="1805" max="1807" width="11.5703125" style="3" customWidth="1"/>
    <col min="1808" max="1808" width="3.28515625" style="3" customWidth="1"/>
    <col min="1809" max="1811" width="11.85546875" style="3" customWidth="1"/>
    <col min="1812" max="1812" width="3.28515625" style="3" customWidth="1"/>
    <col min="1813" max="1814" width="10.85546875" style="3" customWidth="1"/>
    <col min="1815" max="1815" width="3.28515625" style="3" customWidth="1"/>
    <col min="1816" max="1818" width="7.5703125" style="3" customWidth="1"/>
    <col min="1819" max="2048" width="9.140625" style="3"/>
    <col min="2049" max="2049" width="10.5703125" style="3" customWidth="1"/>
    <col min="2050" max="2050" width="3.28515625" style="3" customWidth="1"/>
    <col min="2051" max="2054" width="11.28515625" style="3" customWidth="1"/>
    <col min="2055" max="2055" width="3.28515625" style="3" customWidth="1"/>
    <col min="2056" max="2059" width="10.7109375" style="3" customWidth="1"/>
    <col min="2060" max="2060" width="3.28515625" style="3" customWidth="1"/>
    <col min="2061" max="2063" width="11.5703125" style="3" customWidth="1"/>
    <col min="2064" max="2064" width="3.28515625" style="3" customWidth="1"/>
    <col min="2065" max="2067" width="11.85546875" style="3" customWidth="1"/>
    <col min="2068" max="2068" width="3.28515625" style="3" customWidth="1"/>
    <col min="2069" max="2070" width="10.85546875" style="3" customWidth="1"/>
    <col min="2071" max="2071" width="3.28515625" style="3" customWidth="1"/>
    <col min="2072" max="2074" width="7.5703125" style="3" customWidth="1"/>
    <col min="2075" max="2304" width="9.140625" style="3"/>
    <col min="2305" max="2305" width="10.5703125" style="3" customWidth="1"/>
    <col min="2306" max="2306" width="3.28515625" style="3" customWidth="1"/>
    <col min="2307" max="2310" width="11.28515625" style="3" customWidth="1"/>
    <col min="2311" max="2311" width="3.28515625" style="3" customWidth="1"/>
    <col min="2312" max="2315" width="10.7109375" style="3" customWidth="1"/>
    <col min="2316" max="2316" width="3.28515625" style="3" customWidth="1"/>
    <col min="2317" max="2319" width="11.5703125" style="3" customWidth="1"/>
    <col min="2320" max="2320" width="3.28515625" style="3" customWidth="1"/>
    <col min="2321" max="2323" width="11.85546875" style="3" customWidth="1"/>
    <col min="2324" max="2324" width="3.28515625" style="3" customWidth="1"/>
    <col min="2325" max="2326" width="10.85546875" style="3" customWidth="1"/>
    <col min="2327" max="2327" width="3.28515625" style="3" customWidth="1"/>
    <col min="2328" max="2330" width="7.5703125" style="3" customWidth="1"/>
    <col min="2331" max="2560" width="9.140625" style="3"/>
    <col min="2561" max="2561" width="10.5703125" style="3" customWidth="1"/>
    <col min="2562" max="2562" width="3.28515625" style="3" customWidth="1"/>
    <col min="2563" max="2566" width="11.28515625" style="3" customWidth="1"/>
    <col min="2567" max="2567" width="3.28515625" style="3" customWidth="1"/>
    <col min="2568" max="2571" width="10.7109375" style="3" customWidth="1"/>
    <col min="2572" max="2572" width="3.28515625" style="3" customWidth="1"/>
    <col min="2573" max="2575" width="11.5703125" style="3" customWidth="1"/>
    <col min="2576" max="2576" width="3.28515625" style="3" customWidth="1"/>
    <col min="2577" max="2579" width="11.85546875" style="3" customWidth="1"/>
    <col min="2580" max="2580" width="3.28515625" style="3" customWidth="1"/>
    <col min="2581" max="2582" width="10.85546875" style="3" customWidth="1"/>
    <col min="2583" max="2583" width="3.28515625" style="3" customWidth="1"/>
    <col min="2584" max="2586" width="7.5703125" style="3" customWidth="1"/>
    <col min="2587" max="2816" width="9.140625" style="3"/>
    <col min="2817" max="2817" width="10.5703125" style="3" customWidth="1"/>
    <col min="2818" max="2818" width="3.28515625" style="3" customWidth="1"/>
    <col min="2819" max="2822" width="11.28515625" style="3" customWidth="1"/>
    <col min="2823" max="2823" width="3.28515625" style="3" customWidth="1"/>
    <col min="2824" max="2827" width="10.7109375" style="3" customWidth="1"/>
    <col min="2828" max="2828" width="3.28515625" style="3" customWidth="1"/>
    <col min="2829" max="2831" width="11.5703125" style="3" customWidth="1"/>
    <col min="2832" max="2832" width="3.28515625" style="3" customWidth="1"/>
    <col min="2833" max="2835" width="11.85546875" style="3" customWidth="1"/>
    <col min="2836" max="2836" width="3.28515625" style="3" customWidth="1"/>
    <col min="2837" max="2838" width="10.85546875" style="3" customWidth="1"/>
    <col min="2839" max="2839" width="3.28515625" style="3" customWidth="1"/>
    <col min="2840" max="2842" width="7.5703125" style="3" customWidth="1"/>
    <col min="2843" max="3072" width="9.140625" style="3"/>
    <col min="3073" max="3073" width="10.5703125" style="3" customWidth="1"/>
    <col min="3074" max="3074" width="3.28515625" style="3" customWidth="1"/>
    <col min="3075" max="3078" width="11.28515625" style="3" customWidth="1"/>
    <col min="3079" max="3079" width="3.28515625" style="3" customWidth="1"/>
    <col min="3080" max="3083" width="10.7109375" style="3" customWidth="1"/>
    <col min="3084" max="3084" width="3.28515625" style="3" customWidth="1"/>
    <col min="3085" max="3087" width="11.5703125" style="3" customWidth="1"/>
    <col min="3088" max="3088" width="3.28515625" style="3" customWidth="1"/>
    <col min="3089" max="3091" width="11.85546875" style="3" customWidth="1"/>
    <col min="3092" max="3092" width="3.28515625" style="3" customWidth="1"/>
    <col min="3093" max="3094" width="10.85546875" style="3" customWidth="1"/>
    <col min="3095" max="3095" width="3.28515625" style="3" customWidth="1"/>
    <col min="3096" max="3098" width="7.5703125" style="3" customWidth="1"/>
    <col min="3099" max="3328" width="9.140625" style="3"/>
    <col min="3329" max="3329" width="10.5703125" style="3" customWidth="1"/>
    <col min="3330" max="3330" width="3.28515625" style="3" customWidth="1"/>
    <col min="3331" max="3334" width="11.28515625" style="3" customWidth="1"/>
    <col min="3335" max="3335" width="3.28515625" style="3" customWidth="1"/>
    <col min="3336" max="3339" width="10.7109375" style="3" customWidth="1"/>
    <col min="3340" max="3340" width="3.28515625" style="3" customWidth="1"/>
    <col min="3341" max="3343" width="11.5703125" style="3" customWidth="1"/>
    <col min="3344" max="3344" width="3.28515625" style="3" customWidth="1"/>
    <col min="3345" max="3347" width="11.85546875" style="3" customWidth="1"/>
    <col min="3348" max="3348" width="3.28515625" style="3" customWidth="1"/>
    <col min="3349" max="3350" width="10.85546875" style="3" customWidth="1"/>
    <col min="3351" max="3351" width="3.28515625" style="3" customWidth="1"/>
    <col min="3352" max="3354" width="7.5703125" style="3" customWidth="1"/>
    <col min="3355" max="3584" width="9.140625" style="3"/>
    <col min="3585" max="3585" width="10.5703125" style="3" customWidth="1"/>
    <col min="3586" max="3586" width="3.28515625" style="3" customWidth="1"/>
    <col min="3587" max="3590" width="11.28515625" style="3" customWidth="1"/>
    <col min="3591" max="3591" width="3.28515625" style="3" customWidth="1"/>
    <col min="3592" max="3595" width="10.7109375" style="3" customWidth="1"/>
    <col min="3596" max="3596" width="3.28515625" style="3" customWidth="1"/>
    <col min="3597" max="3599" width="11.5703125" style="3" customWidth="1"/>
    <col min="3600" max="3600" width="3.28515625" style="3" customWidth="1"/>
    <col min="3601" max="3603" width="11.85546875" style="3" customWidth="1"/>
    <col min="3604" max="3604" width="3.28515625" style="3" customWidth="1"/>
    <col min="3605" max="3606" width="10.85546875" style="3" customWidth="1"/>
    <col min="3607" max="3607" width="3.28515625" style="3" customWidth="1"/>
    <col min="3608" max="3610" width="7.5703125" style="3" customWidth="1"/>
    <col min="3611" max="3840" width="9.140625" style="3"/>
    <col min="3841" max="3841" width="10.5703125" style="3" customWidth="1"/>
    <col min="3842" max="3842" width="3.28515625" style="3" customWidth="1"/>
    <col min="3843" max="3846" width="11.28515625" style="3" customWidth="1"/>
    <col min="3847" max="3847" width="3.28515625" style="3" customWidth="1"/>
    <col min="3848" max="3851" width="10.7109375" style="3" customWidth="1"/>
    <col min="3852" max="3852" width="3.28515625" style="3" customWidth="1"/>
    <col min="3853" max="3855" width="11.5703125" style="3" customWidth="1"/>
    <col min="3856" max="3856" width="3.28515625" style="3" customWidth="1"/>
    <col min="3857" max="3859" width="11.85546875" style="3" customWidth="1"/>
    <col min="3860" max="3860" width="3.28515625" style="3" customWidth="1"/>
    <col min="3861" max="3862" width="10.85546875" style="3" customWidth="1"/>
    <col min="3863" max="3863" width="3.28515625" style="3" customWidth="1"/>
    <col min="3864" max="3866" width="7.5703125" style="3" customWidth="1"/>
    <col min="3867" max="4096" width="9.140625" style="3"/>
    <col min="4097" max="4097" width="10.5703125" style="3" customWidth="1"/>
    <col min="4098" max="4098" width="3.28515625" style="3" customWidth="1"/>
    <col min="4099" max="4102" width="11.28515625" style="3" customWidth="1"/>
    <col min="4103" max="4103" width="3.28515625" style="3" customWidth="1"/>
    <col min="4104" max="4107" width="10.7109375" style="3" customWidth="1"/>
    <col min="4108" max="4108" width="3.28515625" style="3" customWidth="1"/>
    <col min="4109" max="4111" width="11.5703125" style="3" customWidth="1"/>
    <col min="4112" max="4112" width="3.28515625" style="3" customWidth="1"/>
    <col min="4113" max="4115" width="11.85546875" style="3" customWidth="1"/>
    <col min="4116" max="4116" width="3.28515625" style="3" customWidth="1"/>
    <col min="4117" max="4118" width="10.85546875" style="3" customWidth="1"/>
    <col min="4119" max="4119" width="3.28515625" style="3" customWidth="1"/>
    <col min="4120" max="4122" width="7.5703125" style="3" customWidth="1"/>
    <col min="4123" max="4352" width="9.140625" style="3"/>
    <col min="4353" max="4353" width="10.5703125" style="3" customWidth="1"/>
    <col min="4354" max="4354" width="3.28515625" style="3" customWidth="1"/>
    <col min="4355" max="4358" width="11.28515625" style="3" customWidth="1"/>
    <col min="4359" max="4359" width="3.28515625" style="3" customWidth="1"/>
    <col min="4360" max="4363" width="10.7109375" style="3" customWidth="1"/>
    <col min="4364" max="4364" width="3.28515625" style="3" customWidth="1"/>
    <col min="4365" max="4367" width="11.5703125" style="3" customWidth="1"/>
    <col min="4368" max="4368" width="3.28515625" style="3" customWidth="1"/>
    <col min="4369" max="4371" width="11.85546875" style="3" customWidth="1"/>
    <col min="4372" max="4372" width="3.28515625" style="3" customWidth="1"/>
    <col min="4373" max="4374" width="10.85546875" style="3" customWidth="1"/>
    <col min="4375" max="4375" width="3.28515625" style="3" customWidth="1"/>
    <col min="4376" max="4378" width="7.5703125" style="3" customWidth="1"/>
    <col min="4379" max="4608" width="9.140625" style="3"/>
    <col min="4609" max="4609" width="10.5703125" style="3" customWidth="1"/>
    <col min="4610" max="4610" width="3.28515625" style="3" customWidth="1"/>
    <col min="4611" max="4614" width="11.28515625" style="3" customWidth="1"/>
    <col min="4615" max="4615" width="3.28515625" style="3" customWidth="1"/>
    <col min="4616" max="4619" width="10.7109375" style="3" customWidth="1"/>
    <col min="4620" max="4620" width="3.28515625" style="3" customWidth="1"/>
    <col min="4621" max="4623" width="11.5703125" style="3" customWidth="1"/>
    <col min="4624" max="4624" width="3.28515625" style="3" customWidth="1"/>
    <col min="4625" max="4627" width="11.85546875" style="3" customWidth="1"/>
    <col min="4628" max="4628" width="3.28515625" style="3" customWidth="1"/>
    <col min="4629" max="4630" width="10.85546875" style="3" customWidth="1"/>
    <col min="4631" max="4631" width="3.28515625" style="3" customWidth="1"/>
    <col min="4632" max="4634" width="7.5703125" style="3" customWidth="1"/>
    <col min="4635" max="4864" width="9.140625" style="3"/>
    <col min="4865" max="4865" width="10.5703125" style="3" customWidth="1"/>
    <col min="4866" max="4866" width="3.28515625" style="3" customWidth="1"/>
    <col min="4867" max="4870" width="11.28515625" style="3" customWidth="1"/>
    <col min="4871" max="4871" width="3.28515625" style="3" customWidth="1"/>
    <col min="4872" max="4875" width="10.7109375" style="3" customWidth="1"/>
    <col min="4876" max="4876" width="3.28515625" style="3" customWidth="1"/>
    <col min="4877" max="4879" width="11.5703125" style="3" customWidth="1"/>
    <col min="4880" max="4880" width="3.28515625" style="3" customWidth="1"/>
    <col min="4881" max="4883" width="11.85546875" style="3" customWidth="1"/>
    <col min="4884" max="4884" width="3.28515625" style="3" customWidth="1"/>
    <col min="4885" max="4886" width="10.85546875" style="3" customWidth="1"/>
    <col min="4887" max="4887" width="3.28515625" style="3" customWidth="1"/>
    <col min="4888" max="4890" width="7.5703125" style="3" customWidth="1"/>
    <col min="4891" max="5120" width="9.140625" style="3"/>
    <col min="5121" max="5121" width="10.5703125" style="3" customWidth="1"/>
    <col min="5122" max="5122" width="3.28515625" style="3" customWidth="1"/>
    <col min="5123" max="5126" width="11.28515625" style="3" customWidth="1"/>
    <col min="5127" max="5127" width="3.28515625" style="3" customWidth="1"/>
    <col min="5128" max="5131" width="10.7109375" style="3" customWidth="1"/>
    <col min="5132" max="5132" width="3.28515625" style="3" customWidth="1"/>
    <col min="5133" max="5135" width="11.5703125" style="3" customWidth="1"/>
    <col min="5136" max="5136" width="3.28515625" style="3" customWidth="1"/>
    <col min="5137" max="5139" width="11.85546875" style="3" customWidth="1"/>
    <col min="5140" max="5140" width="3.28515625" style="3" customWidth="1"/>
    <col min="5141" max="5142" width="10.85546875" style="3" customWidth="1"/>
    <col min="5143" max="5143" width="3.28515625" style="3" customWidth="1"/>
    <col min="5144" max="5146" width="7.5703125" style="3" customWidth="1"/>
    <col min="5147" max="5376" width="9.140625" style="3"/>
    <col min="5377" max="5377" width="10.5703125" style="3" customWidth="1"/>
    <col min="5378" max="5378" width="3.28515625" style="3" customWidth="1"/>
    <col min="5379" max="5382" width="11.28515625" style="3" customWidth="1"/>
    <col min="5383" max="5383" width="3.28515625" style="3" customWidth="1"/>
    <col min="5384" max="5387" width="10.7109375" style="3" customWidth="1"/>
    <col min="5388" max="5388" width="3.28515625" style="3" customWidth="1"/>
    <col min="5389" max="5391" width="11.5703125" style="3" customWidth="1"/>
    <col min="5392" max="5392" width="3.28515625" style="3" customWidth="1"/>
    <col min="5393" max="5395" width="11.85546875" style="3" customWidth="1"/>
    <col min="5396" max="5396" width="3.28515625" style="3" customWidth="1"/>
    <col min="5397" max="5398" width="10.85546875" style="3" customWidth="1"/>
    <col min="5399" max="5399" width="3.28515625" style="3" customWidth="1"/>
    <col min="5400" max="5402" width="7.5703125" style="3" customWidth="1"/>
    <col min="5403" max="5632" width="9.140625" style="3"/>
    <col min="5633" max="5633" width="10.5703125" style="3" customWidth="1"/>
    <col min="5634" max="5634" width="3.28515625" style="3" customWidth="1"/>
    <col min="5635" max="5638" width="11.28515625" style="3" customWidth="1"/>
    <col min="5639" max="5639" width="3.28515625" style="3" customWidth="1"/>
    <col min="5640" max="5643" width="10.7109375" style="3" customWidth="1"/>
    <col min="5644" max="5644" width="3.28515625" style="3" customWidth="1"/>
    <col min="5645" max="5647" width="11.5703125" style="3" customWidth="1"/>
    <col min="5648" max="5648" width="3.28515625" style="3" customWidth="1"/>
    <col min="5649" max="5651" width="11.85546875" style="3" customWidth="1"/>
    <col min="5652" max="5652" width="3.28515625" style="3" customWidth="1"/>
    <col min="5653" max="5654" width="10.85546875" style="3" customWidth="1"/>
    <col min="5655" max="5655" width="3.28515625" style="3" customWidth="1"/>
    <col min="5656" max="5658" width="7.5703125" style="3" customWidth="1"/>
    <col min="5659" max="5888" width="9.140625" style="3"/>
    <col min="5889" max="5889" width="10.5703125" style="3" customWidth="1"/>
    <col min="5890" max="5890" width="3.28515625" style="3" customWidth="1"/>
    <col min="5891" max="5894" width="11.28515625" style="3" customWidth="1"/>
    <col min="5895" max="5895" width="3.28515625" style="3" customWidth="1"/>
    <col min="5896" max="5899" width="10.7109375" style="3" customWidth="1"/>
    <col min="5900" max="5900" width="3.28515625" style="3" customWidth="1"/>
    <col min="5901" max="5903" width="11.5703125" style="3" customWidth="1"/>
    <col min="5904" max="5904" width="3.28515625" style="3" customWidth="1"/>
    <col min="5905" max="5907" width="11.85546875" style="3" customWidth="1"/>
    <col min="5908" max="5908" width="3.28515625" style="3" customWidth="1"/>
    <col min="5909" max="5910" width="10.85546875" style="3" customWidth="1"/>
    <col min="5911" max="5911" width="3.28515625" style="3" customWidth="1"/>
    <col min="5912" max="5914" width="7.5703125" style="3" customWidth="1"/>
    <col min="5915" max="6144" width="9.140625" style="3"/>
    <col min="6145" max="6145" width="10.5703125" style="3" customWidth="1"/>
    <col min="6146" max="6146" width="3.28515625" style="3" customWidth="1"/>
    <col min="6147" max="6150" width="11.28515625" style="3" customWidth="1"/>
    <col min="6151" max="6151" width="3.28515625" style="3" customWidth="1"/>
    <col min="6152" max="6155" width="10.7109375" style="3" customWidth="1"/>
    <col min="6156" max="6156" width="3.28515625" style="3" customWidth="1"/>
    <col min="6157" max="6159" width="11.5703125" style="3" customWidth="1"/>
    <col min="6160" max="6160" width="3.28515625" style="3" customWidth="1"/>
    <col min="6161" max="6163" width="11.85546875" style="3" customWidth="1"/>
    <col min="6164" max="6164" width="3.28515625" style="3" customWidth="1"/>
    <col min="6165" max="6166" width="10.85546875" style="3" customWidth="1"/>
    <col min="6167" max="6167" width="3.28515625" style="3" customWidth="1"/>
    <col min="6168" max="6170" width="7.5703125" style="3" customWidth="1"/>
    <col min="6171" max="6400" width="9.140625" style="3"/>
    <col min="6401" max="6401" width="10.5703125" style="3" customWidth="1"/>
    <col min="6402" max="6402" width="3.28515625" style="3" customWidth="1"/>
    <col min="6403" max="6406" width="11.28515625" style="3" customWidth="1"/>
    <col min="6407" max="6407" width="3.28515625" style="3" customWidth="1"/>
    <col min="6408" max="6411" width="10.7109375" style="3" customWidth="1"/>
    <col min="6412" max="6412" width="3.28515625" style="3" customWidth="1"/>
    <col min="6413" max="6415" width="11.5703125" style="3" customWidth="1"/>
    <col min="6416" max="6416" width="3.28515625" style="3" customWidth="1"/>
    <col min="6417" max="6419" width="11.85546875" style="3" customWidth="1"/>
    <col min="6420" max="6420" width="3.28515625" style="3" customWidth="1"/>
    <col min="6421" max="6422" width="10.85546875" style="3" customWidth="1"/>
    <col min="6423" max="6423" width="3.28515625" style="3" customWidth="1"/>
    <col min="6424" max="6426" width="7.5703125" style="3" customWidth="1"/>
    <col min="6427" max="6656" width="9.140625" style="3"/>
    <col min="6657" max="6657" width="10.5703125" style="3" customWidth="1"/>
    <col min="6658" max="6658" width="3.28515625" style="3" customWidth="1"/>
    <col min="6659" max="6662" width="11.28515625" style="3" customWidth="1"/>
    <col min="6663" max="6663" width="3.28515625" style="3" customWidth="1"/>
    <col min="6664" max="6667" width="10.7109375" style="3" customWidth="1"/>
    <col min="6668" max="6668" width="3.28515625" style="3" customWidth="1"/>
    <col min="6669" max="6671" width="11.5703125" style="3" customWidth="1"/>
    <col min="6672" max="6672" width="3.28515625" style="3" customWidth="1"/>
    <col min="6673" max="6675" width="11.85546875" style="3" customWidth="1"/>
    <col min="6676" max="6676" width="3.28515625" style="3" customWidth="1"/>
    <col min="6677" max="6678" width="10.85546875" style="3" customWidth="1"/>
    <col min="6679" max="6679" width="3.28515625" style="3" customWidth="1"/>
    <col min="6680" max="6682" width="7.5703125" style="3" customWidth="1"/>
    <col min="6683" max="6912" width="9.140625" style="3"/>
    <col min="6913" max="6913" width="10.5703125" style="3" customWidth="1"/>
    <col min="6914" max="6914" width="3.28515625" style="3" customWidth="1"/>
    <col min="6915" max="6918" width="11.28515625" style="3" customWidth="1"/>
    <col min="6919" max="6919" width="3.28515625" style="3" customWidth="1"/>
    <col min="6920" max="6923" width="10.7109375" style="3" customWidth="1"/>
    <col min="6924" max="6924" width="3.28515625" style="3" customWidth="1"/>
    <col min="6925" max="6927" width="11.5703125" style="3" customWidth="1"/>
    <col min="6928" max="6928" width="3.28515625" style="3" customWidth="1"/>
    <col min="6929" max="6931" width="11.85546875" style="3" customWidth="1"/>
    <col min="6932" max="6932" width="3.28515625" style="3" customWidth="1"/>
    <col min="6933" max="6934" width="10.85546875" style="3" customWidth="1"/>
    <col min="6935" max="6935" width="3.28515625" style="3" customWidth="1"/>
    <col min="6936" max="6938" width="7.5703125" style="3" customWidth="1"/>
    <col min="6939" max="7168" width="9.140625" style="3"/>
    <col min="7169" max="7169" width="10.5703125" style="3" customWidth="1"/>
    <col min="7170" max="7170" width="3.28515625" style="3" customWidth="1"/>
    <col min="7171" max="7174" width="11.28515625" style="3" customWidth="1"/>
    <col min="7175" max="7175" width="3.28515625" style="3" customWidth="1"/>
    <col min="7176" max="7179" width="10.7109375" style="3" customWidth="1"/>
    <col min="7180" max="7180" width="3.28515625" style="3" customWidth="1"/>
    <col min="7181" max="7183" width="11.5703125" style="3" customWidth="1"/>
    <col min="7184" max="7184" width="3.28515625" style="3" customWidth="1"/>
    <col min="7185" max="7187" width="11.85546875" style="3" customWidth="1"/>
    <col min="7188" max="7188" width="3.28515625" style="3" customWidth="1"/>
    <col min="7189" max="7190" width="10.85546875" style="3" customWidth="1"/>
    <col min="7191" max="7191" width="3.28515625" style="3" customWidth="1"/>
    <col min="7192" max="7194" width="7.5703125" style="3" customWidth="1"/>
    <col min="7195" max="7424" width="9.140625" style="3"/>
    <col min="7425" max="7425" width="10.5703125" style="3" customWidth="1"/>
    <col min="7426" max="7426" width="3.28515625" style="3" customWidth="1"/>
    <col min="7427" max="7430" width="11.28515625" style="3" customWidth="1"/>
    <col min="7431" max="7431" width="3.28515625" style="3" customWidth="1"/>
    <col min="7432" max="7435" width="10.7109375" style="3" customWidth="1"/>
    <col min="7436" max="7436" width="3.28515625" style="3" customWidth="1"/>
    <col min="7437" max="7439" width="11.5703125" style="3" customWidth="1"/>
    <col min="7440" max="7440" width="3.28515625" style="3" customWidth="1"/>
    <col min="7441" max="7443" width="11.85546875" style="3" customWidth="1"/>
    <col min="7444" max="7444" width="3.28515625" style="3" customWidth="1"/>
    <col min="7445" max="7446" width="10.85546875" style="3" customWidth="1"/>
    <col min="7447" max="7447" width="3.28515625" style="3" customWidth="1"/>
    <col min="7448" max="7450" width="7.5703125" style="3" customWidth="1"/>
    <col min="7451" max="7680" width="9.140625" style="3"/>
    <col min="7681" max="7681" width="10.5703125" style="3" customWidth="1"/>
    <col min="7682" max="7682" width="3.28515625" style="3" customWidth="1"/>
    <col min="7683" max="7686" width="11.28515625" style="3" customWidth="1"/>
    <col min="7687" max="7687" width="3.28515625" style="3" customWidth="1"/>
    <col min="7688" max="7691" width="10.7109375" style="3" customWidth="1"/>
    <col min="7692" max="7692" width="3.28515625" style="3" customWidth="1"/>
    <col min="7693" max="7695" width="11.5703125" style="3" customWidth="1"/>
    <col min="7696" max="7696" width="3.28515625" style="3" customWidth="1"/>
    <col min="7697" max="7699" width="11.85546875" style="3" customWidth="1"/>
    <col min="7700" max="7700" width="3.28515625" style="3" customWidth="1"/>
    <col min="7701" max="7702" width="10.85546875" style="3" customWidth="1"/>
    <col min="7703" max="7703" width="3.28515625" style="3" customWidth="1"/>
    <col min="7704" max="7706" width="7.5703125" style="3" customWidth="1"/>
    <col min="7707" max="7936" width="9.140625" style="3"/>
    <col min="7937" max="7937" width="10.5703125" style="3" customWidth="1"/>
    <col min="7938" max="7938" width="3.28515625" style="3" customWidth="1"/>
    <col min="7939" max="7942" width="11.28515625" style="3" customWidth="1"/>
    <col min="7943" max="7943" width="3.28515625" style="3" customWidth="1"/>
    <col min="7944" max="7947" width="10.7109375" style="3" customWidth="1"/>
    <col min="7948" max="7948" width="3.28515625" style="3" customWidth="1"/>
    <col min="7949" max="7951" width="11.5703125" style="3" customWidth="1"/>
    <col min="7952" max="7952" width="3.28515625" style="3" customWidth="1"/>
    <col min="7953" max="7955" width="11.85546875" style="3" customWidth="1"/>
    <col min="7956" max="7956" width="3.28515625" style="3" customWidth="1"/>
    <col min="7957" max="7958" width="10.85546875" style="3" customWidth="1"/>
    <col min="7959" max="7959" width="3.28515625" style="3" customWidth="1"/>
    <col min="7960" max="7962" width="7.5703125" style="3" customWidth="1"/>
    <col min="7963" max="8192" width="9.140625" style="3"/>
    <col min="8193" max="8193" width="10.5703125" style="3" customWidth="1"/>
    <col min="8194" max="8194" width="3.28515625" style="3" customWidth="1"/>
    <col min="8195" max="8198" width="11.28515625" style="3" customWidth="1"/>
    <col min="8199" max="8199" width="3.28515625" style="3" customWidth="1"/>
    <col min="8200" max="8203" width="10.7109375" style="3" customWidth="1"/>
    <col min="8204" max="8204" width="3.28515625" style="3" customWidth="1"/>
    <col min="8205" max="8207" width="11.5703125" style="3" customWidth="1"/>
    <col min="8208" max="8208" width="3.28515625" style="3" customWidth="1"/>
    <col min="8209" max="8211" width="11.85546875" style="3" customWidth="1"/>
    <col min="8212" max="8212" width="3.28515625" style="3" customWidth="1"/>
    <col min="8213" max="8214" width="10.85546875" style="3" customWidth="1"/>
    <col min="8215" max="8215" width="3.28515625" style="3" customWidth="1"/>
    <col min="8216" max="8218" width="7.5703125" style="3" customWidth="1"/>
    <col min="8219" max="8448" width="9.140625" style="3"/>
    <col min="8449" max="8449" width="10.5703125" style="3" customWidth="1"/>
    <col min="8450" max="8450" width="3.28515625" style="3" customWidth="1"/>
    <col min="8451" max="8454" width="11.28515625" style="3" customWidth="1"/>
    <col min="8455" max="8455" width="3.28515625" style="3" customWidth="1"/>
    <col min="8456" max="8459" width="10.7109375" style="3" customWidth="1"/>
    <col min="8460" max="8460" width="3.28515625" style="3" customWidth="1"/>
    <col min="8461" max="8463" width="11.5703125" style="3" customWidth="1"/>
    <col min="8464" max="8464" width="3.28515625" style="3" customWidth="1"/>
    <col min="8465" max="8467" width="11.85546875" style="3" customWidth="1"/>
    <col min="8468" max="8468" width="3.28515625" style="3" customWidth="1"/>
    <col min="8469" max="8470" width="10.85546875" style="3" customWidth="1"/>
    <col min="8471" max="8471" width="3.28515625" style="3" customWidth="1"/>
    <col min="8472" max="8474" width="7.5703125" style="3" customWidth="1"/>
    <col min="8475" max="8704" width="9.140625" style="3"/>
    <col min="8705" max="8705" width="10.5703125" style="3" customWidth="1"/>
    <col min="8706" max="8706" width="3.28515625" style="3" customWidth="1"/>
    <col min="8707" max="8710" width="11.28515625" style="3" customWidth="1"/>
    <col min="8711" max="8711" width="3.28515625" style="3" customWidth="1"/>
    <col min="8712" max="8715" width="10.7109375" style="3" customWidth="1"/>
    <col min="8716" max="8716" width="3.28515625" style="3" customWidth="1"/>
    <col min="8717" max="8719" width="11.5703125" style="3" customWidth="1"/>
    <col min="8720" max="8720" width="3.28515625" style="3" customWidth="1"/>
    <col min="8721" max="8723" width="11.85546875" style="3" customWidth="1"/>
    <col min="8724" max="8724" width="3.28515625" style="3" customWidth="1"/>
    <col min="8725" max="8726" width="10.85546875" style="3" customWidth="1"/>
    <col min="8727" max="8727" width="3.28515625" style="3" customWidth="1"/>
    <col min="8728" max="8730" width="7.5703125" style="3" customWidth="1"/>
    <col min="8731" max="8960" width="9.140625" style="3"/>
    <col min="8961" max="8961" width="10.5703125" style="3" customWidth="1"/>
    <col min="8962" max="8962" width="3.28515625" style="3" customWidth="1"/>
    <col min="8963" max="8966" width="11.28515625" style="3" customWidth="1"/>
    <col min="8967" max="8967" width="3.28515625" style="3" customWidth="1"/>
    <col min="8968" max="8971" width="10.7109375" style="3" customWidth="1"/>
    <col min="8972" max="8972" width="3.28515625" style="3" customWidth="1"/>
    <col min="8973" max="8975" width="11.5703125" style="3" customWidth="1"/>
    <col min="8976" max="8976" width="3.28515625" style="3" customWidth="1"/>
    <col min="8977" max="8979" width="11.85546875" style="3" customWidth="1"/>
    <col min="8980" max="8980" width="3.28515625" style="3" customWidth="1"/>
    <col min="8981" max="8982" width="10.85546875" style="3" customWidth="1"/>
    <col min="8983" max="8983" width="3.28515625" style="3" customWidth="1"/>
    <col min="8984" max="8986" width="7.5703125" style="3" customWidth="1"/>
    <col min="8987" max="9216" width="9.140625" style="3"/>
    <col min="9217" max="9217" width="10.5703125" style="3" customWidth="1"/>
    <col min="9218" max="9218" width="3.28515625" style="3" customWidth="1"/>
    <col min="9219" max="9222" width="11.28515625" style="3" customWidth="1"/>
    <col min="9223" max="9223" width="3.28515625" style="3" customWidth="1"/>
    <col min="9224" max="9227" width="10.7109375" style="3" customWidth="1"/>
    <col min="9228" max="9228" width="3.28515625" style="3" customWidth="1"/>
    <col min="9229" max="9231" width="11.5703125" style="3" customWidth="1"/>
    <col min="9232" max="9232" width="3.28515625" style="3" customWidth="1"/>
    <col min="9233" max="9235" width="11.85546875" style="3" customWidth="1"/>
    <col min="9236" max="9236" width="3.28515625" style="3" customWidth="1"/>
    <col min="9237" max="9238" width="10.85546875" style="3" customWidth="1"/>
    <col min="9239" max="9239" width="3.28515625" style="3" customWidth="1"/>
    <col min="9240" max="9242" width="7.5703125" style="3" customWidth="1"/>
    <col min="9243" max="9472" width="9.140625" style="3"/>
    <col min="9473" max="9473" width="10.5703125" style="3" customWidth="1"/>
    <col min="9474" max="9474" width="3.28515625" style="3" customWidth="1"/>
    <col min="9475" max="9478" width="11.28515625" style="3" customWidth="1"/>
    <col min="9479" max="9479" width="3.28515625" style="3" customWidth="1"/>
    <col min="9480" max="9483" width="10.7109375" style="3" customWidth="1"/>
    <col min="9484" max="9484" width="3.28515625" style="3" customWidth="1"/>
    <col min="9485" max="9487" width="11.5703125" style="3" customWidth="1"/>
    <col min="9488" max="9488" width="3.28515625" style="3" customWidth="1"/>
    <col min="9489" max="9491" width="11.85546875" style="3" customWidth="1"/>
    <col min="9492" max="9492" width="3.28515625" style="3" customWidth="1"/>
    <col min="9493" max="9494" width="10.85546875" style="3" customWidth="1"/>
    <col min="9495" max="9495" width="3.28515625" style="3" customWidth="1"/>
    <col min="9496" max="9498" width="7.5703125" style="3" customWidth="1"/>
    <col min="9499" max="9728" width="9.140625" style="3"/>
    <col min="9729" max="9729" width="10.5703125" style="3" customWidth="1"/>
    <col min="9730" max="9730" width="3.28515625" style="3" customWidth="1"/>
    <col min="9731" max="9734" width="11.28515625" style="3" customWidth="1"/>
    <col min="9735" max="9735" width="3.28515625" style="3" customWidth="1"/>
    <col min="9736" max="9739" width="10.7109375" style="3" customWidth="1"/>
    <col min="9740" max="9740" width="3.28515625" style="3" customWidth="1"/>
    <col min="9741" max="9743" width="11.5703125" style="3" customWidth="1"/>
    <col min="9744" max="9744" width="3.28515625" style="3" customWidth="1"/>
    <col min="9745" max="9747" width="11.85546875" style="3" customWidth="1"/>
    <col min="9748" max="9748" width="3.28515625" style="3" customWidth="1"/>
    <col min="9749" max="9750" width="10.85546875" style="3" customWidth="1"/>
    <col min="9751" max="9751" width="3.28515625" style="3" customWidth="1"/>
    <col min="9752" max="9754" width="7.5703125" style="3" customWidth="1"/>
    <col min="9755" max="9984" width="9.140625" style="3"/>
    <col min="9985" max="9985" width="10.5703125" style="3" customWidth="1"/>
    <col min="9986" max="9986" width="3.28515625" style="3" customWidth="1"/>
    <col min="9987" max="9990" width="11.28515625" style="3" customWidth="1"/>
    <col min="9991" max="9991" width="3.28515625" style="3" customWidth="1"/>
    <col min="9992" max="9995" width="10.7109375" style="3" customWidth="1"/>
    <col min="9996" max="9996" width="3.28515625" style="3" customWidth="1"/>
    <col min="9997" max="9999" width="11.5703125" style="3" customWidth="1"/>
    <col min="10000" max="10000" width="3.28515625" style="3" customWidth="1"/>
    <col min="10001" max="10003" width="11.85546875" style="3" customWidth="1"/>
    <col min="10004" max="10004" width="3.28515625" style="3" customWidth="1"/>
    <col min="10005" max="10006" width="10.85546875" style="3" customWidth="1"/>
    <col min="10007" max="10007" width="3.28515625" style="3" customWidth="1"/>
    <col min="10008" max="10010" width="7.5703125" style="3" customWidth="1"/>
    <col min="10011" max="10240" width="9.140625" style="3"/>
    <col min="10241" max="10241" width="10.5703125" style="3" customWidth="1"/>
    <col min="10242" max="10242" width="3.28515625" style="3" customWidth="1"/>
    <col min="10243" max="10246" width="11.28515625" style="3" customWidth="1"/>
    <col min="10247" max="10247" width="3.28515625" style="3" customWidth="1"/>
    <col min="10248" max="10251" width="10.7109375" style="3" customWidth="1"/>
    <col min="10252" max="10252" width="3.28515625" style="3" customWidth="1"/>
    <col min="10253" max="10255" width="11.5703125" style="3" customWidth="1"/>
    <col min="10256" max="10256" width="3.28515625" style="3" customWidth="1"/>
    <col min="10257" max="10259" width="11.85546875" style="3" customWidth="1"/>
    <col min="10260" max="10260" width="3.28515625" style="3" customWidth="1"/>
    <col min="10261" max="10262" width="10.85546875" style="3" customWidth="1"/>
    <col min="10263" max="10263" width="3.28515625" style="3" customWidth="1"/>
    <col min="10264" max="10266" width="7.5703125" style="3" customWidth="1"/>
    <col min="10267" max="10496" width="9.140625" style="3"/>
    <col min="10497" max="10497" width="10.5703125" style="3" customWidth="1"/>
    <col min="10498" max="10498" width="3.28515625" style="3" customWidth="1"/>
    <col min="10499" max="10502" width="11.28515625" style="3" customWidth="1"/>
    <col min="10503" max="10503" width="3.28515625" style="3" customWidth="1"/>
    <col min="10504" max="10507" width="10.7109375" style="3" customWidth="1"/>
    <col min="10508" max="10508" width="3.28515625" style="3" customWidth="1"/>
    <col min="10509" max="10511" width="11.5703125" style="3" customWidth="1"/>
    <col min="10512" max="10512" width="3.28515625" style="3" customWidth="1"/>
    <col min="10513" max="10515" width="11.85546875" style="3" customWidth="1"/>
    <col min="10516" max="10516" width="3.28515625" style="3" customWidth="1"/>
    <col min="10517" max="10518" width="10.85546875" style="3" customWidth="1"/>
    <col min="10519" max="10519" width="3.28515625" style="3" customWidth="1"/>
    <col min="10520" max="10522" width="7.5703125" style="3" customWidth="1"/>
    <col min="10523" max="10752" width="9.140625" style="3"/>
    <col min="10753" max="10753" width="10.5703125" style="3" customWidth="1"/>
    <col min="10754" max="10754" width="3.28515625" style="3" customWidth="1"/>
    <col min="10755" max="10758" width="11.28515625" style="3" customWidth="1"/>
    <col min="10759" max="10759" width="3.28515625" style="3" customWidth="1"/>
    <col min="10760" max="10763" width="10.7109375" style="3" customWidth="1"/>
    <col min="10764" max="10764" width="3.28515625" style="3" customWidth="1"/>
    <col min="10765" max="10767" width="11.5703125" style="3" customWidth="1"/>
    <col min="10768" max="10768" width="3.28515625" style="3" customWidth="1"/>
    <col min="10769" max="10771" width="11.85546875" style="3" customWidth="1"/>
    <col min="10772" max="10772" width="3.28515625" style="3" customWidth="1"/>
    <col min="10773" max="10774" width="10.85546875" style="3" customWidth="1"/>
    <col min="10775" max="10775" width="3.28515625" style="3" customWidth="1"/>
    <col min="10776" max="10778" width="7.5703125" style="3" customWidth="1"/>
    <col min="10779" max="11008" width="9.140625" style="3"/>
    <col min="11009" max="11009" width="10.5703125" style="3" customWidth="1"/>
    <col min="11010" max="11010" width="3.28515625" style="3" customWidth="1"/>
    <col min="11011" max="11014" width="11.28515625" style="3" customWidth="1"/>
    <col min="11015" max="11015" width="3.28515625" style="3" customWidth="1"/>
    <col min="11016" max="11019" width="10.7109375" style="3" customWidth="1"/>
    <col min="11020" max="11020" width="3.28515625" style="3" customWidth="1"/>
    <col min="11021" max="11023" width="11.5703125" style="3" customWidth="1"/>
    <col min="11024" max="11024" width="3.28515625" style="3" customWidth="1"/>
    <col min="11025" max="11027" width="11.85546875" style="3" customWidth="1"/>
    <col min="11028" max="11028" width="3.28515625" style="3" customWidth="1"/>
    <col min="11029" max="11030" width="10.85546875" style="3" customWidth="1"/>
    <col min="11031" max="11031" width="3.28515625" style="3" customWidth="1"/>
    <col min="11032" max="11034" width="7.5703125" style="3" customWidth="1"/>
    <col min="11035" max="11264" width="9.140625" style="3"/>
    <col min="11265" max="11265" width="10.5703125" style="3" customWidth="1"/>
    <col min="11266" max="11266" width="3.28515625" style="3" customWidth="1"/>
    <col min="11267" max="11270" width="11.28515625" style="3" customWidth="1"/>
    <col min="11271" max="11271" width="3.28515625" style="3" customWidth="1"/>
    <col min="11272" max="11275" width="10.7109375" style="3" customWidth="1"/>
    <col min="11276" max="11276" width="3.28515625" style="3" customWidth="1"/>
    <col min="11277" max="11279" width="11.5703125" style="3" customWidth="1"/>
    <col min="11280" max="11280" width="3.28515625" style="3" customWidth="1"/>
    <col min="11281" max="11283" width="11.85546875" style="3" customWidth="1"/>
    <col min="11284" max="11284" width="3.28515625" style="3" customWidth="1"/>
    <col min="11285" max="11286" width="10.85546875" style="3" customWidth="1"/>
    <col min="11287" max="11287" width="3.28515625" style="3" customWidth="1"/>
    <col min="11288" max="11290" width="7.5703125" style="3" customWidth="1"/>
    <col min="11291" max="11520" width="9.140625" style="3"/>
    <col min="11521" max="11521" width="10.5703125" style="3" customWidth="1"/>
    <col min="11522" max="11522" width="3.28515625" style="3" customWidth="1"/>
    <col min="11523" max="11526" width="11.28515625" style="3" customWidth="1"/>
    <col min="11527" max="11527" width="3.28515625" style="3" customWidth="1"/>
    <col min="11528" max="11531" width="10.7109375" style="3" customWidth="1"/>
    <col min="11532" max="11532" width="3.28515625" style="3" customWidth="1"/>
    <col min="11533" max="11535" width="11.5703125" style="3" customWidth="1"/>
    <col min="11536" max="11536" width="3.28515625" style="3" customWidth="1"/>
    <col min="11537" max="11539" width="11.85546875" style="3" customWidth="1"/>
    <col min="11540" max="11540" width="3.28515625" style="3" customWidth="1"/>
    <col min="11541" max="11542" width="10.85546875" style="3" customWidth="1"/>
    <col min="11543" max="11543" width="3.28515625" style="3" customWidth="1"/>
    <col min="11544" max="11546" width="7.5703125" style="3" customWidth="1"/>
    <col min="11547" max="11776" width="9.140625" style="3"/>
    <col min="11777" max="11777" width="10.5703125" style="3" customWidth="1"/>
    <col min="11778" max="11778" width="3.28515625" style="3" customWidth="1"/>
    <col min="11779" max="11782" width="11.28515625" style="3" customWidth="1"/>
    <col min="11783" max="11783" width="3.28515625" style="3" customWidth="1"/>
    <col min="11784" max="11787" width="10.7109375" style="3" customWidth="1"/>
    <col min="11788" max="11788" width="3.28515625" style="3" customWidth="1"/>
    <col min="11789" max="11791" width="11.5703125" style="3" customWidth="1"/>
    <col min="11792" max="11792" width="3.28515625" style="3" customWidth="1"/>
    <col min="11793" max="11795" width="11.85546875" style="3" customWidth="1"/>
    <col min="11796" max="11796" width="3.28515625" style="3" customWidth="1"/>
    <col min="11797" max="11798" width="10.85546875" style="3" customWidth="1"/>
    <col min="11799" max="11799" width="3.28515625" style="3" customWidth="1"/>
    <col min="11800" max="11802" width="7.5703125" style="3" customWidth="1"/>
    <col min="11803" max="12032" width="9.140625" style="3"/>
    <col min="12033" max="12033" width="10.5703125" style="3" customWidth="1"/>
    <col min="12034" max="12034" width="3.28515625" style="3" customWidth="1"/>
    <col min="12035" max="12038" width="11.28515625" style="3" customWidth="1"/>
    <col min="12039" max="12039" width="3.28515625" style="3" customWidth="1"/>
    <col min="12040" max="12043" width="10.7109375" style="3" customWidth="1"/>
    <col min="12044" max="12044" width="3.28515625" style="3" customWidth="1"/>
    <col min="12045" max="12047" width="11.5703125" style="3" customWidth="1"/>
    <col min="12048" max="12048" width="3.28515625" style="3" customWidth="1"/>
    <col min="12049" max="12051" width="11.85546875" style="3" customWidth="1"/>
    <col min="12052" max="12052" width="3.28515625" style="3" customWidth="1"/>
    <col min="12053" max="12054" width="10.85546875" style="3" customWidth="1"/>
    <col min="12055" max="12055" width="3.28515625" style="3" customWidth="1"/>
    <col min="12056" max="12058" width="7.5703125" style="3" customWidth="1"/>
    <col min="12059" max="12288" width="9.140625" style="3"/>
    <col min="12289" max="12289" width="10.5703125" style="3" customWidth="1"/>
    <col min="12290" max="12290" width="3.28515625" style="3" customWidth="1"/>
    <col min="12291" max="12294" width="11.28515625" style="3" customWidth="1"/>
    <col min="12295" max="12295" width="3.28515625" style="3" customWidth="1"/>
    <col min="12296" max="12299" width="10.7109375" style="3" customWidth="1"/>
    <col min="12300" max="12300" width="3.28515625" style="3" customWidth="1"/>
    <col min="12301" max="12303" width="11.5703125" style="3" customWidth="1"/>
    <col min="12304" max="12304" width="3.28515625" style="3" customWidth="1"/>
    <col min="12305" max="12307" width="11.85546875" style="3" customWidth="1"/>
    <col min="12308" max="12308" width="3.28515625" style="3" customWidth="1"/>
    <col min="12309" max="12310" width="10.85546875" style="3" customWidth="1"/>
    <col min="12311" max="12311" width="3.28515625" style="3" customWidth="1"/>
    <col min="12312" max="12314" width="7.5703125" style="3" customWidth="1"/>
    <col min="12315" max="12544" width="9.140625" style="3"/>
    <col min="12545" max="12545" width="10.5703125" style="3" customWidth="1"/>
    <col min="12546" max="12546" width="3.28515625" style="3" customWidth="1"/>
    <col min="12547" max="12550" width="11.28515625" style="3" customWidth="1"/>
    <col min="12551" max="12551" width="3.28515625" style="3" customWidth="1"/>
    <col min="12552" max="12555" width="10.7109375" style="3" customWidth="1"/>
    <col min="12556" max="12556" width="3.28515625" style="3" customWidth="1"/>
    <col min="12557" max="12559" width="11.5703125" style="3" customWidth="1"/>
    <col min="12560" max="12560" width="3.28515625" style="3" customWidth="1"/>
    <col min="12561" max="12563" width="11.85546875" style="3" customWidth="1"/>
    <col min="12564" max="12564" width="3.28515625" style="3" customWidth="1"/>
    <col min="12565" max="12566" width="10.85546875" style="3" customWidth="1"/>
    <col min="12567" max="12567" width="3.28515625" style="3" customWidth="1"/>
    <col min="12568" max="12570" width="7.5703125" style="3" customWidth="1"/>
    <col min="12571" max="12800" width="9.140625" style="3"/>
    <col min="12801" max="12801" width="10.5703125" style="3" customWidth="1"/>
    <col min="12802" max="12802" width="3.28515625" style="3" customWidth="1"/>
    <col min="12803" max="12806" width="11.28515625" style="3" customWidth="1"/>
    <col min="12807" max="12807" width="3.28515625" style="3" customWidth="1"/>
    <col min="12808" max="12811" width="10.7109375" style="3" customWidth="1"/>
    <col min="12812" max="12812" width="3.28515625" style="3" customWidth="1"/>
    <col min="12813" max="12815" width="11.5703125" style="3" customWidth="1"/>
    <col min="12816" max="12816" width="3.28515625" style="3" customWidth="1"/>
    <col min="12817" max="12819" width="11.85546875" style="3" customWidth="1"/>
    <col min="12820" max="12820" width="3.28515625" style="3" customWidth="1"/>
    <col min="12821" max="12822" width="10.85546875" style="3" customWidth="1"/>
    <col min="12823" max="12823" width="3.28515625" style="3" customWidth="1"/>
    <col min="12824" max="12826" width="7.5703125" style="3" customWidth="1"/>
    <col min="12827" max="13056" width="9.140625" style="3"/>
    <col min="13057" max="13057" width="10.5703125" style="3" customWidth="1"/>
    <col min="13058" max="13058" width="3.28515625" style="3" customWidth="1"/>
    <col min="13059" max="13062" width="11.28515625" style="3" customWidth="1"/>
    <col min="13063" max="13063" width="3.28515625" style="3" customWidth="1"/>
    <col min="13064" max="13067" width="10.7109375" style="3" customWidth="1"/>
    <col min="13068" max="13068" width="3.28515625" style="3" customWidth="1"/>
    <col min="13069" max="13071" width="11.5703125" style="3" customWidth="1"/>
    <col min="13072" max="13072" width="3.28515625" style="3" customWidth="1"/>
    <col min="13073" max="13075" width="11.85546875" style="3" customWidth="1"/>
    <col min="13076" max="13076" width="3.28515625" style="3" customWidth="1"/>
    <col min="13077" max="13078" width="10.85546875" style="3" customWidth="1"/>
    <col min="13079" max="13079" width="3.28515625" style="3" customWidth="1"/>
    <col min="13080" max="13082" width="7.5703125" style="3" customWidth="1"/>
    <col min="13083" max="13312" width="9.140625" style="3"/>
    <col min="13313" max="13313" width="10.5703125" style="3" customWidth="1"/>
    <col min="13314" max="13314" width="3.28515625" style="3" customWidth="1"/>
    <col min="13315" max="13318" width="11.28515625" style="3" customWidth="1"/>
    <col min="13319" max="13319" width="3.28515625" style="3" customWidth="1"/>
    <col min="13320" max="13323" width="10.7109375" style="3" customWidth="1"/>
    <col min="13324" max="13324" width="3.28515625" style="3" customWidth="1"/>
    <col min="13325" max="13327" width="11.5703125" style="3" customWidth="1"/>
    <col min="13328" max="13328" width="3.28515625" style="3" customWidth="1"/>
    <col min="13329" max="13331" width="11.85546875" style="3" customWidth="1"/>
    <col min="13332" max="13332" width="3.28515625" style="3" customWidth="1"/>
    <col min="13333" max="13334" width="10.85546875" style="3" customWidth="1"/>
    <col min="13335" max="13335" width="3.28515625" style="3" customWidth="1"/>
    <col min="13336" max="13338" width="7.5703125" style="3" customWidth="1"/>
    <col min="13339" max="13568" width="9.140625" style="3"/>
    <col min="13569" max="13569" width="10.5703125" style="3" customWidth="1"/>
    <col min="13570" max="13570" width="3.28515625" style="3" customWidth="1"/>
    <col min="13571" max="13574" width="11.28515625" style="3" customWidth="1"/>
    <col min="13575" max="13575" width="3.28515625" style="3" customWidth="1"/>
    <col min="13576" max="13579" width="10.7109375" style="3" customWidth="1"/>
    <col min="13580" max="13580" width="3.28515625" style="3" customWidth="1"/>
    <col min="13581" max="13583" width="11.5703125" style="3" customWidth="1"/>
    <col min="13584" max="13584" width="3.28515625" style="3" customWidth="1"/>
    <col min="13585" max="13587" width="11.85546875" style="3" customWidth="1"/>
    <col min="13588" max="13588" width="3.28515625" style="3" customWidth="1"/>
    <col min="13589" max="13590" width="10.85546875" style="3" customWidth="1"/>
    <col min="13591" max="13591" width="3.28515625" style="3" customWidth="1"/>
    <col min="13592" max="13594" width="7.5703125" style="3" customWidth="1"/>
    <col min="13595" max="13824" width="9.140625" style="3"/>
    <col min="13825" max="13825" width="10.5703125" style="3" customWidth="1"/>
    <col min="13826" max="13826" width="3.28515625" style="3" customWidth="1"/>
    <col min="13827" max="13830" width="11.28515625" style="3" customWidth="1"/>
    <col min="13831" max="13831" width="3.28515625" style="3" customWidth="1"/>
    <col min="13832" max="13835" width="10.7109375" style="3" customWidth="1"/>
    <col min="13836" max="13836" width="3.28515625" style="3" customWidth="1"/>
    <col min="13837" max="13839" width="11.5703125" style="3" customWidth="1"/>
    <col min="13840" max="13840" width="3.28515625" style="3" customWidth="1"/>
    <col min="13841" max="13843" width="11.85546875" style="3" customWidth="1"/>
    <col min="13844" max="13844" width="3.28515625" style="3" customWidth="1"/>
    <col min="13845" max="13846" width="10.85546875" style="3" customWidth="1"/>
    <col min="13847" max="13847" width="3.28515625" style="3" customWidth="1"/>
    <col min="13848" max="13850" width="7.5703125" style="3" customWidth="1"/>
    <col min="13851" max="14080" width="9.140625" style="3"/>
    <col min="14081" max="14081" width="10.5703125" style="3" customWidth="1"/>
    <col min="14082" max="14082" width="3.28515625" style="3" customWidth="1"/>
    <col min="14083" max="14086" width="11.28515625" style="3" customWidth="1"/>
    <col min="14087" max="14087" width="3.28515625" style="3" customWidth="1"/>
    <col min="14088" max="14091" width="10.7109375" style="3" customWidth="1"/>
    <col min="14092" max="14092" width="3.28515625" style="3" customWidth="1"/>
    <col min="14093" max="14095" width="11.5703125" style="3" customWidth="1"/>
    <col min="14096" max="14096" width="3.28515625" style="3" customWidth="1"/>
    <col min="14097" max="14099" width="11.85546875" style="3" customWidth="1"/>
    <col min="14100" max="14100" width="3.28515625" style="3" customWidth="1"/>
    <col min="14101" max="14102" width="10.85546875" style="3" customWidth="1"/>
    <col min="14103" max="14103" width="3.28515625" style="3" customWidth="1"/>
    <col min="14104" max="14106" width="7.5703125" style="3" customWidth="1"/>
    <col min="14107" max="14336" width="9.140625" style="3"/>
    <col min="14337" max="14337" width="10.5703125" style="3" customWidth="1"/>
    <col min="14338" max="14338" width="3.28515625" style="3" customWidth="1"/>
    <col min="14339" max="14342" width="11.28515625" style="3" customWidth="1"/>
    <col min="14343" max="14343" width="3.28515625" style="3" customWidth="1"/>
    <col min="14344" max="14347" width="10.7109375" style="3" customWidth="1"/>
    <col min="14348" max="14348" width="3.28515625" style="3" customWidth="1"/>
    <col min="14349" max="14351" width="11.5703125" style="3" customWidth="1"/>
    <col min="14352" max="14352" width="3.28515625" style="3" customWidth="1"/>
    <col min="14353" max="14355" width="11.85546875" style="3" customWidth="1"/>
    <col min="14356" max="14356" width="3.28515625" style="3" customWidth="1"/>
    <col min="14357" max="14358" width="10.85546875" style="3" customWidth="1"/>
    <col min="14359" max="14359" width="3.28515625" style="3" customWidth="1"/>
    <col min="14360" max="14362" width="7.5703125" style="3" customWidth="1"/>
    <col min="14363" max="14592" width="9.140625" style="3"/>
    <col min="14593" max="14593" width="10.5703125" style="3" customWidth="1"/>
    <col min="14594" max="14594" width="3.28515625" style="3" customWidth="1"/>
    <col min="14595" max="14598" width="11.28515625" style="3" customWidth="1"/>
    <col min="14599" max="14599" width="3.28515625" style="3" customWidth="1"/>
    <col min="14600" max="14603" width="10.7109375" style="3" customWidth="1"/>
    <col min="14604" max="14604" width="3.28515625" style="3" customWidth="1"/>
    <col min="14605" max="14607" width="11.5703125" style="3" customWidth="1"/>
    <col min="14608" max="14608" width="3.28515625" style="3" customWidth="1"/>
    <col min="14609" max="14611" width="11.85546875" style="3" customWidth="1"/>
    <col min="14612" max="14612" width="3.28515625" style="3" customWidth="1"/>
    <col min="14613" max="14614" width="10.85546875" style="3" customWidth="1"/>
    <col min="14615" max="14615" width="3.28515625" style="3" customWidth="1"/>
    <col min="14616" max="14618" width="7.5703125" style="3" customWidth="1"/>
    <col min="14619" max="14848" width="9.140625" style="3"/>
    <col min="14849" max="14849" width="10.5703125" style="3" customWidth="1"/>
    <col min="14850" max="14850" width="3.28515625" style="3" customWidth="1"/>
    <col min="14851" max="14854" width="11.28515625" style="3" customWidth="1"/>
    <col min="14855" max="14855" width="3.28515625" style="3" customWidth="1"/>
    <col min="14856" max="14859" width="10.7109375" style="3" customWidth="1"/>
    <col min="14860" max="14860" width="3.28515625" style="3" customWidth="1"/>
    <col min="14861" max="14863" width="11.5703125" style="3" customWidth="1"/>
    <col min="14864" max="14864" width="3.28515625" style="3" customWidth="1"/>
    <col min="14865" max="14867" width="11.85546875" style="3" customWidth="1"/>
    <col min="14868" max="14868" width="3.28515625" style="3" customWidth="1"/>
    <col min="14869" max="14870" width="10.85546875" style="3" customWidth="1"/>
    <col min="14871" max="14871" width="3.28515625" style="3" customWidth="1"/>
    <col min="14872" max="14874" width="7.5703125" style="3" customWidth="1"/>
    <col min="14875" max="15104" width="9.140625" style="3"/>
    <col min="15105" max="15105" width="10.5703125" style="3" customWidth="1"/>
    <col min="15106" max="15106" width="3.28515625" style="3" customWidth="1"/>
    <col min="15107" max="15110" width="11.28515625" style="3" customWidth="1"/>
    <col min="15111" max="15111" width="3.28515625" style="3" customWidth="1"/>
    <col min="15112" max="15115" width="10.7109375" style="3" customWidth="1"/>
    <col min="15116" max="15116" width="3.28515625" style="3" customWidth="1"/>
    <col min="15117" max="15119" width="11.5703125" style="3" customWidth="1"/>
    <col min="15120" max="15120" width="3.28515625" style="3" customWidth="1"/>
    <col min="15121" max="15123" width="11.85546875" style="3" customWidth="1"/>
    <col min="15124" max="15124" width="3.28515625" style="3" customWidth="1"/>
    <col min="15125" max="15126" width="10.85546875" style="3" customWidth="1"/>
    <col min="15127" max="15127" width="3.28515625" style="3" customWidth="1"/>
    <col min="15128" max="15130" width="7.5703125" style="3" customWidth="1"/>
    <col min="15131" max="15360" width="9.140625" style="3"/>
    <col min="15361" max="15361" width="10.5703125" style="3" customWidth="1"/>
    <col min="15362" max="15362" width="3.28515625" style="3" customWidth="1"/>
    <col min="15363" max="15366" width="11.28515625" style="3" customWidth="1"/>
    <col min="15367" max="15367" width="3.28515625" style="3" customWidth="1"/>
    <col min="15368" max="15371" width="10.7109375" style="3" customWidth="1"/>
    <col min="15372" max="15372" width="3.28515625" style="3" customWidth="1"/>
    <col min="15373" max="15375" width="11.5703125" style="3" customWidth="1"/>
    <col min="15376" max="15376" width="3.28515625" style="3" customWidth="1"/>
    <col min="15377" max="15379" width="11.85546875" style="3" customWidth="1"/>
    <col min="15380" max="15380" width="3.28515625" style="3" customWidth="1"/>
    <col min="15381" max="15382" width="10.85546875" style="3" customWidth="1"/>
    <col min="15383" max="15383" width="3.28515625" style="3" customWidth="1"/>
    <col min="15384" max="15386" width="7.5703125" style="3" customWidth="1"/>
    <col min="15387" max="15616" width="9.140625" style="3"/>
    <col min="15617" max="15617" width="10.5703125" style="3" customWidth="1"/>
    <col min="15618" max="15618" width="3.28515625" style="3" customWidth="1"/>
    <col min="15619" max="15622" width="11.28515625" style="3" customWidth="1"/>
    <col min="15623" max="15623" width="3.28515625" style="3" customWidth="1"/>
    <col min="15624" max="15627" width="10.7109375" style="3" customWidth="1"/>
    <col min="15628" max="15628" width="3.28515625" style="3" customWidth="1"/>
    <col min="15629" max="15631" width="11.5703125" style="3" customWidth="1"/>
    <col min="15632" max="15632" width="3.28515625" style="3" customWidth="1"/>
    <col min="15633" max="15635" width="11.85546875" style="3" customWidth="1"/>
    <col min="15636" max="15636" width="3.28515625" style="3" customWidth="1"/>
    <col min="15637" max="15638" width="10.85546875" style="3" customWidth="1"/>
    <col min="15639" max="15639" width="3.28515625" style="3" customWidth="1"/>
    <col min="15640" max="15642" width="7.5703125" style="3" customWidth="1"/>
    <col min="15643" max="15872" width="9.140625" style="3"/>
    <col min="15873" max="15873" width="10.5703125" style="3" customWidth="1"/>
    <col min="15874" max="15874" width="3.28515625" style="3" customWidth="1"/>
    <col min="15875" max="15878" width="11.28515625" style="3" customWidth="1"/>
    <col min="15879" max="15879" width="3.28515625" style="3" customWidth="1"/>
    <col min="15880" max="15883" width="10.7109375" style="3" customWidth="1"/>
    <col min="15884" max="15884" width="3.28515625" style="3" customWidth="1"/>
    <col min="15885" max="15887" width="11.5703125" style="3" customWidth="1"/>
    <col min="15888" max="15888" width="3.28515625" style="3" customWidth="1"/>
    <col min="15889" max="15891" width="11.85546875" style="3" customWidth="1"/>
    <col min="15892" max="15892" width="3.28515625" style="3" customWidth="1"/>
    <col min="15893" max="15894" width="10.85546875" style="3" customWidth="1"/>
    <col min="15895" max="15895" width="3.28515625" style="3" customWidth="1"/>
    <col min="15896" max="15898" width="7.5703125" style="3" customWidth="1"/>
    <col min="15899" max="16128" width="9.140625" style="3"/>
    <col min="16129" max="16129" width="10.5703125" style="3" customWidth="1"/>
    <col min="16130" max="16130" width="3.28515625" style="3" customWidth="1"/>
    <col min="16131" max="16134" width="11.28515625" style="3" customWidth="1"/>
    <col min="16135" max="16135" width="3.28515625" style="3" customWidth="1"/>
    <col min="16136" max="16139" width="10.7109375" style="3" customWidth="1"/>
    <col min="16140" max="16140" width="3.28515625" style="3" customWidth="1"/>
    <col min="16141" max="16143" width="11.5703125" style="3" customWidth="1"/>
    <col min="16144" max="16144" width="3.28515625" style="3" customWidth="1"/>
    <col min="16145" max="16147" width="11.85546875" style="3" customWidth="1"/>
    <col min="16148" max="16148" width="3.28515625" style="3" customWidth="1"/>
    <col min="16149" max="16150" width="10.85546875" style="3" customWidth="1"/>
    <col min="16151" max="16151" width="3.28515625" style="3" customWidth="1"/>
    <col min="16152" max="16154" width="7.5703125" style="3" customWidth="1"/>
    <col min="16155" max="16384" width="9.140625" style="3"/>
  </cols>
  <sheetData>
    <row r="3" spans="1:26" s="19" customFormat="1" ht="51">
      <c r="A3" s="11" t="s">
        <v>7</v>
      </c>
      <c r="B3" s="12"/>
      <c r="C3" s="13" t="s">
        <v>8</v>
      </c>
      <c r="D3" s="13" t="s">
        <v>9</v>
      </c>
      <c r="E3" s="13" t="s">
        <v>10</v>
      </c>
      <c r="F3" s="13" t="s">
        <v>11</v>
      </c>
      <c r="G3" s="14"/>
      <c r="H3" s="13" t="s">
        <v>12</v>
      </c>
      <c r="I3" s="13" t="s">
        <v>13</v>
      </c>
      <c r="J3" s="13" t="s">
        <v>14</v>
      </c>
      <c r="K3" s="13" t="s">
        <v>15</v>
      </c>
      <c r="L3" s="15"/>
      <c r="M3" s="15" t="s">
        <v>16</v>
      </c>
      <c r="N3" s="15" t="s">
        <v>17</v>
      </c>
      <c r="O3" s="15" t="s">
        <v>18</v>
      </c>
      <c r="P3" s="15"/>
      <c r="Q3" s="15" t="s">
        <v>19</v>
      </c>
      <c r="R3" s="14" t="s">
        <v>20</v>
      </c>
      <c r="S3" s="15" t="s">
        <v>21</v>
      </c>
      <c r="T3" s="15"/>
      <c r="U3" s="15" t="s">
        <v>22</v>
      </c>
      <c r="V3" s="15" t="s">
        <v>23</v>
      </c>
      <c r="W3" s="16"/>
      <c r="X3" s="17" t="s">
        <v>24</v>
      </c>
      <c r="Y3" s="18" t="s">
        <v>25</v>
      </c>
      <c r="Z3" s="16" t="s">
        <v>26</v>
      </c>
    </row>
    <row r="4" spans="1:26" s="19" customFormat="1">
      <c r="A4" s="11"/>
      <c r="B4" s="12"/>
      <c r="C4" s="13"/>
      <c r="D4" s="13"/>
      <c r="E4" s="13"/>
      <c r="F4" s="13"/>
      <c r="G4" s="14"/>
      <c r="H4" s="13"/>
      <c r="I4" s="13"/>
      <c r="J4" s="13"/>
      <c r="K4" s="13"/>
      <c r="L4" s="15"/>
      <c r="M4" s="15"/>
      <c r="N4" s="15"/>
      <c r="O4" s="15"/>
      <c r="P4" s="15"/>
      <c r="Q4" s="20"/>
      <c r="R4" s="14"/>
      <c r="S4" s="15"/>
      <c r="T4" s="15"/>
      <c r="U4" s="15"/>
      <c r="V4" s="15"/>
      <c r="W4" s="16"/>
      <c r="X4" s="17"/>
      <c r="Y4" s="18"/>
      <c r="Z4" s="16"/>
    </row>
    <row r="5" spans="1:26">
      <c r="A5" s="21">
        <v>1992</v>
      </c>
      <c r="B5" s="22"/>
      <c r="C5" s="23">
        <f>INDEX('TFP Calculation'!I$9:I$33,MATCH('Summary Results'!$A5,'TFP Calculation'!$C$9:$C$33,0))</f>
        <v>0.44704239038017735</v>
      </c>
      <c r="D5" s="23">
        <f>INDEX('TFP Calculation'!J$9:J$33,MATCH('Summary Results'!$A5,'TFP Calculation'!$C$9:$C$33,0))</f>
        <v>0.37251002064860927</v>
      </c>
      <c r="E5" s="23">
        <f>INDEX('TFP Calculation'!N$9:N$33,MATCH('Summary Results'!$A5,'TFP Calculation'!$C$9:$C$33,0))</f>
        <v>0.16538625045548402</v>
      </c>
      <c r="F5" s="23">
        <f>INDEX('TFP Calculation'!O$9:O$33,MATCH('Summary Results'!$A5,'TFP Calculation'!$C$9:$C$33,0))</f>
        <v>1.506133851572938E-2</v>
      </c>
      <c r="G5" s="22"/>
      <c r="H5" s="24" t="str">
        <f t="array" ref="H5">INDEX('TFP Calculation'!$Y$9:$Y$33,MATCH('Summary Results'!A5,'TFP Calculation'!$C$9:$C$33,0))</f>
        <v>-</v>
      </c>
      <c r="I5" s="24" t="str">
        <f t="array" ref="I5">INDEX('TFP Calculation'!$AB$9:$AB$33,MATCH('Summary Results'!A5,'TFP Calculation'!$C$9:$C$33,0))</f>
        <v>-</v>
      </c>
      <c r="J5" s="24" t="str">
        <f t="array" ref="J5">INDEX('TFP Calculation'!$AH$9:$AH$33,MATCH('Summary Results'!A5,'TFP Calculation'!$C$9:$C$33,0))</f>
        <v>-</v>
      </c>
      <c r="K5" s="24" t="str">
        <f t="array" ref="K5">INDEX('TFP Calculation'!$AK$9:$AK$33,MATCH('Summary Results'!A5,'TFP Calculation'!$C$9:$C$33,0))</f>
        <v>-</v>
      </c>
      <c r="L5" s="25"/>
      <c r="M5" s="23">
        <f t="array" ref="M5">INDEX('TFP Calculation'!BT$9:BT$33,MATCH('Summary Results'!$A5,'TFP Calculation'!$C$9:$C$33,0))</f>
        <v>5.0190065182326778E-2</v>
      </c>
      <c r="N5" s="23">
        <f t="array" ref="N5">INDEX('TFP Calculation'!BU$9:BU$33,MATCH('Summary Results'!$A5,'TFP Calculation'!$C$9:$C$33,0))</f>
        <v>0.71939507246884993</v>
      </c>
      <c r="O5" s="23">
        <f t="array" ref="O5">INDEX('TFP Calculation'!BV$9:BV$33,MATCH('Summary Results'!$A5,'TFP Calculation'!$C$9:$C$33,0))</f>
        <v>0.23041486234882336</v>
      </c>
      <c r="P5" s="25"/>
      <c r="Q5" s="26" t="str">
        <f t="array" ref="Q5">INDEX('TFP Calculation'!$AR$9:$AR$33,MATCH('Summary Results'!A5,'TFP Calculation'!$C$9:$C$33,0))</f>
        <v>-</v>
      </c>
      <c r="R5" s="24" t="str">
        <f t="array" ref="R5">INDEX('TFP Calculation'!$BB$9:$BB$33,MATCH('Summary Results'!A5,'TFP Calculation'!$C$9:$C$33,0))</f>
        <v>-</v>
      </c>
      <c r="S5" s="24" t="str">
        <f t="array" ref="S5">INDEX('TFP Calculation'!$BO$9:$BO$33,MATCH('Summary Results'!A5,'TFP Calculation'!$C$9:$C$33,0))</f>
        <v>-</v>
      </c>
      <c r="T5" s="25"/>
      <c r="U5" s="23" t="str">
        <f>INDEX('TFP Calculation'!CA$9:CA$33,MATCH('Summary Results'!$A5,'TFP Calculation'!$C$9:$C$33,0))</f>
        <v>-</v>
      </c>
      <c r="V5" s="23" t="str">
        <f>INDEX('TFP Calculation'!CB$9:CB$33,MATCH('Summary Results'!$A5,'TFP Calculation'!$C$9:$C$33,0))</f>
        <v>-</v>
      </c>
      <c r="W5" s="27"/>
      <c r="X5" s="28" t="str">
        <f>INDEX('TFP Calculation'!$CU$9:$CU$33,MATCH('Summary Results'!A5,'TFP Calculation'!$C$9:$C$33,0))</f>
        <v>-</v>
      </c>
      <c r="Y5" s="28" t="str">
        <f t="array" ref="Y5">INDEX('TFP Calculation'!$DA$9:$DA$33,MATCH('Summary Results'!A5,'TFP Calculation'!$C$9:$C$33,0))</f>
        <v>-</v>
      </c>
      <c r="Z5" s="28" t="str">
        <f t="array" ref="Z5">INDEX('TFP Calculation'!$DD$9:$DD$33,MATCH('Summary Results'!A5,'TFP Calculation'!$C$9:$C$33,0))</f>
        <v>-</v>
      </c>
    </row>
    <row r="6" spans="1:26">
      <c r="A6" s="21">
        <v>1993</v>
      </c>
      <c r="B6" s="22"/>
      <c r="C6" s="23">
        <f>INDEX('TFP Calculation'!I$9:I$33,MATCH('Summary Results'!$A6,'TFP Calculation'!$C$9:$C$33,0))</f>
        <v>0.47063836148901189</v>
      </c>
      <c r="D6" s="23">
        <f>INDEX('TFP Calculation'!J$9:J$33,MATCH('Summary Results'!$A6,'TFP Calculation'!$C$9:$C$33,0))</f>
        <v>0.37095230976229626</v>
      </c>
      <c r="E6" s="23">
        <f>INDEX('TFP Calculation'!N$9:N$33,MATCH('Summary Results'!$A6,'TFP Calculation'!$C$9:$C$33,0))</f>
        <v>0.14873673194797429</v>
      </c>
      <c r="F6" s="23">
        <f>INDEX('TFP Calculation'!O$9:O$33,MATCH('Summary Results'!$A6,'TFP Calculation'!$C$9:$C$33,0))</f>
        <v>9.6725968007175967E-3</v>
      </c>
      <c r="G6" s="22"/>
      <c r="H6" s="24">
        <f t="array" ref="H6">INDEX('TFP Calculation'!$Y$9:$Y$33,MATCH('Summary Results'!A6,'TFP Calculation'!$C$9:$C$33,0))</f>
        <v>5.2967726785481908E-2</v>
      </c>
      <c r="I6" s="24">
        <f t="array" ref="I6">INDEX('TFP Calculation'!$AB$9:$AB$33,MATCH('Summary Results'!A6,'TFP Calculation'!$C$9:$C$33,0))</f>
        <v>7.3172551057562846E-2</v>
      </c>
      <c r="J6" s="24">
        <f t="array" ref="J6">INDEX('TFP Calculation'!$AH$9:$AH$33,MATCH('Summary Results'!A6,'TFP Calculation'!$C$9:$C$33,0))</f>
        <v>-7.6100141189948496E-3</v>
      </c>
      <c r="K6" s="24">
        <f t="array" ref="K6">INDEX('TFP Calculation'!$AK$9:$AK$33,MATCH('Summary Results'!A6,'TFP Calculation'!$C$9:$C$33,0))</f>
        <v>-0.34778343293073732</v>
      </c>
      <c r="L6" s="25"/>
      <c r="M6" s="23">
        <f t="array" ref="M6">INDEX('TFP Calculation'!BT$9:BT$33,MATCH('Summary Results'!$A6,'TFP Calculation'!$C$9:$C$33,0))</f>
        <v>5.0979194862745943E-2</v>
      </c>
      <c r="N6" s="23">
        <f t="array" ref="N6">INDEX('TFP Calculation'!BU$9:BU$33,MATCH('Summary Results'!$A6,'TFP Calculation'!$C$9:$C$33,0))</f>
        <v>0.70133400989502381</v>
      </c>
      <c r="O6" s="23">
        <f t="array" ref="O6">INDEX('TFP Calculation'!BV$9:BV$33,MATCH('Summary Results'!$A6,'TFP Calculation'!$C$9:$C$33,0))</f>
        <v>0.24768679524223028</v>
      </c>
      <c r="P6" s="25"/>
      <c r="Q6" s="26">
        <f t="array" ref="Q6">INDEX('TFP Calculation'!$AR$9:$AR$33,MATCH('Summary Results'!A6,'TFP Calculation'!$C$9:$C$33,0))</f>
        <v>1.0162991371045147E-2</v>
      </c>
      <c r="R6" s="24">
        <f t="array" ref="R6">INDEX('TFP Calculation'!$BB$9:$BB$33,MATCH('Summary Results'!A6,'TFP Calculation'!$C$9:$C$33,0))</f>
        <v>1.9450106827549038E-2</v>
      </c>
      <c r="S6" s="24">
        <f t="array" ref="S6">INDEX('TFP Calculation'!$BO$9:$BO$33,MATCH('Summary Results'!A6,'TFP Calculation'!$C$9:$C$33,0))</f>
        <v>7.6533695049016387E-2</v>
      </c>
      <c r="T6" s="25"/>
      <c r="U6" s="23">
        <f>INDEX('TFP Calculation'!CA$9:CA$33,MATCH('Summary Results'!$A6,'TFP Calculation'!$C$9:$C$33,0))</f>
        <v>-1.1026165563877841E-2</v>
      </c>
      <c r="V6" s="23">
        <f>INDEX('TFP Calculation'!CB$9:CB$33,MATCH('Summary Results'!$A6,'TFP Calculation'!$C$9:$C$33,0))</f>
        <v>-3.9922119617893541E-4</v>
      </c>
      <c r="W6" s="27"/>
      <c r="X6" s="28">
        <f>INDEX('TFP Calculation'!$CU$9:$CU$33,MATCH('Summary Results'!A6,'TFP Calculation'!$C$9:$C$33,0))</f>
        <v>4.3284445591215123E-2</v>
      </c>
      <c r="Y6" s="28">
        <f t="array" ref="Y6">INDEX('TFP Calculation'!$DA$9:$DA$33,MATCH('Summary Results'!A6,'TFP Calculation'!$C$9:$C$33,0))</f>
        <v>-3.1049450402337905E-2</v>
      </c>
      <c r="Z6" s="28">
        <f t="array" ref="Z6">INDEX('TFP Calculation'!$DD$9:$DD$33,MATCH('Summary Results'!A6,'TFP Calculation'!$C$9:$C$33,0))</f>
        <v>1.2234995188877218E-2</v>
      </c>
    </row>
    <row r="7" spans="1:26">
      <c r="A7" s="21">
        <v>1994</v>
      </c>
      <c r="B7" s="22"/>
      <c r="C7" s="23">
        <f>INDEX('TFP Calculation'!I$9:I$33,MATCH('Summary Results'!$A7,'TFP Calculation'!$C$9:$C$33,0))</f>
        <v>0.47961989087371515</v>
      </c>
      <c r="D7" s="23">
        <f>INDEX('TFP Calculation'!J$9:J$33,MATCH('Summary Results'!$A7,'TFP Calculation'!$C$9:$C$33,0))</f>
        <v>0.37545645522861532</v>
      </c>
      <c r="E7" s="23">
        <f>INDEX('TFP Calculation'!N$9:N$33,MATCH('Summary Results'!$A7,'TFP Calculation'!$C$9:$C$33,0))</f>
        <v>0.13547732175335203</v>
      </c>
      <c r="F7" s="23">
        <f>INDEX('TFP Calculation'!O$9:O$33,MATCH('Summary Results'!$A7,'TFP Calculation'!$C$9:$C$33,0))</f>
        <v>9.4463321443173966E-3</v>
      </c>
      <c r="G7" s="22"/>
      <c r="H7" s="24">
        <f t="array" ref="H7">INDEX('TFP Calculation'!$Y$9:$Y$33,MATCH('Summary Results'!A7,'TFP Calculation'!$C$9:$C$33,0))</f>
        <v>4.1112632331129988E-2</v>
      </c>
      <c r="I7" s="24">
        <f t="array" ref="I7">INDEX('TFP Calculation'!$AB$9:$AB$33,MATCH('Summary Results'!A7,'TFP Calculation'!$C$9:$C$33,0))</f>
        <v>3.402810037832163E-2</v>
      </c>
      <c r="J7" s="24">
        <f t="array" ref="J7">INDEX('TFP Calculation'!$AH$9:$AH$33,MATCH('Summary Results'!A7,'TFP Calculation'!$C$9:$C$33,0))</f>
        <v>-1.3171274340195408E-2</v>
      </c>
      <c r="K7" s="24">
        <f t="array" ref="K7">INDEX('TFP Calculation'!$AK$9:$AK$33,MATCH('Summary Results'!A7,'TFP Calculation'!$C$9:$C$33,0))</f>
        <v>4.3767428157819824E-2</v>
      </c>
      <c r="L7" s="25"/>
      <c r="M7" s="23">
        <f t="array" ref="M7">INDEX('TFP Calculation'!BT$9:BT$33,MATCH('Summary Results'!$A7,'TFP Calculation'!$C$9:$C$33,0))</f>
        <v>5.3189145553820392E-2</v>
      </c>
      <c r="N7" s="23">
        <f t="array" ref="N7">INDEX('TFP Calculation'!BU$9:BU$33,MATCH('Summary Results'!$A7,'TFP Calculation'!$C$9:$C$33,0))</f>
        <v>0.69166598765160825</v>
      </c>
      <c r="O7" s="23">
        <f t="array" ref="O7">INDEX('TFP Calculation'!BV$9:BV$33,MATCH('Summary Results'!$A7,'TFP Calculation'!$C$9:$C$33,0))</f>
        <v>0.25514486679457138</v>
      </c>
      <c r="P7" s="25"/>
      <c r="Q7" s="26">
        <f t="array" ref="Q7">INDEX('TFP Calculation'!$AR$9:$AR$33,MATCH('Summary Results'!A7,'TFP Calculation'!$C$9:$C$33,0))</f>
        <v>1.3097949886104736E-2</v>
      </c>
      <c r="R7" s="24">
        <f t="array" ref="R7">INDEX('TFP Calculation'!$BB$9:$BB$33,MATCH('Summary Results'!A7,'TFP Calculation'!$C$9:$C$33,0))</f>
        <v>8.9551230330986546E-3</v>
      </c>
      <c r="S7" s="24">
        <f t="array" ref="S7">INDEX('TFP Calculation'!$BO$9:$BO$33,MATCH('Summary Results'!A7,'TFP Calculation'!$C$9:$C$33,0))</f>
        <v>2.5811953425894506E-2</v>
      </c>
      <c r="T7" s="25"/>
      <c r="U7" s="23">
        <f>INDEX('TFP Calculation'!CA$9:CA$33,MATCH('Summary Results'!$A7,'TFP Calculation'!$C$9:$C$33,0))</f>
        <v>6.8750902845948552E-4</v>
      </c>
      <c r="V7" s="23">
        <f>INDEX('TFP Calculation'!CB$9:CB$33,MATCH('Summary Results'!$A7,'TFP Calculation'!$C$9:$C$33,0))</f>
        <v>2.5518864880840243E-5</v>
      </c>
      <c r="W7" s="27"/>
      <c r="X7" s="28">
        <f>INDEX('TFP Calculation'!$CU$9:$CU$33,MATCH('Summary Results'!A7,'TFP Calculation'!$C$9:$C$33,0))</f>
        <v>3.1873337482856395E-2</v>
      </c>
      <c r="Y7" s="28">
        <f t="array" ref="Y7">INDEX('TFP Calculation'!$DA$9:$DA$33,MATCH('Summary Results'!A7,'TFP Calculation'!$C$9:$C$33,0))</f>
        <v>-1.3168054591801967E-2</v>
      </c>
      <c r="Z7" s="28">
        <f t="array" ref="Z7">INDEX('TFP Calculation'!$DD$9:$DD$33,MATCH('Summary Results'!A7,'TFP Calculation'!$C$9:$C$33,0))</f>
        <v>1.8705282891054428E-2</v>
      </c>
    </row>
    <row r="8" spans="1:26">
      <c r="A8" s="21">
        <v>1995</v>
      </c>
      <c r="B8" s="22"/>
      <c r="C8" s="23">
        <f>INDEX('TFP Calculation'!I$9:I$33,MATCH('Summary Results'!$A8,'TFP Calculation'!$C$9:$C$33,0))</f>
        <v>0.48916667912735312</v>
      </c>
      <c r="D8" s="23">
        <f>INDEX('TFP Calculation'!J$9:J$33,MATCH('Summary Results'!$A8,'TFP Calculation'!$C$9:$C$33,0))</f>
        <v>0.37385050166723993</v>
      </c>
      <c r="E8" s="23">
        <f>INDEX('TFP Calculation'!N$9:N$33,MATCH('Summary Results'!$A8,'TFP Calculation'!$C$9:$C$33,0))</f>
        <v>0.12615697474468054</v>
      </c>
      <c r="F8" s="23">
        <f>INDEX('TFP Calculation'!O$9:O$33,MATCH('Summary Results'!$A8,'TFP Calculation'!$C$9:$C$33,0))</f>
        <v>1.0825844460726408E-2</v>
      </c>
      <c r="G8" s="22"/>
      <c r="H8" s="24">
        <f t="array" ref="H8">INDEX('TFP Calculation'!$Y$9:$Y$33,MATCH('Summary Results'!A8,'TFP Calculation'!$C$9:$C$33,0))</f>
        <v>-3.6795711980596967E-2</v>
      </c>
      <c r="I8" s="24">
        <f t="array" ref="I8">INDEX('TFP Calculation'!$AB$9:$AB$33,MATCH('Summary Results'!A8,'TFP Calculation'!$C$9:$C$33,0))</f>
        <v>-2.991097501625432E-2</v>
      </c>
      <c r="J8" s="24">
        <f t="array" ref="J8">INDEX('TFP Calculation'!$AH$9:$AH$33,MATCH('Summary Results'!A8,'TFP Calculation'!$C$9:$C$33,0))</f>
        <v>-2.5546755729535836E-3</v>
      </c>
      <c r="K8" s="24">
        <f t="array" ref="K8">INDEX('TFP Calculation'!$AK$9:$AK$33,MATCH('Summary Results'!A8,'TFP Calculation'!$C$9:$C$33,0))</f>
        <v>0.13502169643356793</v>
      </c>
      <c r="L8" s="25"/>
      <c r="M8" s="23">
        <f t="array" ref="M8">INDEX('TFP Calculation'!BT$9:BT$33,MATCH('Summary Results'!$A8,'TFP Calculation'!$C$9:$C$33,0))</f>
        <v>5.2691380215643846E-2</v>
      </c>
      <c r="N8" s="23">
        <f t="array" ref="N8">INDEX('TFP Calculation'!BU$9:BU$33,MATCH('Summary Results'!$A8,'TFP Calculation'!$C$9:$C$33,0))</f>
        <v>0.6845556111899338</v>
      </c>
      <c r="O8" s="23">
        <f t="array" ref="O8">INDEX('TFP Calculation'!BV$9:BV$33,MATCH('Summary Results'!$A8,'TFP Calculation'!$C$9:$C$33,0))</f>
        <v>0.26275300859442241</v>
      </c>
      <c r="P8" s="25"/>
      <c r="Q8" s="26">
        <f t="array" ref="Q8">INDEX('TFP Calculation'!$AR$9:$AR$33,MATCH('Summary Results'!A8,'TFP Calculation'!$C$9:$C$33,0))</f>
        <v>1.0680157391793116E-2</v>
      </c>
      <c r="R8" s="24">
        <f t="array" ref="R8">INDEX('TFP Calculation'!$BB$9:$BB$33,MATCH('Summary Results'!A8,'TFP Calculation'!$C$9:$C$33,0))</f>
        <v>8.7801586347745781E-3</v>
      </c>
      <c r="S8" s="24">
        <f t="array" ref="S8">INDEX('TFP Calculation'!$BO$9:$BO$33,MATCH('Summary Results'!A8,'TFP Calculation'!$C$9:$C$33,0))</f>
        <v>2.0280002847344453E-2</v>
      </c>
      <c r="T8" s="25"/>
      <c r="U8" s="23">
        <f>INDEX('TFP Calculation'!CA$9:CA$33,MATCH('Summary Results'!$A8,'TFP Calculation'!$C$9:$C$33,0))</f>
        <v>6.5406975326468535E-3</v>
      </c>
      <c r="V8" s="23">
        <f>INDEX('TFP Calculation'!CB$9:CB$33,MATCH('Summary Results'!$A8,'TFP Calculation'!$C$9:$C$33,0))</f>
        <v>2.3698488521589742E-4</v>
      </c>
      <c r="W8" s="27"/>
      <c r="X8" s="28">
        <f>INDEX('TFP Calculation'!$CU$9:$CU$33,MATCH('Summary Results'!A8,'TFP Calculation'!$C$9:$C$33,0))</f>
        <v>-3.0010997253135829E-2</v>
      </c>
      <c r="Y8" s="28">
        <f t="array" ref="Y8">INDEX('TFP Calculation'!$DA$9:$DA$33,MATCH('Summary Results'!A8,'TFP Calculation'!$C$9:$C$33,0))</f>
        <v>-1.2085568862722579E-2</v>
      </c>
      <c r="Z8" s="28">
        <f t="array" ref="Z8">INDEX('TFP Calculation'!$DD$9:$DD$33,MATCH('Summary Results'!A8,'TFP Calculation'!$C$9:$C$33,0))</f>
        <v>-4.2096566115858408E-2</v>
      </c>
    </row>
    <row r="9" spans="1:26">
      <c r="A9" s="21">
        <v>1996</v>
      </c>
      <c r="B9" s="22"/>
      <c r="C9" s="23">
        <f>INDEX('TFP Calculation'!I$9:I$33,MATCH('Summary Results'!$A9,'TFP Calculation'!$C$9:$C$33,0))</f>
        <v>0.51368941410477664</v>
      </c>
      <c r="D9" s="23">
        <f>INDEX('TFP Calculation'!J$9:J$33,MATCH('Summary Results'!$A9,'TFP Calculation'!$C$9:$C$33,0))</f>
        <v>0.36968730804106831</v>
      </c>
      <c r="E9" s="23">
        <f>INDEX('TFP Calculation'!N$9:N$33,MATCH('Summary Results'!$A9,'TFP Calculation'!$C$9:$C$33,0))</f>
        <v>0.10540556351829643</v>
      </c>
      <c r="F9" s="23">
        <f>INDEX('TFP Calculation'!O$9:O$33,MATCH('Summary Results'!$A9,'TFP Calculation'!$C$9:$C$33,0))</f>
        <v>1.121771433585866E-2</v>
      </c>
      <c r="G9" s="22"/>
      <c r="H9" s="24">
        <f t="array" ref="H9">INDEX('TFP Calculation'!$Y$9:$Y$33,MATCH('Summary Results'!A9,'TFP Calculation'!$C$9:$C$33,0))</f>
        <v>0.11916578714853919</v>
      </c>
      <c r="I9" s="24">
        <f t="array" ref="I9">INDEX('TFP Calculation'!$AB$9:$AB$33,MATCH('Summary Results'!A9,'TFP Calculation'!$C$9:$C$33,0))</f>
        <v>7.1919113710897584E-2</v>
      </c>
      <c r="J9" s="24">
        <f t="array" ref="J9">INDEX('TFP Calculation'!$AH$9:$AH$33,MATCH('Summary Results'!A9,'TFP Calculation'!$C$9:$C$33,0))</f>
        <v>2.8848075181797109E-2</v>
      </c>
      <c r="K9" s="24">
        <f t="array" ref="K9">INDEX('TFP Calculation'!$AK$9:$AK$33,MATCH('Summary Results'!A9,'TFP Calculation'!$C$9:$C$33,0))</f>
        <v>0.19661388093311194</v>
      </c>
      <c r="L9" s="25"/>
      <c r="M9" s="23">
        <f t="array" ref="M9">INDEX('TFP Calculation'!BT$9:BT$33,MATCH('Summary Results'!$A9,'TFP Calculation'!$C$9:$C$33,0))</f>
        <v>4.6339388644495667E-2</v>
      </c>
      <c r="N9" s="23">
        <f t="array" ref="N9">INDEX('TFP Calculation'!BU$9:BU$33,MATCH('Summary Results'!$A9,'TFP Calculation'!$C$9:$C$33,0))</f>
        <v>0.70139831929661223</v>
      </c>
      <c r="O9" s="23">
        <f t="array" ref="O9">INDEX('TFP Calculation'!BV$9:BV$33,MATCH('Summary Results'!$A9,'TFP Calculation'!$C$9:$C$33,0))</f>
        <v>0.25226229205889217</v>
      </c>
      <c r="P9" s="25"/>
      <c r="Q9" s="26">
        <f t="array" ref="Q9">INDEX('TFP Calculation'!$AR$9:$AR$33,MATCH('Summary Results'!A9,'TFP Calculation'!$C$9:$C$33,0))</f>
        <v>5.3948832035595119E-2</v>
      </c>
      <c r="R9" s="24">
        <f t="array" ref="R9">INDEX('TFP Calculation'!$BB$9:$BB$33,MATCH('Summary Results'!A9,'TFP Calculation'!$C$9:$C$33,0))</f>
        <v>7.4229954219211742E-3</v>
      </c>
      <c r="S9" s="24">
        <f t="array" ref="S9">INDEX('TFP Calculation'!$BO$9:$BO$33,MATCH('Summary Results'!A9,'TFP Calculation'!$C$9:$C$33,0))</f>
        <v>5.7000386647255777E-2</v>
      </c>
      <c r="T9" s="25"/>
      <c r="U9" s="23">
        <f>INDEX('TFP Calculation'!CA$9:CA$33,MATCH('Summary Results'!$A9,'TFP Calculation'!$C$9:$C$33,0))</f>
        <v>8.8296875809390274E-2</v>
      </c>
      <c r="V9" s="23">
        <f>INDEX('TFP Calculation'!CB$9:CB$33,MATCH('Summary Results'!$A9,'TFP Calculation'!$C$9:$C$33,0))</f>
        <v>3.4540725800856448E-3</v>
      </c>
      <c r="W9" s="27"/>
      <c r="X9" s="28">
        <f>INDEX('TFP Calculation'!$CU$9:$CU$33,MATCH('Summary Results'!A9,'TFP Calculation'!$C$9:$C$33,0))</f>
        <v>8.9827619885479076E-2</v>
      </c>
      <c r="Y9" s="28">
        <f t="array" ref="Y9">INDEX('TFP Calculation'!$DA$9:$DA$33,MATCH('Summary Results'!A9,'TFP Calculation'!$C$9:$C$33,0))</f>
        <v>-1.9384837879987106E-2</v>
      </c>
      <c r="Z9" s="28">
        <f t="array" ref="Z9">INDEX('TFP Calculation'!$DD$9:$DD$33,MATCH('Summary Results'!A9,'TFP Calculation'!$C$9:$C$33,0))</f>
        <v>7.0442782005491977E-2</v>
      </c>
    </row>
    <row r="10" spans="1:26">
      <c r="A10" s="21">
        <v>1997</v>
      </c>
      <c r="B10" s="22"/>
      <c r="C10" s="23">
        <f>INDEX('TFP Calculation'!I$9:I$33,MATCH('Summary Results'!$A10,'TFP Calculation'!$C$9:$C$33,0))</f>
        <v>0.52895276574089789</v>
      </c>
      <c r="D10" s="23">
        <f>INDEX('TFP Calculation'!J$9:J$33,MATCH('Summary Results'!$A10,'TFP Calculation'!$C$9:$C$33,0))</f>
        <v>0.36408777584159635</v>
      </c>
      <c r="E10" s="23">
        <f>INDEX('TFP Calculation'!N$9:N$33,MATCH('Summary Results'!$A10,'TFP Calculation'!$C$9:$C$33,0))</f>
        <v>9.5995188674880869E-2</v>
      </c>
      <c r="F10" s="23">
        <f>INDEX('TFP Calculation'!O$9:O$33,MATCH('Summary Results'!$A10,'TFP Calculation'!$C$9:$C$33,0))</f>
        <v>1.0964269742624948E-2</v>
      </c>
      <c r="G10" s="22"/>
      <c r="H10" s="24">
        <f t="array" ref="H10">INDEX('TFP Calculation'!$Y$9:$Y$33,MATCH('Summary Results'!A10,'TFP Calculation'!$C$9:$C$33,0))</f>
        <v>-3.8155654081306251E-2</v>
      </c>
      <c r="I10" s="24">
        <f t="array" ref="I10">INDEX('TFP Calculation'!$AB$9:$AB$33,MATCH('Summary Results'!A10,'TFP Calculation'!$C$9:$C$33,0))</f>
        <v>-2.4731786971966884E-2</v>
      </c>
      <c r="J10" s="24">
        <f t="array" ref="J10">INDEX('TFP Calculation'!$AH$9:$AH$33,MATCH('Summary Results'!A10,'TFP Calculation'!$C$9:$C$33,0))</f>
        <v>2.7808724924191484E-2</v>
      </c>
      <c r="K10" s="24">
        <f t="array" ref="K10">INDEX('TFP Calculation'!$AK$9:$AK$33,MATCH('Summary Results'!A10,'TFP Calculation'!$C$9:$C$33,0))</f>
        <v>7.3669460593298583E-2</v>
      </c>
      <c r="L10" s="25"/>
      <c r="M10" s="23">
        <f t="array" ref="M10">INDEX('TFP Calculation'!BT$9:BT$33,MATCH('Summary Results'!$A10,'TFP Calculation'!$C$9:$C$33,0))</f>
        <v>4.7584874344652334E-2</v>
      </c>
      <c r="N10" s="23">
        <f t="array" ref="N10">INDEX('TFP Calculation'!BU$9:BU$33,MATCH('Summary Results'!$A10,'TFP Calculation'!$C$9:$C$33,0))</f>
        <v>0.7241662628116784</v>
      </c>
      <c r="O10" s="23">
        <f t="array" ref="O10">INDEX('TFP Calculation'!BV$9:BV$33,MATCH('Summary Results'!$A10,'TFP Calculation'!$C$9:$C$33,0))</f>
        <v>0.22824886284366924</v>
      </c>
      <c r="P10" s="25"/>
      <c r="Q10" s="26">
        <f t="array" ref="Q10">INDEX('TFP Calculation'!$AR$9:$AR$33,MATCH('Summary Results'!A10,'TFP Calculation'!$C$9:$C$33,0))</f>
        <v>0.11735268249780122</v>
      </c>
      <c r="R10" s="24">
        <f t="array" ref="R10">INDEX('TFP Calculation'!$BB$9:$BB$33,MATCH('Summary Results'!A10,'TFP Calculation'!$C$9:$C$33,0))</f>
        <v>8.7732418662044009E-3</v>
      </c>
      <c r="S10" s="24">
        <f t="array" ref="S10">INDEX('TFP Calculation'!$BO$9:$BO$33,MATCH('Summary Results'!A10,'TFP Calculation'!$C$9:$C$33,0))</f>
        <v>-3.9755552933272128E-3</v>
      </c>
      <c r="T10" s="25"/>
      <c r="U10" s="23">
        <f>INDEX('TFP Calculation'!CA$9:CA$33,MATCH('Summary Results'!$A10,'TFP Calculation'!$C$9:$C$33,0))</f>
        <v>9.3003354462281362E-2</v>
      </c>
      <c r="V10" s="23">
        <f>INDEX('TFP Calculation'!CB$9:CB$33,MATCH('Summary Results'!$A10,'TFP Calculation'!$C$9:$C$33,0))</f>
        <v>3.5799908715621396E-3</v>
      </c>
      <c r="W10" s="27"/>
      <c r="X10" s="28">
        <f>INDEX('TFP Calculation'!$CU$9:$CU$33,MATCH('Summary Results'!A10,'TFP Calculation'!$C$9:$C$33,0))</f>
        <v>-2.755360173337381E-2</v>
      </c>
      <c r="Y10" s="28">
        <f t="array" ref="Y10">INDEX('TFP Calculation'!$DA$9:$DA$33,MATCH('Summary Results'!A10,'TFP Calculation'!$C$9:$C$33,0))</f>
        <v>-8.9526251088859199E-3</v>
      </c>
      <c r="Z10" s="28">
        <f t="array" ref="Z10">INDEX('TFP Calculation'!$DD$9:$DD$33,MATCH('Summary Results'!A10,'TFP Calculation'!$C$9:$C$33,0))</f>
        <v>-3.650622684225973E-2</v>
      </c>
    </row>
    <row r="11" spans="1:26">
      <c r="A11" s="21">
        <v>1998</v>
      </c>
      <c r="B11" s="22"/>
      <c r="C11" s="23">
        <f>INDEX('TFP Calculation'!I$9:I$33,MATCH('Summary Results'!$A11,'TFP Calculation'!$C$9:$C$33,0))</f>
        <v>0.57493307909500935</v>
      </c>
      <c r="D11" s="23">
        <f>INDEX('TFP Calculation'!J$9:J$33,MATCH('Summary Results'!$A11,'TFP Calculation'!$C$9:$C$33,0))</f>
        <v>0.33420116607385136</v>
      </c>
      <c r="E11" s="23">
        <f>INDEX('TFP Calculation'!N$9:N$33,MATCH('Summary Results'!$A11,'TFP Calculation'!$C$9:$C$33,0))</f>
        <v>8.078178284624693E-2</v>
      </c>
      <c r="F11" s="23">
        <f>INDEX('TFP Calculation'!O$9:O$33,MATCH('Summary Results'!$A11,'TFP Calculation'!$C$9:$C$33,0))</f>
        <v>1.0083971984892377E-2</v>
      </c>
      <c r="G11" s="22"/>
      <c r="H11" s="24">
        <f t="array" ref="H11">INDEX('TFP Calculation'!$Y$9:$Y$33,MATCH('Summary Results'!A11,'TFP Calculation'!$C$9:$C$33,0))</f>
        <v>-6.6576358387753026E-2</v>
      </c>
      <c r="I11" s="24">
        <f t="array" ref="I11">INDEX('TFP Calculation'!$AB$9:$AB$33,MATCH('Summary Results'!A11,'TFP Calculation'!$C$9:$C$33,0))</f>
        <v>-5.2849731037206742E-2</v>
      </c>
      <c r="J11" s="24">
        <f t="array" ref="J11">INDEX('TFP Calculation'!$AH$9:$AH$33,MATCH('Summary Results'!A11,'TFP Calculation'!$C$9:$C$33,0))</f>
        <v>-1.4443783404306397E-2</v>
      </c>
      <c r="K11" s="24">
        <f t="array" ref="K11">INDEX('TFP Calculation'!$AK$9:$AK$33,MATCH('Summary Results'!A11,'TFP Calculation'!$C$9:$C$33,0))</f>
        <v>6.151327202165692E-2</v>
      </c>
      <c r="L11" s="25"/>
      <c r="M11" s="23">
        <f t="array" ref="M11">INDEX('TFP Calculation'!BT$9:BT$33,MATCH('Summary Results'!$A11,'TFP Calculation'!$C$9:$C$33,0))</f>
        <v>6.0383378183316912E-2</v>
      </c>
      <c r="N11" s="23">
        <f t="array" ref="N11">INDEX('TFP Calculation'!BU$9:BU$33,MATCH('Summary Results'!$A11,'TFP Calculation'!$C$9:$C$33,0))</f>
        <v>0.74424271402790487</v>
      </c>
      <c r="O11" s="23">
        <f t="array" ref="O11">INDEX('TFP Calculation'!BV$9:BV$33,MATCH('Summary Results'!$A11,'TFP Calculation'!$C$9:$C$33,0))</f>
        <v>0.19537390778877819</v>
      </c>
      <c r="P11" s="25"/>
      <c r="Q11" s="26">
        <f t="array" ref="Q11">INDEX('TFP Calculation'!$AR$9:$AR$33,MATCH('Summary Results'!A11,'TFP Calculation'!$C$9:$C$33,0))</f>
        <v>3.0296828632825262E-2</v>
      </c>
      <c r="R11" s="24">
        <f t="array" ref="R11">INDEX('TFP Calculation'!$BB$9:$BB$33,MATCH('Summary Results'!A11,'TFP Calculation'!$C$9:$C$33,0))</f>
        <v>1.3227338963528774E-2</v>
      </c>
      <c r="S11" s="24">
        <f t="array" ref="S11">INDEX('TFP Calculation'!$BO$9:$BO$33,MATCH('Summary Results'!A11,'TFP Calculation'!$C$9:$C$33,0))</f>
        <v>-0.11151469518825177</v>
      </c>
      <c r="T11" s="25"/>
      <c r="U11" s="23">
        <f>INDEX('TFP Calculation'!CA$9:CA$33,MATCH('Summary Results'!$A11,'TFP Calculation'!$C$9:$C$33,0))</f>
        <v>3.8258978006728991E-2</v>
      </c>
      <c r="V11" s="23">
        <f>INDEX('TFP Calculation'!CB$9:CB$33,MATCH('Summary Results'!$A11,'TFP Calculation'!$C$9:$C$33,0))</f>
        <v>1.4042341099988187E-3</v>
      </c>
      <c r="W11" s="27"/>
      <c r="X11" s="28">
        <f>INDEX('TFP Calculation'!$CU$9:$CU$33,MATCH('Summary Results'!A11,'TFP Calculation'!$C$9:$C$33,0))</f>
        <v>-6.0371201247943991E-2</v>
      </c>
      <c r="Y11" s="28">
        <f t="array" ref="Y11">INDEX('TFP Calculation'!$DA$9:$DA$33,MATCH('Summary Results'!A11,'TFP Calculation'!$C$9:$C$33,0))</f>
        <v>1.3595627002417683E-2</v>
      </c>
      <c r="Z11" s="28">
        <f t="array" ref="Z11">INDEX('TFP Calculation'!$DD$9:$DD$33,MATCH('Summary Results'!A11,'TFP Calculation'!$C$9:$C$33,0))</f>
        <v>-4.6775574245526308E-2</v>
      </c>
    </row>
    <row r="12" spans="1:26">
      <c r="A12" s="21">
        <v>1999</v>
      </c>
      <c r="B12" s="22"/>
      <c r="C12" s="23">
        <f>INDEX('TFP Calculation'!I$9:I$33,MATCH('Summary Results'!$A12,'TFP Calculation'!$C$9:$C$33,0))</f>
        <v>0.60220850198653264</v>
      </c>
      <c r="D12" s="23">
        <f>INDEX('TFP Calculation'!J$9:J$33,MATCH('Summary Results'!$A12,'TFP Calculation'!$C$9:$C$33,0))</f>
        <v>0.3154763015052881</v>
      </c>
      <c r="E12" s="23">
        <f>INDEX('TFP Calculation'!N$9:N$33,MATCH('Summary Results'!$A12,'TFP Calculation'!$C$9:$C$33,0))</f>
        <v>6.6833299136371288E-2</v>
      </c>
      <c r="F12" s="23">
        <f>INDEX('TFP Calculation'!O$9:O$33,MATCH('Summary Results'!$A12,'TFP Calculation'!$C$9:$C$33,0))</f>
        <v>1.5481897371808027E-2</v>
      </c>
      <c r="G12" s="22"/>
      <c r="H12" s="24">
        <f t="array" ref="H12">INDEX('TFP Calculation'!$Y$9:$Y$33,MATCH('Summary Results'!A12,'TFP Calculation'!$C$9:$C$33,0))</f>
        <v>4.3436356868428248E-2</v>
      </c>
      <c r="I12" s="24">
        <f t="array" ref="I12">INDEX('TFP Calculation'!$AB$9:$AB$33,MATCH('Summary Results'!A12,'TFP Calculation'!$C$9:$C$33,0))</f>
        <v>3.8986696855762754E-2</v>
      </c>
      <c r="J12" s="24">
        <f t="array" ref="J12">INDEX('TFP Calculation'!$AH$9:$AH$33,MATCH('Summary Results'!A12,'TFP Calculation'!$C$9:$C$33,0))</f>
        <v>1.247587489394311E-2</v>
      </c>
      <c r="K12" s="24">
        <f t="array" ref="K12">INDEX('TFP Calculation'!$AK$9:$AK$33,MATCH('Summary Results'!A12,'TFP Calculation'!$C$9:$C$33,0))</f>
        <v>1.4559975137827556E-2</v>
      </c>
      <c r="L12" s="25"/>
      <c r="M12" s="23">
        <f t="array" ref="M12">INDEX('TFP Calculation'!BT$9:BT$33,MATCH('Summary Results'!$A12,'TFP Calculation'!$C$9:$C$33,0))</f>
        <v>6.1531759458132482E-2</v>
      </c>
      <c r="N12" s="23">
        <f t="array" ref="N12">INDEX('TFP Calculation'!BU$9:BU$33,MATCH('Summary Results'!$A12,'TFP Calculation'!$C$9:$C$33,0))</f>
        <v>0.75243166024815777</v>
      </c>
      <c r="O12" s="23">
        <f t="array" ref="O12">INDEX('TFP Calculation'!BV$9:BV$33,MATCH('Summary Results'!$A12,'TFP Calculation'!$C$9:$C$33,0))</f>
        <v>0.1860365802937097</v>
      </c>
      <c r="P12" s="25"/>
      <c r="Q12" s="26">
        <f t="array" ref="Q12">INDEX('TFP Calculation'!$AR$9:$AR$33,MATCH('Summary Results'!A12,'TFP Calculation'!$C$9:$C$33,0))</f>
        <v>9.8019741466247468E-3</v>
      </c>
      <c r="R12" s="24">
        <f t="array" ref="R12">INDEX('TFP Calculation'!$BB$9:$BB$33,MATCH('Summary Results'!A12,'TFP Calculation'!$C$9:$C$33,0))</f>
        <v>7.2032329406439589E-3</v>
      </c>
      <c r="S12" s="24">
        <f t="array" ref="S12">INDEX('TFP Calculation'!$BO$9:$BO$33,MATCH('Summary Results'!A12,'TFP Calculation'!$C$9:$C$33,0))</f>
        <v>-8.5666850351271921E-3</v>
      </c>
      <c r="T12" s="25"/>
      <c r="U12" s="23">
        <f>INDEX('TFP Calculation'!CA$9:CA$33,MATCH('Summary Results'!$A12,'TFP Calculation'!$C$9:$C$33,0))</f>
        <v>5.3711238136447688E-2</v>
      </c>
      <c r="V12" s="23">
        <f>INDEX('TFP Calculation'!CB$9:CB$33,MATCH('Summary Results'!$A12,'TFP Calculation'!$C$9:$C$33,0))</f>
        <v>2.0374921614986171E-3</v>
      </c>
      <c r="W12" s="27"/>
      <c r="X12" s="28">
        <f>INDEX('TFP Calculation'!$CU$9:$CU$33,MATCH('Summary Results'!A12,'TFP Calculation'!$C$9:$C$33,0))</f>
        <v>3.7562406130492353E-2</v>
      </c>
      <c r="Y12" s="28">
        <f t="array" ref="Y12">INDEX('TFP Calculation'!$DA$9:$DA$33,MATCH('Summary Results'!A12,'TFP Calculation'!$C$9:$C$33,0))</f>
        <v>-4.0349993286047589E-3</v>
      </c>
      <c r="Z12" s="28">
        <f t="array" ref="Z12">INDEX('TFP Calculation'!$DD$9:$DD$33,MATCH('Summary Results'!A12,'TFP Calculation'!$C$9:$C$33,0))</f>
        <v>3.3527406801887594E-2</v>
      </c>
    </row>
    <row r="13" spans="1:26">
      <c r="A13" s="21">
        <v>2000</v>
      </c>
      <c r="B13" s="22"/>
      <c r="C13" s="23">
        <f>INDEX('TFP Calculation'!I$9:I$33,MATCH('Summary Results'!$A13,'TFP Calculation'!$C$9:$C$33,0))</f>
        <v>0.60583414089318854</v>
      </c>
      <c r="D13" s="23">
        <f>INDEX('TFP Calculation'!J$9:J$33,MATCH('Summary Results'!$A13,'TFP Calculation'!$C$9:$C$33,0))</f>
        <v>0.31547394182284055</v>
      </c>
      <c r="E13" s="23">
        <f>INDEX('TFP Calculation'!N$9:N$33,MATCH('Summary Results'!$A13,'TFP Calculation'!$C$9:$C$33,0))</f>
        <v>5.991820376788265E-2</v>
      </c>
      <c r="F13" s="23">
        <f>INDEX('TFP Calculation'!O$9:O$33,MATCH('Summary Results'!$A13,'TFP Calculation'!$C$9:$C$33,0))</f>
        <v>1.8773713516088236E-2</v>
      </c>
      <c r="G13" s="22"/>
      <c r="H13" s="24">
        <f t="array" ref="H13">INDEX('TFP Calculation'!$Y$9:$Y$33,MATCH('Summary Results'!A13,'TFP Calculation'!$C$9:$C$33,0))</f>
        <v>6.600889973373994E-2</v>
      </c>
      <c r="I13" s="24">
        <f t="array" ref="I13">INDEX('TFP Calculation'!$AB$9:$AB$33,MATCH('Summary Results'!A13,'TFP Calculation'!$C$9:$C$33,0))</f>
        <v>4.4254433423049064E-2</v>
      </c>
      <c r="J13" s="24">
        <f t="array" ref="J13">INDEX('TFP Calculation'!$AH$9:$AH$33,MATCH('Summary Results'!A13,'TFP Calculation'!$C$9:$C$33,0))</f>
        <v>6.6532640554094009E-3</v>
      </c>
      <c r="K13" s="24">
        <f t="array" ref="K13">INDEX('TFP Calculation'!$AK$9:$AK$33,MATCH('Summary Results'!A13,'TFP Calculation'!$C$9:$C$33,0))</f>
        <v>6.8734397228675109E-2</v>
      </c>
      <c r="L13" s="25"/>
      <c r="M13" s="23">
        <f t="array" ref="M13">INDEX('TFP Calculation'!BT$9:BT$33,MATCH('Summary Results'!$A13,'TFP Calculation'!$C$9:$C$33,0))</f>
        <v>7.338212975442375E-2</v>
      </c>
      <c r="N13" s="23">
        <f t="array" ref="N13">INDEX('TFP Calculation'!BU$9:BU$33,MATCH('Summary Results'!$A13,'TFP Calculation'!$C$9:$C$33,0))</f>
        <v>0.77176165625123161</v>
      </c>
      <c r="O13" s="23">
        <f t="array" ref="O13">INDEX('TFP Calculation'!BV$9:BV$33,MATCH('Summary Results'!$A13,'TFP Calculation'!$C$9:$C$33,0))</f>
        <v>0.1548562139943446</v>
      </c>
      <c r="P13" s="25"/>
      <c r="Q13" s="26">
        <f t="array" ref="Q13">INDEX('TFP Calculation'!$AR$9:$AR$33,MATCH('Summary Results'!A13,'TFP Calculation'!$C$9:$C$33,0))</f>
        <v>1.7183279742765026E-2</v>
      </c>
      <c r="R13" s="24">
        <f t="array" ref="R13">INDEX('TFP Calculation'!$BB$9:$BB$33,MATCH('Summary Results'!A13,'TFP Calculation'!$C$9:$C$33,0))</f>
        <v>8.0243094853225307E-3</v>
      </c>
      <c r="S13" s="24">
        <f t="array" ref="S13">INDEX('TFP Calculation'!$BO$9:$BO$33,MATCH('Summary Results'!A13,'TFP Calculation'!$C$9:$C$33,0))</f>
        <v>-0.18650584893346764</v>
      </c>
      <c r="T13" s="25"/>
      <c r="U13" s="23">
        <f>INDEX('TFP Calculation'!CA$9:CA$33,MATCH('Summary Results'!$A13,'TFP Calculation'!$C$9:$C$33,0))</f>
        <v>4.3428420324898236E-2</v>
      </c>
      <c r="V13" s="23">
        <f>INDEX('TFP Calculation'!CB$9:CB$33,MATCH('Summary Results'!$A13,'TFP Calculation'!$C$9:$C$33,0))</f>
        <v>1.7185458387415722E-3</v>
      </c>
      <c r="W13" s="27"/>
      <c r="X13" s="28">
        <f>INDEX('TFP Calculation'!$CU$9:$CU$33,MATCH('Summary Results'!A13,'TFP Calculation'!$C$9:$C$33,0))</f>
        <v>5.3732294733061473E-2</v>
      </c>
      <c r="Y13" s="28">
        <f t="array" ref="Y13">INDEX('TFP Calculation'!$DA$9:$DA$33,MATCH('Summary Results'!A13,'TFP Calculation'!$C$9:$C$33,0))</f>
        <v>2.7219026777878498E-2</v>
      </c>
      <c r="Z13" s="28">
        <f t="array" ref="Z13">INDEX('TFP Calculation'!$DD$9:$DD$33,MATCH('Summary Results'!A13,'TFP Calculation'!$C$9:$C$33,0))</f>
        <v>8.0951321510939964E-2</v>
      </c>
    </row>
    <row r="14" spans="1:26">
      <c r="A14" s="21">
        <v>2001</v>
      </c>
      <c r="B14" s="22"/>
      <c r="C14" s="23">
        <f>INDEX('TFP Calculation'!I$9:I$33,MATCH('Summary Results'!$A14,'TFP Calculation'!$C$9:$C$33,0))</f>
        <v>0.60301047455630408</v>
      </c>
      <c r="D14" s="23">
        <f>INDEX('TFP Calculation'!J$9:J$33,MATCH('Summary Results'!$A14,'TFP Calculation'!$C$9:$C$33,0))</f>
        <v>0.32283530104745556</v>
      </c>
      <c r="E14" s="23">
        <f>INDEX('TFP Calculation'!N$9:N$33,MATCH('Summary Results'!$A14,'TFP Calculation'!$C$9:$C$33,0))</f>
        <v>5.572771275642175E-2</v>
      </c>
      <c r="F14" s="23">
        <f>INDEX('TFP Calculation'!O$9:O$33,MATCH('Summary Results'!$A14,'TFP Calculation'!$C$9:$C$33,0))</f>
        <v>1.8426511639818677E-2</v>
      </c>
      <c r="G14" s="22"/>
      <c r="H14" s="24">
        <f t="array" ref="H14">INDEX('TFP Calculation'!$Y$9:$Y$33,MATCH('Summary Results'!A14,'TFP Calculation'!$C$9:$C$33,0))</f>
        <v>2.7653579312356683E-2</v>
      </c>
      <c r="I14" s="24">
        <f t="array" ref="I14">INDEX('TFP Calculation'!$AB$9:$AB$33,MATCH('Summary Results'!A14,'TFP Calculation'!$C$9:$C$33,0))</f>
        <v>1.3640184206158597E-2</v>
      </c>
      <c r="J14" s="24">
        <f t="array" ref="J14">INDEX('TFP Calculation'!$AH$9:$AH$33,MATCH('Summary Results'!A14,'TFP Calculation'!$C$9:$C$33,0))</f>
        <v>-3.926089884032391E-2</v>
      </c>
      <c r="K14" s="24">
        <f t="array" ref="K14">INDEX('TFP Calculation'!$AK$9:$AK$33,MATCH('Summary Results'!A14,'TFP Calculation'!$C$9:$C$33,0))</f>
        <v>-0.20672921891897664</v>
      </c>
      <c r="L14" s="25"/>
      <c r="M14" s="23">
        <f t="array" ref="M14">INDEX('TFP Calculation'!BT$9:BT$33,MATCH('Summary Results'!$A14,'TFP Calculation'!$C$9:$C$33,0))</f>
        <v>7.0505178204383401E-2</v>
      </c>
      <c r="N14" s="23">
        <f t="array" ref="N14">INDEX('TFP Calculation'!BU$9:BU$33,MATCH('Summary Results'!$A14,'TFP Calculation'!$C$9:$C$33,0))</f>
        <v>0.76704467498759299</v>
      </c>
      <c r="O14" s="23">
        <f t="array" ref="O14">INDEX('TFP Calculation'!BV$9:BV$33,MATCH('Summary Results'!$A14,'TFP Calculation'!$C$9:$C$33,0))</f>
        <v>0.16245014680802355</v>
      </c>
      <c r="P14" s="25"/>
      <c r="Q14" s="26">
        <f t="array" ref="Q14">INDEX('TFP Calculation'!$AR$9:$AR$33,MATCH('Summary Results'!A14,'TFP Calculation'!$C$9:$C$33,0))</f>
        <v>-3.5297390331597178E-2</v>
      </c>
      <c r="R14" s="24">
        <f t="array" ref="R14">INDEX('TFP Calculation'!$BB$9:$BB$33,MATCH('Summary Results'!A14,'TFP Calculation'!$C$9:$C$33,0))</f>
        <v>1.059150759848982E-2</v>
      </c>
      <c r="S14" s="24">
        <f t="array" ref="S14">INDEX('TFP Calculation'!$BO$9:$BO$33,MATCH('Summary Results'!A14,'TFP Calculation'!$C$9:$C$33,0))</f>
        <v>6.9549611811290823E-2</v>
      </c>
      <c r="T14" s="25"/>
      <c r="U14" s="23">
        <f>INDEX('TFP Calculation'!CA$9:CA$33,MATCH('Summary Results'!$A14,'TFP Calculation'!$C$9:$C$33,0))</f>
        <v>2.0594343492067523E-2</v>
      </c>
      <c r="V14" s="23">
        <f>INDEX('TFP Calculation'!CB$9:CB$33,MATCH('Summary Results'!$A14,'TFP Calculation'!$C$9:$C$33,0))</f>
        <v>8.1654327408944448E-4</v>
      </c>
      <c r="W14" s="27"/>
      <c r="X14" s="28">
        <f>INDEX('TFP Calculation'!$CU$9:$CU$33,MATCH('Summary Results'!A14,'TFP Calculation'!$C$9:$C$33,0))</f>
        <v>1.4349915784095547E-2</v>
      </c>
      <c r="Y14" s="28">
        <f t="array" ref="Y14">INDEX('TFP Calculation'!$DA$9:$DA$33,MATCH('Summary Results'!A14,'TFP Calculation'!$C$9:$C$33,0))</f>
        <v>-1.6156010610595815E-2</v>
      </c>
      <c r="Z14" s="28">
        <f t="array" ref="Z14">INDEX('TFP Calculation'!$DD$9:$DD$33,MATCH('Summary Results'!A14,'TFP Calculation'!$C$9:$C$33,0))</f>
        <v>-1.8060948265002652E-3</v>
      </c>
    </row>
    <row r="15" spans="1:26">
      <c r="A15" s="21">
        <v>2002</v>
      </c>
      <c r="B15" s="22"/>
      <c r="C15" s="23">
        <f>INDEX('TFP Calculation'!I$9:I$33,MATCH('Summary Results'!$A15,'TFP Calculation'!$C$9:$C$33,0))</f>
        <v>0.61948147326996095</v>
      </c>
      <c r="D15" s="23">
        <f>INDEX('TFP Calculation'!J$9:J$33,MATCH('Summary Results'!$A15,'TFP Calculation'!$C$9:$C$33,0))</f>
        <v>0.30919685170301803</v>
      </c>
      <c r="E15" s="23">
        <f>INDEX('TFP Calculation'!N$9:N$33,MATCH('Summary Results'!$A15,'TFP Calculation'!$C$9:$C$33,0))</f>
        <v>5.2102097940858565E-2</v>
      </c>
      <c r="F15" s="23">
        <f>INDEX('TFP Calculation'!O$9:O$33,MATCH('Summary Results'!$A15,'TFP Calculation'!$C$9:$C$33,0))</f>
        <v>1.9219577086162454E-2</v>
      </c>
      <c r="G15" s="22"/>
      <c r="H15" s="24">
        <f t="array" ref="H15">INDEX('TFP Calculation'!$Y$9:$Y$33,MATCH('Summary Results'!A15,'TFP Calculation'!$C$9:$C$33,0))</f>
        <v>3.4448602970024479E-3</v>
      </c>
      <c r="I15" s="24">
        <f t="array" ref="I15">INDEX('TFP Calculation'!$AB$9:$AB$33,MATCH('Summary Results'!A15,'TFP Calculation'!$C$9:$C$33,0))</f>
        <v>-5.8191515723860741E-3</v>
      </c>
      <c r="J15" s="24">
        <f t="array" ref="J15">INDEX('TFP Calculation'!$AH$9:$AH$33,MATCH('Summary Results'!A15,'TFP Calculation'!$C$9:$C$33,0))</f>
        <v>3.3379983609359335E-3</v>
      </c>
      <c r="K15" s="24">
        <f t="array" ref="K15">INDEX('TFP Calculation'!$AK$9:$AK$33,MATCH('Summary Results'!A15,'TFP Calculation'!$C$9:$C$33,0))</f>
        <v>1.1136335576396382E-3</v>
      </c>
      <c r="L15" s="25"/>
      <c r="M15" s="23">
        <f t="array" ref="M15">INDEX('TFP Calculation'!BT$9:BT$33,MATCH('Summary Results'!$A15,'TFP Calculation'!$C$9:$C$33,0))</f>
        <v>7.360889425997949E-2</v>
      </c>
      <c r="N15" s="23">
        <f t="array" ref="N15">INDEX('TFP Calculation'!BU$9:BU$33,MATCH('Summary Results'!$A15,'TFP Calculation'!$C$9:$C$33,0))</f>
        <v>0.76643100045871637</v>
      </c>
      <c r="O15" s="23">
        <f t="array" ref="O15">INDEX('TFP Calculation'!BV$9:BV$33,MATCH('Summary Results'!$A15,'TFP Calculation'!$C$9:$C$33,0))</f>
        <v>0.15996010528130417</v>
      </c>
      <c r="P15" s="25"/>
      <c r="Q15" s="26">
        <f t="array" ref="Q15">INDEX('TFP Calculation'!$AR$9:$AR$33,MATCH('Summary Results'!A15,'TFP Calculation'!$C$9:$C$33,0))</f>
        <v>1.4188060810821152E-2</v>
      </c>
      <c r="R15" s="24">
        <f t="array" ref="R15">INDEX('TFP Calculation'!$BB$9:$BB$33,MATCH('Summary Results'!A15,'TFP Calculation'!$C$9:$C$33,0))</f>
        <v>1.2944612463289637E-2</v>
      </c>
      <c r="S15" s="24">
        <f t="array" ref="S15">INDEX('TFP Calculation'!$BO$9:$BO$33,MATCH('Summary Results'!A15,'TFP Calculation'!$C$9:$C$33,0))</f>
        <v>-8.842065557512057E-3</v>
      </c>
      <c r="T15" s="25"/>
      <c r="U15" s="23">
        <f>INDEX('TFP Calculation'!CA$9:CA$33,MATCH('Summary Results'!$A15,'TFP Calculation'!$C$9:$C$33,0))</f>
        <v>8.1444239625090287E-3</v>
      </c>
      <c r="V15" s="23">
        <f>INDEX('TFP Calculation'!CB$9:CB$33,MATCH('Summary Results'!$A15,'TFP Calculation'!$C$9:$C$33,0))</f>
        <v>3.2280216027232044E-4</v>
      </c>
      <c r="W15" s="27"/>
      <c r="X15" s="28">
        <f>INDEX('TFP Calculation'!$CU$9:$CU$33,MATCH('Summary Results'!A15,'TFP Calculation'!$C$9:$C$33,0))</f>
        <v>9.8200352446899467E-5</v>
      </c>
      <c r="Y15" s="28">
        <f t="array" ref="Y15">INDEX('TFP Calculation'!$DA$9:$DA$33,MATCH('Summary Results'!A15,'TFP Calculation'!$C$9:$C$33,0))</f>
        <v>-9.4465798510184537E-3</v>
      </c>
      <c r="Z15" s="28">
        <f t="array" ref="Z15">INDEX('TFP Calculation'!$DD$9:$DD$33,MATCH('Summary Results'!A15,'TFP Calculation'!$C$9:$C$33,0))</f>
        <v>-9.348379498571549E-3</v>
      </c>
    </row>
    <row r="16" spans="1:26">
      <c r="A16" s="21">
        <v>2003</v>
      </c>
      <c r="B16" s="22"/>
      <c r="C16" s="23">
        <f>INDEX('TFP Calculation'!I$9:I$33,MATCH('Summary Results'!$A16,'TFP Calculation'!$C$9:$C$33,0))</f>
        <v>0.63588081214454206</v>
      </c>
      <c r="D16" s="23">
        <f>INDEX('TFP Calculation'!J$9:J$33,MATCH('Summary Results'!$A16,'TFP Calculation'!$C$9:$C$33,0))</f>
        <v>0.29452540484218753</v>
      </c>
      <c r="E16" s="23">
        <f>INDEX('TFP Calculation'!N$9:N$33,MATCH('Summary Results'!$A16,'TFP Calculation'!$C$9:$C$33,0))</f>
        <v>4.9304641032691283E-2</v>
      </c>
      <c r="F16" s="23">
        <f>INDEX('TFP Calculation'!O$9:O$33,MATCH('Summary Results'!$A16,'TFP Calculation'!$C$9:$C$33,0))</f>
        <v>2.0289141980579156E-2</v>
      </c>
      <c r="G16" s="22"/>
      <c r="H16" s="24">
        <f t="array" ref="H16">INDEX('TFP Calculation'!$Y$9:$Y$33,MATCH('Summary Results'!A16,'TFP Calculation'!$C$9:$C$33,0))</f>
        <v>0.12278305738199621</v>
      </c>
      <c r="I16" s="24">
        <f t="array" ref="I16">INDEX('TFP Calculation'!$AB$9:$AB$33,MATCH('Summary Results'!A16,'TFP Calculation'!$C$9:$C$33,0))</f>
        <v>8.0847442032450187E-2</v>
      </c>
      <c r="J16" s="24">
        <f t="array" ref="J16">INDEX('TFP Calculation'!$AH$9:$AH$33,MATCH('Summary Results'!A16,'TFP Calculation'!$C$9:$C$33,0))</f>
        <v>1.3821070190551123E-2</v>
      </c>
      <c r="K16" s="24">
        <f t="array" ref="K16">INDEX('TFP Calculation'!$AK$9:$AK$33,MATCH('Summary Results'!A16,'TFP Calculation'!$C$9:$C$33,0))</f>
        <v>3.4621064200896479E-3</v>
      </c>
      <c r="L16" s="25"/>
      <c r="M16" s="23">
        <f t="array" ref="M16">INDEX('TFP Calculation'!BT$9:BT$33,MATCH('Summary Results'!$A16,'TFP Calculation'!$C$9:$C$33,0))</f>
        <v>7.9931534271883126E-2</v>
      </c>
      <c r="N16" s="23">
        <f t="array" ref="N16">INDEX('TFP Calculation'!BU$9:BU$33,MATCH('Summary Results'!$A16,'TFP Calculation'!$C$9:$C$33,0))</f>
        <v>0.74302746391897678</v>
      </c>
      <c r="O16" s="23">
        <f t="array" ref="O16">INDEX('TFP Calculation'!BV$9:BV$33,MATCH('Summary Results'!$A16,'TFP Calculation'!$C$9:$C$33,0))</f>
        <v>0.17704100180914004</v>
      </c>
      <c r="P16" s="25"/>
      <c r="Q16" s="26">
        <f t="array" ref="Q16">INDEX('TFP Calculation'!$AR$9:$AR$33,MATCH('Summary Results'!A16,'TFP Calculation'!$C$9:$C$33,0))</f>
        <v>4.6642562611752411E-2</v>
      </c>
      <c r="R16" s="24">
        <f t="array" ref="R16">INDEX('TFP Calculation'!$BB$9:$BB$33,MATCH('Summary Results'!A16,'TFP Calculation'!$C$9:$C$33,0))</f>
        <v>1.0098984944311646E-2</v>
      </c>
      <c r="S16" s="24">
        <f t="array" ref="S16">INDEX('TFP Calculation'!$BO$9:$BO$33,MATCH('Summary Results'!A16,'TFP Calculation'!$C$9:$C$33,0))</f>
        <v>0.10850199855983693</v>
      </c>
      <c r="T16" s="25"/>
      <c r="U16" s="23">
        <f>INDEX('TFP Calculation'!CA$9:CA$33,MATCH('Summary Results'!$A16,'TFP Calculation'!$C$9:$C$33,0))</f>
        <v>6.0198098555551425E-3</v>
      </c>
      <c r="V16" s="23">
        <f>INDEX('TFP Calculation'!CB$9:CB$33,MATCH('Summary Results'!$A16,'TFP Calculation'!$C$9:$C$33,0))</f>
        <v>2.5764032553623502E-4</v>
      </c>
      <c r="W16" s="27"/>
      <c r="X16" s="28">
        <f>INDEX('TFP Calculation'!$CU$9:$CU$33,MATCH('Summary Results'!A16,'TFP Calculation'!$C$9:$C$33,0))</f>
        <v>9.571028971876569E-2</v>
      </c>
      <c r="Y16" s="28">
        <f t="array" ref="Y16">INDEX('TFP Calculation'!$DA$9:$DA$33,MATCH('Summary Results'!A16,'TFP Calculation'!$C$9:$C$33,0))</f>
        <v>-2.7888102066108457E-2</v>
      </c>
      <c r="Z16" s="28">
        <f t="array" ref="Z16">INDEX('TFP Calculation'!$DD$9:$DD$33,MATCH('Summary Results'!A16,'TFP Calculation'!$C$9:$C$33,0))</f>
        <v>6.782218765265724E-2</v>
      </c>
    </row>
    <row r="17" spans="1:27">
      <c r="A17" s="21">
        <v>2004</v>
      </c>
      <c r="B17" s="22"/>
      <c r="C17" s="23">
        <f>INDEX('TFP Calculation'!I$9:I$33,MATCH('Summary Results'!$A17,'TFP Calculation'!$C$9:$C$33,0))</f>
        <v>0.63787839917906619</v>
      </c>
      <c r="D17" s="23">
        <f>INDEX('TFP Calculation'!J$9:J$33,MATCH('Summary Results'!$A17,'TFP Calculation'!$C$9:$C$33,0))</f>
        <v>0.29068753206772713</v>
      </c>
      <c r="E17" s="23">
        <f>INDEX('TFP Calculation'!N$9:N$33,MATCH('Summary Results'!$A17,'TFP Calculation'!$C$9:$C$33,0))</f>
        <v>5.0243714725500259E-2</v>
      </c>
      <c r="F17" s="23">
        <f>INDEX('TFP Calculation'!O$9:O$33,MATCH('Summary Results'!$A17,'TFP Calculation'!$C$9:$C$33,0))</f>
        <v>2.1190354027706519E-2</v>
      </c>
      <c r="G17" s="22"/>
      <c r="H17" s="24">
        <f t="array" ref="H17">INDEX('TFP Calculation'!$Y$9:$Y$33,MATCH('Summary Results'!A17,'TFP Calculation'!$C$9:$C$33,0))</f>
        <v>-2.2683285212725009E-2</v>
      </c>
      <c r="I17" s="24">
        <f t="array" ref="I17">INDEX('TFP Calculation'!$AB$9:$AB$33,MATCH('Summary Results'!A17,'TFP Calculation'!$C$9:$C$33,0))</f>
        <v>-3.0289374386894503E-2</v>
      </c>
      <c r="J17" s="24">
        <f t="array" ref="J17">INDEX('TFP Calculation'!$AH$9:$AH$33,MATCH('Summary Results'!A17,'TFP Calculation'!$C$9:$C$33,0))</f>
        <v>-2.5517043641033056E-2</v>
      </c>
      <c r="K17" s="24">
        <f t="array" ref="K17">INDEX('TFP Calculation'!$AK$9:$AK$33,MATCH('Summary Results'!A17,'TFP Calculation'!$C$9:$C$33,0))</f>
        <v>-4.1118677346976502E-2</v>
      </c>
      <c r="L17" s="25"/>
      <c r="M17" s="23">
        <f t="array" ref="M17">INDEX('TFP Calculation'!BT$9:BT$33,MATCH('Summary Results'!$A17,'TFP Calculation'!$C$9:$C$33,0))</f>
        <v>8.6671386908983739E-2</v>
      </c>
      <c r="N17" s="23">
        <f t="array" ref="N17">INDEX('TFP Calculation'!BU$9:BU$33,MATCH('Summary Results'!$A17,'TFP Calculation'!$C$9:$C$33,0))</f>
        <v>0.73464891903884499</v>
      </c>
      <c r="O17" s="23">
        <f t="array" ref="O17">INDEX('TFP Calculation'!BV$9:BV$33,MATCH('Summary Results'!$A17,'TFP Calculation'!$C$9:$C$33,0))</f>
        <v>0.17867969405217116</v>
      </c>
      <c r="P17" s="25"/>
      <c r="Q17" s="26">
        <f t="array" ref="Q17">INDEX('TFP Calculation'!$AR$9:$AR$33,MATCH('Summary Results'!A17,'TFP Calculation'!$C$9:$C$33,0))</f>
        <v>2.1509890598375041E-2</v>
      </c>
      <c r="R17" s="24">
        <f t="array" ref="R17">INDEX('TFP Calculation'!$BB$9:$BB$33,MATCH('Summary Results'!A17,'TFP Calculation'!$C$9:$C$33,0))</f>
        <v>3.7914011250327383E-3</v>
      </c>
      <c r="S17" s="24">
        <f t="array" ref="S17">INDEX('TFP Calculation'!$BO$9:$BO$33,MATCH('Summary Results'!A17,'TFP Calculation'!$C$9:$C$33,0))</f>
        <v>-1.1966031752699524E-2</v>
      </c>
      <c r="T17" s="25"/>
      <c r="U17" s="23">
        <f>INDEX('TFP Calculation'!CA$9:CA$33,MATCH('Summary Results'!$A17,'TFP Calculation'!$C$9:$C$33,0))</f>
        <v>9.4098838510828873E-3</v>
      </c>
      <c r="V17" s="23">
        <f>INDEX('TFP Calculation'!CB$9:CB$33,MATCH('Summary Results'!$A17,'TFP Calculation'!$C$9:$C$33,0))</f>
        <v>3.9201747036854423E-4</v>
      </c>
      <c r="W17" s="27"/>
      <c r="X17" s="28">
        <f>INDEX('TFP Calculation'!$CU$9:$CU$33,MATCH('Summary Results'!A17,'TFP Calculation'!$C$9:$C$33,0))</f>
        <v>-2.5977475748283102E-2</v>
      </c>
      <c r="Y17" s="28">
        <f t="array" ref="Y17">INDEX('TFP Calculation'!$DA$9:$DA$33,MATCH('Summary Results'!A17,'TFP Calculation'!$C$9:$C$33,0))</f>
        <v>-2.4809001003664732E-3</v>
      </c>
      <c r="Z17" s="28">
        <f t="array" ref="Z17">INDEX('TFP Calculation'!$DD$9:$DD$33,MATCH('Summary Results'!A17,'TFP Calculation'!$C$9:$C$33,0))</f>
        <v>-2.8458375848649575E-2</v>
      </c>
    </row>
    <row r="18" spans="1:27">
      <c r="A18" s="21">
        <v>2005</v>
      </c>
      <c r="B18" s="22"/>
      <c r="C18" s="23">
        <f>INDEX('TFP Calculation'!I$9:I$33,MATCH('Summary Results'!$A18,'TFP Calculation'!$C$9:$C$33,0))</f>
        <v>0.62839275632952618</v>
      </c>
      <c r="D18" s="23">
        <f>INDEX('TFP Calculation'!J$9:J$33,MATCH('Summary Results'!$A18,'TFP Calculation'!$C$9:$C$33,0))</f>
        <v>0.30056021192513138</v>
      </c>
      <c r="E18" s="23">
        <f>INDEX('TFP Calculation'!N$9:N$33,MATCH('Summary Results'!$A18,'TFP Calculation'!$C$9:$C$33,0))</f>
        <v>5.0245364137751339E-2</v>
      </c>
      <c r="F18" s="23">
        <f>INDEX('TFP Calculation'!O$9:O$33,MATCH('Summary Results'!$A18,'TFP Calculation'!$C$9:$C$33,0))</f>
        <v>2.0801667607591088E-2</v>
      </c>
      <c r="G18" s="22"/>
      <c r="H18" s="24">
        <f t="array" ref="H18">INDEX('TFP Calculation'!$Y$9:$Y$33,MATCH('Summary Results'!A18,'TFP Calculation'!$C$9:$C$33,0))</f>
        <v>8.8230647278682225E-3</v>
      </c>
      <c r="I18" s="24">
        <f t="array" ref="I18">INDEX('TFP Calculation'!$AB$9:$AB$33,MATCH('Summary Results'!A18,'TFP Calculation'!$C$9:$C$33,0))</f>
        <v>4.0277899865419717E-3</v>
      </c>
      <c r="J18" s="24">
        <f t="array" ref="J18">INDEX('TFP Calculation'!$AH$9:$AH$33,MATCH('Summary Results'!A18,'TFP Calculation'!$C$9:$C$33,0))</f>
        <v>-1.7176968679891557E-2</v>
      </c>
      <c r="K18" s="24">
        <f t="array" ref="K18">INDEX('TFP Calculation'!$AK$9:$AK$33,MATCH('Summary Results'!A18,'TFP Calculation'!$C$9:$C$33,0))</f>
        <v>0.13453622022646691</v>
      </c>
      <c r="L18" s="25"/>
      <c r="M18" s="23">
        <f t="array" ref="M18">INDEX('TFP Calculation'!BT$9:BT$33,MATCH('Summary Results'!$A18,'TFP Calculation'!$C$9:$C$33,0))</f>
        <v>8.808750136320756E-2</v>
      </c>
      <c r="N18" s="23">
        <f t="array" ref="N18">INDEX('TFP Calculation'!BU$9:BU$33,MATCH('Summary Results'!$A18,'TFP Calculation'!$C$9:$C$33,0))</f>
        <v>0.74460558694764234</v>
      </c>
      <c r="O18" s="23">
        <f t="array" ref="O18">INDEX('TFP Calculation'!BV$9:BV$33,MATCH('Summary Results'!$A18,'TFP Calculation'!$C$9:$C$33,0))</f>
        <v>0.16730691168915005</v>
      </c>
      <c r="P18" s="25"/>
      <c r="Q18" s="26">
        <f t="array" ref="Q18">INDEX('TFP Calculation'!$AR$9:$AR$33,MATCH('Summary Results'!A18,'TFP Calculation'!$C$9:$C$33,0))</f>
        <v>3.085376883564556E-2</v>
      </c>
      <c r="R18" s="24">
        <f t="array" ref="R18">INDEX('TFP Calculation'!$BB$9:$BB$33,MATCH('Summary Results'!A18,'TFP Calculation'!$C$9:$C$33,0))</f>
        <v>1.4129873269319681E-2</v>
      </c>
      <c r="S18" s="24">
        <f t="array" ref="S18">INDEX('TFP Calculation'!$BO$9:$BO$33,MATCH('Summary Results'!A18,'TFP Calculation'!$C$9:$C$33,0))</f>
        <v>-3.506247493371531E-2</v>
      </c>
      <c r="T18" s="25"/>
      <c r="U18" s="23">
        <f>INDEX('TFP Calculation'!CA$9:CA$33,MATCH('Summary Results'!$A18,'TFP Calculation'!$C$9:$C$33,0))</f>
        <v>5.4263581634662314E-2</v>
      </c>
      <c r="V18" s="23">
        <f>INDEX('TFP Calculation'!CB$9:CB$33,MATCH('Summary Results'!$A18,'TFP Calculation'!$C$9:$C$33,0))</f>
        <v>2.2680428542410074E-3</v>
      </c>
      <c r="W18" s="27"/>
      <c r="X18" s="28">
        <f>INDEX('TFP Calculation'!$CU$9:$CU$33,MATCH('Summary Results'!A18,'TFP Calculation'!$C$9:$C$33,0))</f>
        <v>7.9046269533486202E-3</v>
      </c>
      <c r="Y18" s="28">
        <f t="array" ref="Y18">INDEX('TFP Calculation'!$DA$9:$DA$33,MATCH('Summary Results'!A18,'TFP Calculation'!$C$9:$C$33,0))</f>
        <v>-7.058593587430672E-3</v>
      </c>
      <c r="Z18" s="28">
        <f t="array" ref="Z18">INDEX('TFP Calculation'!$DD$9:$DD$33,MATCH('Summary Results'!A18,'TFP Calculation'!$C$9:$C$33,0))</f>
        <v>8.4603336591794476E-4</v>
      </c>
    </row>
    <row r="19" spans="1:27">
      <c r="A19" s="21">
        <v>2006</v>
      </c>
      <c r="B19" s="22"/>
      <c r="C19" s="23">
        <f>INDEX('TFP Calculation'!I$9:I$33,MATCH('Summary Results'!$A19,'TFP Calculation'!$C$9:$C$33,0))</f>
        <v>0.62494884882944579</v>
      </c>
      <c r="D19" s="23">
        <f>INDEX('TFP Calculation'!J$9:J$33,MATCH('Summary Results'!$A19,'TFP Calculation'!$C$9:$C$33,0))</f>
        <v>0.30290107902048202</v>
      </c>
      <c r="E19" s="23">
        <f>INDEX('TFP Calculation'!N$9:N$33,MATCH('Summary Results'!$A19,'TFP Calculation'!$C$9:$C$33,0))</f>
        <v>5.1388081238827515E-2</v>
      </c>
      <c r="F19" s="23">
        <f>INDEX('TFP Calculation'!O$9:O$33,MATCH('Summary Results'!$A19,'TFP Calculation'!$C$9:$C$33,0))</f>
        <v>2.0761990911244643E-2</v>
      </c>
      <c r="G19" s="22"/>
      <c r="H19" s="24">
        <f t="array" ref="H19">INDEX('TFP Calculation'!$Y$9:$Y$33,MATCH('Summary Results'!A19,'TFP Calculation'!$C$9:$C$33,0))</f>
        <v>-8.3811385237862829E-2</v>
      </c>
      <c r="I19" s="24">
        <f t="array" ref="I19">INDEX('TFP Calculation'!$AB$9:$AB$33,MATCH('Summary Results'!A19,'TFP Calculation'!$C$9:$C$33,0))</f>
        <v>-7.7740149946110171E-2</v>
      </c>
      <c r="J19" s="24">
        <f t="array" ref="J19">INDEX('TFP Calculation'!$AH$9:$AH$33,MATCH('Summary Results'!A19,'TFP Calculation'!$C$9:$C$33,0))</f>
        <v>-5.6535606483881368E-2</v>
      </c>
      <c r="K19" s="24">
        <f t="array" ref="K19">INDEX('TFP Calculation'!$AK$9:$AK$33,MATCH('Summary Results'!A19,'TFP Calculation'!$C$9:$C$33,0))</f>
        <v>-6.6003440108546849E-2</v>
      </c>
      <c r="L19" s="25"/>
      <c r="M19" s="23">
        <f t="array" ref="M19">INDEX('TFP Calculation'!BT$9:BT$33,MATCH('Summary Results'!$A19,'TFP Calculation'!$C$9:$C$33,0))</f>
        <v>8.522030711217557E-2</v>
      </c>
      <c r="N19" s="23">
        <f t="array" ref="N19">INDEX('TFP Calculation'!BU$9:BU$33,MATCH('Summary Results'!$A19,'TFP Calculation'!$C$9:$C$33,0))</f>
        <v>0.75968913717136666</v>
      </c>
      <c r="O19" s="23">
        <f t="array" ref="O19">INDEX('TFP Calculation'!BV$9:BV$33,MATCH('Summary Results'!$A19,'TFP Calculation'!$C$9:$C$33,0))</f>
        <v>0.15509055571645777</v>
      </c>
      <c r="P19" s="25"/>
      <c r="Q19" s="26">
        <f t="array" ref="Q19">INDEX('TFP Calculation'!$AR$9:$AR$33,MATCH('Summary Results'!A19,'TFP Calculation'!$C$9:$C$33,0))</f>
        <v>-1.6057741652456925E-3</v>
      </c>
      <c r="R19" s="24">
        <f t="array" ref="R19">INDEX('TFP Calculation'!$BB$9:$BB$33,MATCH('Summary Results'!A19,'TFP Calculation'!$C$9:$C$33,0))</f>
        <v>1.155565855442298E-2</v>
      </c>
      <c r="S19" s="24">
        <f t="array" ref="S19">INDEX('TFP Calculation'!$BO$9:$BO$33,MATCH('Summary Results'!A19,'TFP Calculation'!$C$9:$C$33,0))</f>
        <v>4.3291391261335108E-3</v>
      </c>
      <c r="T19" s="25"/>
      <c r="U19" s="23">
        <f>INDEX('TFP Calculation'!CA$9:CA$33,MATCH('Summary Results'!$A19,'TFP Calculation'!$C$9:$C$33,0))</f>
        <v>0.10068575732311338</v>
      </c>
      <c r="V19" s="23">
        <f>INDEX('TFP Calculation'!CB$9:CB$33,MATCH('Summary Results'!$A19,'TFP Calculation'!$C$9:$C$33,0))</f>
        <v>3.8905989772052767E-3</v>
      </c>
      <c r="W19" s="27"/>
      <c r="X19" s="28">
        <f>INDEX('TFP Calculation'!$CU$9:$CU$33,MATCH('Summary Results'!A19,'TFP Calculation'!$C$9:$C$33,0))</f>
        <v>-8.3442996185226034E-2</v>
      </c>
      <c r="Y19" s="28">
        <f t="array" ref="Y19">INDEX('TFP Calculation'!$DA$9:$DA$33,MATCH('Summary Results'!A19,'TFP Calculation'!$C$9:$C$33,0))</f>
        <v>-9.5790924156011446E-3</v>
      </c>
      <c r="Z19" s="28">
        <f t="array" ref="Z19">INDEX('TFP Calculation'!$DD$9:$DD$33,MATCH('Summary Results'!A19,'TFP Calculation'!$C$9:$C$33,0))</f>
        <v>-9.3022088600827182E-2</v>
      </c>
    </row>
    <row r="20" spans="1:27">
      <c r="A20" s="21">
        <v>2007</v>
      </c>
      <c r="B20" s="22"/>
      <c r="C20" s="23">
        <f>INDEX('TFP Calculation'!I$9:I$33,MATCH('Summary Results'!$A20,'TFP Calculation'!$C$9:$C$33,0))</f>
        <v>0.62156041702273113</v>
      </c>
      <c r="D20" s="23">
        <f>INDEX('TFP Calculation'!J$9:J$33,MATCH('Summary Results'!$A20,'TFP Calculation'!$C$9:$C$33,0))</f>
        <v>0.30520423859169371</v>
      </c>
      <c r="E20" s="23">
        <f>INDEX('TFP Calculation'!N$9:N$33,MATCH('Summary Results'!$A20,'TFP Calculation'!$C$9:$C$33,0))</f>
        <v>5.2512391044265937E-2</v>
      </c>
      <c r="F20" s="23">
        <f>INDEX('TFP Calculation'!O$9:O$33,MATCH('Summary Results'!$A20,'TFP Calculation'!$C$9:$C$33,0))</f>
        <v>2.0722953341309178E-2</v>
      </c>
      <c r="G20" s="22"/>
      <c r="H20" s="24">
        <f t="array" ref="H20">INDEX('TFP Calculation'!$Y$9:$Y$33,MATCH('Summary Results'!A20,'TFP Calculation'!$C$9:$C$33,0))</f>
        <v>0.11848024914567334</v>
      </c>
      <c r="I20" s="24">
        <f t="array" ref="I20">INDEX('TFP Calculation'!$AB$9:$AB$33,MATCH('Summary Results'!A20,'TFP Calculation'!$C$9:$C$33,0))</f>
        <v>7.5232076046861662E-2</v>
      </c>
      <c r="J20" s="24">
        <f t="array" ref="J20">INDEX('TFP Calculation'!$AH$9:$AH$33,MATCH('Summary Results'!A20,'TFP Calculation'!$C$9:$C$33,0))</f>
        <v>1.0048703729513608E-2</v>
      </c>
      <c r="K20" s="24">
        <f t="array" ref="K20">INDEX('TFP Calculation'!$AK$9:$AK$33,MATCH('Summary Results'!A20,'TFP Calculation'!$C$9:$C$33,0))</f>
        <v>5.146081534924174E-2</v>
      </c>
      <c r="L20" s="25"/>
      <c r="M20" s="23">
        <f t="array" ref="M20">INDEX('TFP Calculation'!BT$9:BT$33,MATCH('Summary Results'!$A20,'TFP Calculation'!$C$9:$C$33,0))</f>
        <v>8.2760098028532084E-2</v>
      </c>
      <c r="N20" s="23">
        <f t="array" ref="N20">INDEX('TFP Calculation'!BU$9:BU$33,MATCH('Summary Results'!$A20,'TFP Calculation'!$C$9:$C$33,0))</f>
        <v>0.76998922391188462</v>
      </c>
      <c r="O20" s="23">
        <f t="array" ref="O20">INDEX('TFP Calculation'!BV$9:BV$33,MATCH('Summary Results'!$A20,'TFP Calculation'!$C$9:$C$33,0))</f>
        <v>0.14725067805958322</v>
      </c>
      <c r="P20" s="25"/>
      <c r="Q20" s="26">
        <f t="array" ref="Q20">INDEX('TFP Calculation'!$AR$9:$AR$33,MATCH('Summary Results'!A20,'TFP Calculation'!$C$9:$C$33,0))</f>
        <v>3.9573315646935336E-2</v>
      </c>
      <c r="R20" s="24">
        <f t="array" ref="R20">INDEX('TFP Calculation'!$BB$9:$BB$33,MATCH('Summary Results'!A20,'TFP Calculation'!$C$9:$C$33,0))</f>
        <v>6.3034825505192682E-3</v>
      </c>
      <c r="S20" s="24">
        <f t="array" ref="S20">INDEX('TFP Calculation'!$BO$9:$BO$33,MATCH('Summary Results'!A20,'TFP Calculation'!$C$9:$C$33,0))</f>
        <v>2.8714218635432776E-3</v>
      </c>
      <c r="T20" s="25"/>
      <c r="U20" s="23">
        <f>INDEX('TFP Calculation'!CA$9:CA$33,MATCH('Summary Results'!$A20,'TFP Calculation'!$C$9:$C$33,0))</f>
        <v>8.2736616619304648E-2</v>
      </c>
      <c r="V20" s="23">
        <f>INDEX('TFP Calculation'!CB$9:CB$33,MATCH('Summary Results'!$A20,'TFP Calculation'!$C$9:$C$33,0))</f>
        <v>3.4445573493155565E-3</v>
      </c>
      <c r="W20" s="27"/>
      <c r="X20" s="28">
        <f>INDEX('TFP Calculation'!$CU$9:$CU$33,MATCH('Summary Results'!A20,'TFP Calculation'!$C$9:$C$33,0))</f>
        <v>9.2236135251199947E-2</v>
      </c>
      <c r="Y20" s="28">
        <f t="array" ref="Y20">INDEX('TFP Calculation'!$DA$9:$DA$33,MATCH('Summary Results'!A20,'TFP Calculation'!$C$9:$C$33,0))</f>
        <v>-8.3857862857087892E-3</v>
      </c>
      <c r="Z20" s="28">
        <f t="array" ref="Z20">INDEX('TFP Calculation'!$DD$9:$DD$33,MATCH('Summary Results'!A20,'TFP Calculation'!$C$9:$C$33,0))</f>
        <v>8.385034896549115E-2</v>
      </c>
    </row>
    <row r="21" spans="1:27">
      <c r="A21" s="21">
        <v>2008</v>
      </c>
      <c r="B21" s="22"/>
      <c r="C21" s="23">
        <f>INDEX('TFP Calculation'!I$9:I$33,MATCH('Summary Results'!$A21,'TFP Calculation'!$C$9:$C$33,0))</f>
        <v>0.62102143553101652</v>
      </c>
      <c r="D21" s="23">
        <f>INDEX('TFP Calculation'!J$9:J$33,MATCH('Summary Results'!$A21,'TFP Calculation'!$C$9:$C$33,0))</f>
        <v>0.30829814874959405</v>
      </c>
      <c r="E21" s="23">
        <f>INDEX('TFP Calculation'!N$9:N$33,MATCH('Summary Results'!$A21,'TFP Calculation'!$C$9:$C$33,0))</f>
        <v>5.151835011367327E-2</v>
      </c>
      <c r="F21" s="23">
        <f>INDEX('TFP Calculation'!O$9:O$33,MATCH('Summary Results'!$A21,'TFP Calculation'!$C$9:$C$33,0))</f>
        <v>1.9162065605716143E-2</v>
      </c>
      <c r="G21" s="22"/>
      <c r="H21" s="24">
        <f t="array" ref="H21">INDEX('TFP Calculation'!$Y$9:$Y$33,MATCH('Summary Results'!A21,'TFP Calculation'!$C$9:$C$33,0))</f>
        <v>7.745958359286746E-3</v>
      </c>
      <c r="I21" s="24">
        <f t="array" ref="I21">INDEX('TFP Calculation'!$AB$9:$AB$33,MATCH('Summary Results'!A21,'TFP Calculation'!$C$9:$C$33,0))</f>
        <v>-1.7761766156408496E-2</v>
      </c>
      <c r="J21" s="24">
        <f t="array" ref="J21">INDEX('TFP Calculation'!$AH$9:$AH$33,MATCH('Summary Results'!A21,'TFP Calculation'!$C$9:$C$33,0))</f>
        <v>1.9642250630123741E-2</v>
      </c>
      <c r="K21" s="24">
        <f t="array" ref="K21">INDEX('TFP Calculation'!$AK$9:$AK$33,MATCH('Summary Results'!A21,'TFP Calculation'!$C$9:$C$33,0))</f>
        <v>3.2939230421732524E-2</v>
      </c>
      <c r="L21" s="25"/>
      <c r="M21" s="23">
        <f t="array" ref="M21">INDEX('TFP Calculation'!BT$9:BT$33,MATCH('Summary Results'!$A21,'TFP Calculation'!$C$9:$C$33,0))</f>
        <v>6.8938571486192105E-2</v>
      </c>
      <c r="N21" s="23">
        <f t="array" ref="N21">INDEX('TFP Calculation'!BU$9:BU$33,MATCH('Summary Results'!$A21,'TFP Calculation'!$C$9:$C$33,0))</f>
        <v>0.80805222806066956</v>
      </c>
      <c r="O21" s="23">
        <f t="array" ref="O21">INDEX('TFP Calculation'!BV$9:BV$33,MATCH('Summary Results'!$A21,'TFP Calculation'!$C$9:$C$33,0))</f>
        <v>0.12300920045313835</v>
      </c>
      <c r="P21" s="25"/>
      <c r="Q21" s="26">
        <f t="array" ref="Q21">INDEX('TFP Calculation'!$AR$9:$AR$33,MATCH('Summary Results'!A21,'TFP Calculation'!$C$9:$C$33,0))</f>
        <v>-1.166462863522775E-2</v>
      </c>
      <c r="R21" s="24">
        <f t="array" ref="R21">INDEX('TFP Calculation'!$BB$9:$BB$33,MATCH('Summary Results'!A21,'TFP Calculation'!$C$9:$C$33,0))</f>
        <v>5.8791396873124997E-3</v>
      </c>
      <c r="S21" s="24">
        <f t="array" ref="S21">INDEX('TFP Calculation'!$BO$9:$BO$33,MATCH('Summary Results'!A21,'TFP Calculation'!$C$9:$C$33,0))</f>
        <v>-2.4021214250106868E-2</v>
      </c>
      <c r="T21" s="25"/>
      <c r="U21" s="23">
        <f>INDEX('TFP Calculation'!CA$9:CA$33,MATCH('Summary Results'!$A21,'TFP Calculation'!$C$9:$C$33,0))</f>
        <v>0.22829309975984816</v>
      </c>
      <c r="V21" s="23">
        <f>INDEX('TFP Calculation'!CB$9:CB$33,MATCH('Summary Results'!$A21,'TFP Calculation'!$C$9:$C$33,0))</f>
        <v>9.5073468718321636E-3</v>
      </c>
      <c r="W21" s="27"/>
      <c r="X21" s="28">
        <f>INDEX('TFP Calculation'!$CU$9:$CU$33,MATCH('Summary Results'!A21,'TFP Calculation'!$C$9:$C$33,0))</f>
        <v>8.3563545087547708E-4</v>
      </c>
      <c r="Y21" s="28">
        <f t="array" ref="Y21">INDEX('TFP Calculation'!$DA$9:$DA$33,MATCH('Summary Results'!A21,'TFP Calculation'!$C$9:$C$33,0))</f>
        <v>-5.6545359298622658E-4</v>
      </c>
      <c r="Z21" s="28">
        <f t="array" ref="Z21">INDEX('TFP Calculation'!$DD$9:$DD$33,MATCH('Summary Results'!A21,'TFP Calculation'!$C$9:$C$33,0))</f>
        <v>2.7018185788925397E-4</v>
      </c>
    </row>
    <row r="22" spans="1:27">
      <c r="A22" s="21">
        <v>2009</v>
      </c>
      <c r="B22" s="22"/>
      <c r="C22" s="23">
        <f>INDEX('TFP Calculation'!I$9:I$33,MATCH('Summary Results'!$A22,'TFP Calculation'!$C$9:$C$33,0))</f>
        <v>0.6257857545411194</v>
      </c>
      <c r="D22" s="23">
        <f>INDEX('TFP Calculation'!J$9:J$33,MATCH('Summary Results'!$A22,'TFP Calculation'!$C$9:$C$33,0))</f>
        <v>0.3108770104478259</v>
      </c>
      <c r="E22" s="23">
        <f>INDEX('TFP Calculation'!N$9:N$33,MATCH('Summary Results'!$A22,'TFP Calculation'!$C$9:$C$33,0))</f>
        <v>4.4219014176095722E-2</v>
      </c>
      <c r="F22" s="23">
        <f>INDEX('TFP Calculation'!O$9:O$33,MATCH('Summary Results'!$A22,'TFP Calculation'!$C$9:$C$33,0))</f>
        <v>1.9118220834959031E-2</v>
      </c>
      <c r="G22" s="22"/>
      <c r="H22" s="24">
        <f t="array" ref="H22">INDEX('TFP Calculation'!$Y$9:$Y$33,MATCH('Summary Results'!A22,'TFP Calculation'!$C$9:$C$33,0))</f>
        <v>-2.1163126782922627E-2</v>
      </c>
      <c r="I22" s="24">
        <f t="array" ref="I22">INDEX('TFP Calculation'!$AB$9:$AB$33,MATCH('Summary Results'!A22,'TFP Calculation'!$C$9:$C$33,0))</f>
        <v>-6.4622952838870609E-2</v>
      </c>
      <c r="J22" s="24">
        <f t="array" ref="J22">INDEX('TFP Calculation'!$AH$9:$AH$33,MATCH('Summary Results'!A22,'TFP Calculation'!$C$9:$C$33,0))</f>
        <v>8.1447147528112343E-2</v>
      </c>
      <c r="K22" s="24">
        <f t="array" ref="K22">INDEX('TFP Calculation'!$AK$9:$AK$33,MATCH('Summary Results'!A22,'TFP Calculation'!$C$9:$C$33,0))</f>
        <v>-2.7810610670308385E-2</v>
      </c>
      <c r="L22" s="25"/>
      <c r="M22" s="23">
        <f t="array" ref="M22">INDEX('TFP Calculation'!BT$9:BT$33,MATCH('Summary Results'!$A22,'TFP Calculation'!$C$9:$C$33,0))</f>
        <v>6.6153036714741001E-2</v>
      </c>
      <c r="N22" s="23">
        <f t="array" ref="N22">INDEX('TFP Calculation'!BU$9:BU$33,MATCH('Summary Results'!$A22,'TFP Calculation'!$C$9:$C$33,0))</f>
        <v>0.82414048084403002</v>
      </c>
      <c r="O22" s="23">
        <f t="array" ref="O22">INDEX('TFP Calculation'!BV$9:BV$33,MATCH('Summary Results'!$A22,'TFP Calculation'!$C$9:$C$33,0))</f>
        <v>0.10970648244122895</v>
      </c>
      <c r="P22" s="25"/>
      <c r="Q22" s="26">
        <f t="array" ref="Q22">INDEX('TFP Calculation'!$AR$9:$AR$33,MATCH('Summary Results'!A22,'TFP Calculation'!$C$9:$C$33,0))</f>
        <v>-3.1151826827903906E-2</v>
      </c>
      <c r="R22" s="24">
        <f t="array" ref="R22">INDEX('TFP Calculation'!$BB$9:$BB$33,MATCH('Summary Results'!A22,'TFP Calculation'!$C$9:$C$33,0))</f>
        <v>4.9667045272731927E-3</v>
      </c>
      <c r="S22" s="24">
        <f t="array" ref="S22">INDEX('TFP Calculation'!$BO$9:$BO$33,MATCH('Summary Results'!A22,'TFP Calculation'!$C$9:$C$33,0))</f>
        <v>-3.0423582648725193E-2</v>
      </c>
      <c r="T22" s="25"/>
      <c r="U22" s="23">
        <f>INDEX('TFP Calculation'!CA$9:CA$33,MATCH('Summary Results'!$A22,'TFP Calculation'!$C$9:$C$33,0))</f>
        <v>7.1783548187434557E-2</v>
      </c>
      <c r="V22" s="23">
        <f>INDEX('TFP Calculation'!CB$9:CB$33,MATCH('Summary Results'!$A22,'TFP Calculation'!$C$9:$C$33,0))</f>
        <v>2.9361937479805335E-3</v>
      </c>
      <c r="W22" s="27"/>
      <c r="X22" s="28">
        <f>INDEX('TFP Calculation'!$CU$9:$CU$33,MATCH('Summary Results'!A22,'TFP Calculation'!$C$9:$C$33,0))</f>
        <v>-2.9654169649895826E-2</v>
      </c>
      <c r="Y22" s="28">
        <f t="array" ref="Y22">INDEX('TFP Calculation'!$DA$9:$DA$33,MATCH('Summary Results'!A22,'TFP Calculation'!$C$9:$C$33,0))</f>
        <v>1.9005015708483111E-3</v>
      </c>
      <c r="Z22" s="28">
        <f t="array" ref="Z22">INDEX('TFP Calculation'!$DD$9:$DD$33,MATCH('Summary Results'!A22,'TFP Calculation'!$C$9:$C$33,0))</f>
        <v>-2.7753668079047514E-2</v>
      </c>
    </row>
    <row r="23" spans="1:27">
      <c r="A23" s="21">
        <v>2010</v>
      </c>
      <c r="B23" s="22"/>
      <c r="C23" s="23">
        <f>INDEX('TFP Calculation'!I$9:I$33,MATCH('Summary Results'!$A23,'TFP Calculation'!$C$9:$C$33,0))</f>
        <v>0.63083101637318506</v>
      </c>
      <c r="D23" s="23">
        <f>INDEX('TFP Calculation'!J$9:J$33,MATCH('Summary Results'!$A23,'TFP Calculation'!$C$9:$C$33,0))</f>
        <v>0.30779528369889814</v>
      </c>
      <c r="E23" s="23">
        <f>INDEX('TFP Calculation'!N$9:N$33,MATCH('Summary Results'!$A23,'TFP Calculation'!$C$9:$C$33,0))</f>
        <v>4.5927298939347133E-2</v>
      </c>
      <c r="F23" s="23">
        <f>INDEX('TFP Calculation'!O$9:O$33,MATCH('Summary Results'!$A23,'TFP Calculation'!$C$9:$C$33,0))</f>
        <v>1.5446400988569663E-2</v>
      </c>
      <c r="G23" s="22"/>
      <c r="H23" s="24">
        <f t="array" ref="H23">INDEX('TFP Calculation'!$Y$9:$Y$33,MATCH('Summary Results'!A23,'TFP Calculation'!$C$9:$C$33,0))</f>
        <v>-5.4384849804121886E-2</v>
      </c>
      <c r="I23" s="24">
        <f t="array" ref="I23">INDEX('TFP Calculation'!$AB$9:$AB$33,MATCH('Summary Results'!A23,'TFP Calculation'!$C$9:$C$33,0))</f>
        <v>-1.7433768976350638E-2</v>
      </c>
      <c r="J23" s="24">
        <f t="array" ref="J23">INDEX('TFP Calculation'!$AH$9:$AH$33,MATCH('Summary Results'!A23,'TFP Calculation'!$C$9:$C$33,0))</f>
        <v>0.22822352584115599</v>
      </c>
      <c r="K23" s="24">
        <f t="array" ref="K23">INDEX('TFP Calculation'!$AK$9:$AK$33,MATCH('Summary Results'!A23,'TFP Calculation'!$C$9:$C$33,0))</f>
        <v>-6.0271743663722031E-2</v>
      </c>
      <c r="L23" s="25"/>
      <c r="M23" s="23">
        <f t="array" ref="M23">INDEX('TFP Calculation'!BT$9:BT$33,MATCH('Summary Results'!$A23,'TFP Calculation'!$C$9:$C$33,0))</f>
        <v>7.1127310118734813E-2</v>
      </c>
      <c r="N23" s="23">
        <f t="array" ref="N23">INDEX('TFP Calculation'!BU$9:BU$33,MATCH('Summary Results'!$A23,'TFP Calculation'!$C$9:$C$33,0))</f>
        <v>0.81457329391288813</v>
      </c>
      <c r="O23" s="23">
        <f t="array" ref="O23">INDEX('TFP Calculation'!BV$9:BV$33,MATCH('Summary Results'!$A23,'TFP Calculation'!$C$9:$C$33,0))</f>
        <v>0.11429939596837708</v>
      </c>
      <c r="P23" s="25"/>
      <c r="Q23" s="26">
        <f t="array" ref="Q23">INDEX('TFP Calculation'!$AR$9:$AR$33,MATCH('Summary Results'!A23,'TFP Calculation'!$C$9:$C$33,0))</f>
        <v>-1.7045612281724471E-3</v>
      </c>
      <c r="R23" s="24">
        <f t="array" ref="R23">INDEX('TFP Calculation'!$BB$9:$BB$33,MATCH('Summary Results'!A23,'TFP Calculation'!$C$9:$C$33,0))</f>
        <v>5.0379141407466107E-3</v>
      </c>
      <c r="S23" s="24">
        <f t="array" ref="S23">INDEX('TFP Calculation'!$BO$9:$BO$33,MATCH('Summary Results'!A23,'TFP Calculation'!$C$9:$C$33,0))</f>
        <v>-1.1487281435579044E-2</v>
      </c>
      <c r="T23" s="25"/>
      <c r="U23" s="23">
        <f>INDEX('TFP Calculation'!CA$9:CA$33,MATCH('Summary Results'!$A23,'TFP Calculation'!$C$9:$C$33,0))</f>
        <v>-3.2242585214342631E-2</v>
      </c>
      <c r="V23" s="23">
        <f>INDEX('TFP Calculation'!CB$9:CB$33,MATCH('Summary Results'!$A23,'TFP Calculation'!$C$9:$C$33,0))</f>
        <v>-1.3471101230653711E-3</v>
      </c>
      <c r="W23" s="27"/>
      <c r="X23" s="28">
        <f>INDEX('TFP Calculation'!$CU$9:$CU$33,MATCH('Summary Results'!A23,'TFP Calculation'!$C$9:$C$33,0))</f>
        <v>-2.8833605875270771E-2</v>
      </c>
      <c r="Y23" s="28">
        <f t="array" ref="Y23">INDEX('TFP Calculation'!$DA$9:$DA$33,MATCH('Summary Results'!A23,'TFP Calculation'!$C$9:$C$33,0))</f>
        <v>-1.9791334440053916E-3</v>
      </c>
      <c r="Z23" s="28">
        <f t="array" ref="Z23">INDEX('TFP Calculation'!$DD$9:$DD$33,MATCH('Summary Results'!A23,'TFP Calculation'!$C$9:$C$33,0))</f>
        <v>-3.081273931927616E-2</v>
      </c>
    </row>
    <row r="24" spans="1:27">
      <c r="A24" s="21">
        <v>2011</v>
      </c>
      <c r="B24" s="22"/>
      <c r="C24" s="23">
        <f>INDEX('TFP Calculation'!I$9:I$33,MATCH('Summary Results'!$A24,'TFP Calculation'!$C$9:$C$33,0))</f>
        <v>0.62995705986360195</v>
      </c>
      <c r="D24" s="23">
        <f>INDEX('TFP Calculation'!J$9:J$33,MATCH('Summary Results'!$A24,'TFP Calculation'!$C$9:$C$33,0))</f>
        <v>0.31427128062642079</v>
      </c>
      <c r="E24" s="23">
        <f>INDEX('TFP Calculation'!N$9:N$33,MATCH('Summary Results'!$A24,'TFP Calculation'!$C$9:$C$33,0))</f>
        <v>4.1475119979792877E-2</v>
      </c>
      <c r="F24" s="23">
        <f>INDEX('TFP Calculation'!O$9:O$33,MATCH('Summary Results'!$A24,'TFP Calculation'!$C$9:$C$33,0))</f>
        <v>1.429653953018439E-2</v>
      </c>
      <c r="G24" s="22"/>
      <c r="H24" s="24">
        <f t="array" ref="H24">INDEX('TFP Calculation'!$Y$9:$Y$33,MATCH('Summary Results'!A24,'TFP Calculation'!$C$9:$C$33,0))</f>
        <v>5.0756448316334017E-2</v>
      </c>
      <c r="I24" s="24">
        <f t="array" ref="I24">INDEX('TFP Calculation'!$AB$9:$AB$33,MATCH('Summary Results'!A24,'TFP Calculation'!$C$9:$C$33,0))</f>
        <v>3.5897450624458919E-2</v>
      </c>
      <c r="J24" s="24">
        <f t="array" ref="J24">INDEX('TFP Calculation'!$AH$9:$AH$33,MATCH('Summary Results'!A24,'TFP Calculation'!$C$9:$C$33,0))</f>
        <v>1.3289775262595328E-2</v>
      </c>
      <c r="K24" s="24">
        <f t="array" ref="K24">INDEX('TFP Calculation'!$AK$9:$AK$33,MATCH('Summary Results'!A24,'TFP Calculation'!$C$9:$C$33,0))</f>
        <v>1.1715141351266127E-2</v>
      </c>
      <c r="L24" s="25"/>
      <c r="M24" s="23">
        <f t="array" ref="M24">INDEX('TFP Calculation'!BT$9:BT$33,MATCH('Summary Results'!$A24,'TFP Calculation'!$C$9:$C$33,0))</f>
        <v>7.4163721761402526E-2</v>
      </c>
      <c r="N24" s="23">
        <f t="array" ref="N24">INDEX('TFP Calculation'!BU$9:BU$33,MATCH('Summary Results'!$A24,'TFP Calculation'!$C$9:$C$33,0))</f>
        <v>0.81537650933857087</v>
      </c>
      <c r="O24" s="23">
        <f t="array" ref="O24">INDEX('TFP Calculation'!BV$9:BV$33,MATCH('Summary Results'!$A24,'TFP Calculation'!$C$9:$C$33,0))</f>
        <v>0.11045976890002658</v>
      </c>
      <c r="P24" s="25"/>
      <c r="Q24" s="26">
        <f t="array" ref="Q24">INDEX('TFP Calculation'!$AR$9:$AR$33,MATCH('Summary Results'!A24,'TFP Calculation'!$C$9:$C$33,0))</f>
        <v>3.9866961812701003E-2</v>
      </c>
      <c r="R24" s="24">
        <f t="array" ref="R24">INDEX('TFP Calculation'!$BB$9:$BB$33,MATCH('Summary Results'!A24,'TFP Calculation'!$C$9:$C$33,0))</f>
        <v>8.0733437132904599E-3</v>
      </c>
      <c r="S24" s="24">
        <f t="array" ref="S24">INDEX('TFP Calculation'!$BO$9:$BO$33,MATCH('Summary Results'!A24,'TFP Calculation'!$C$9:$C$33,0))</f>
        <v>-2.2656053945685522E-2</v>
      </c>
      <c r="T24" s="25"/>
      <c r="U24" s="23">
        <f>INDEX('TFP Calculation'!CA$9:CA$33,MATCH('Summary Results'!$A24,'TFP Calculation'!$C$9:$C$33,0))</f>
        <v>3.7523979176949281E-2</v>
      </c>
      <c r="V24" s="23">
        <f>INDEX('TFP Calculation'!CB$9:CB$33,MATCH('Summary Results'!$A24,'TFP Calculation'!$C$9:$C$33,0))</f>
        <v>1.622527876914195E-3</v>
      </c>
      <c r="W24" s="27"/>
      <c r="X24" s="28">
        <f>INDEX('TFP Calculation'!$CU$9:$CU$33,MATCH('Summary Results'!A24,'TFP Calculation'!$C$9:$C$33,0))</f>
        <v>4.1841711618244445E-2</v>
      </c>
      <c r="Y24" s="28">
        <f t="array" ref="Y24">INDEX('TFP Calculation'!$DA$9:$DA$33,MATCH('Summary Results'!A24,'TFP Calculation'!$C$9:$C$33,0))</f>
        <v>-6.2627253105646194E-3</v>
      </c>
      <c r="Z24" s="28">
        <f t="array" ref="Z24">INDEX('TFP Calculation'!$DD$9:$DD$33,MATCH('Summary Results'!A24,'TFP Calculation'!$C$9:$C$33,0))</f>
        <v>3.5578986307679826E-2</v>
      </c>
    </row>
    <row r="25" spans="1:27">
      <c r="A25" s="21">
        <v>2012</v>
      </c>
      <c r="B25" s="22"/>
      <c r="C25" s="23">
        <f>INDEX('TFP Calculation'!I$9:I$33,MATCH('Summary Results'!$A25,'TFP Calculation'!$C$9:$C$33,0))</f>
        <v>0.65028613429936477</v>
      </c>
      <c r="D25" s="23">
        <f>INDEX('TFP Calculation'!J$9:J$33,MATCH('Summary Results'!$A25,'TFP Calculation'!$C$9:$C$33,0))</f>
        <v>0.29962723788523127</v>
      </c>
      <c r="E25" s="23">
        <f>INDEX('TFP Calculation'!N$9:N$33,MATCH('Summary Results'!$A25,'TFP Calculation'!$C$9:$C$33,0))</f>
        <v>3.7066204651651176E-2</v>
      </c>
      <c r="F25" s="23">
        <f>INDEX('TFP Calculation'!O$9:O$33,MATCH('Summary Results'!$A25,'TFP Calculation'!$C$9:$C$33,0))</f>
        <v>1.3020423163752822E-2</v>
      </c>
      <c r="G25" s="22"/>
      <c r="H25" s="24">
        <f t="array" ref="H25">INDEX('TFP Calculation'!$Y$9:$Y$33,MATCH('Summary Results'!A25,'TFP Calculation'!$C$9:$C$33,0))</f>
        <v>-8.5783774757112519E-2</v>
      </c>
      <c r="I25" s="24">
        <f t="array" ref="I25">INDEX('TFP Calculation'!$AB$9:$AB$33,MATCH('Summary Results'!A25,'TFP Calculation'!$C$9:$C$33,0))</f>
        <v>-8.1128038330367497E-2</v>
      </c>
      <c r="J25" s="24">
        <f t="array" ref="J25">INDEX('TFP Calculation'!$AH$9:$AH$33,MATCH('Summary Results'!A25,'TFP Calculation'!$C$9:$C$33,0))</f>
        <v>-4.8243876747868814E-2</v>
      </c>
      <c r="K25" s="24">
        <f t="array" ref="K25">INDEX('TFP Calculation'!$AK$9:$AK$33,MATCH('Summary Results'!A25,'TFP Calculation'!$C$9:$C$33,0))</f>
        <v>-4.436573030712037E-2</v>
      </c>
      <c r="L25" s="25"/>
      <c r="M25" s="23">
        <f t="array" ref="M25">INDEX('TFP Calculation'!BT$9:BT$33,MATCH('Summary Results'!$A25,'TFP Calculation'!$C$9:$C$33,0))</f>
        <v>7.6913640316807669E-2</v>
      </c>
      <c r="N25" s="23">
        <f t="array" ref="N25">INDEX('TFP Calculation'!BU$9:BU$33,MATCH('Summary Results'!$A25,'TFP Calculation'!$C$9:$C$33,0))</f>
        <v>0.81074398321170127</v>
      </c>
      <c r="O25" s="23">
        <f t="array" ref="O25">INDEX('TFP Calculation'!BV$9:BV$33,MATCH('Summary Results'!$A25,'TFP Calculation'!$C$9:$C$33,0))</f>
        <v>0.11234237647149108</v>
      </c>
      <c r="P25" s="25"/>
      <c r="Q25" s="26">
        <f t="array" ref="Q25">INDEX('TFP Calculation'!$AR$9:$AR$33,MATCH('Summary Results'!A25,'TFP Calculation'!$C$9:$C$33,0))</f>
        <v>5.751313072965146E-2</v>
      </c>
      <c r="R25" s="24">
        <f t="array" ref="R25">INDEX('TFP Calculation'!$BB$9:$BB$33,MATCH('Summary Results'!A25,'TFP Calculation'!$C$9:$C$33,0))</f>
        <v>7.2877603327107217E-3</v>
      </c>
      <c r="S25" s="24">
        <f t="array" ref="S25">INDEX('TFP Calculation'!$BO$9:$BO$33,MATCH('Summary Results'!A25,'TFP Calculation'!$C$9:$C$33,0))</f>
        <v>6.4333779613476486E-2</v>
      </c>
      <c r="T25" s="25"/>
      <c r="U25" s="23">
        <f>INDEX('TFP Calculation'!CA$9:CA$33,MATCH('Summary Results'!$A25,'TFP Calculation'!$C$9:$C$33,0))</f>
        <v>4.1005739819037476E-2</v>
      </c>
      <c r="V25" s="23">
        <f>INDEX('TFP Calculation'!CB$9:CB$33,MATCH('Summary Results'!$A25,'TFP Calculation'!$C$9:$C$33,0))</f>
        <v>1.6422559337639358E-3</v>
      </c>
      <c r="W25" s="27"/>
      <c r="X25" s="28">
        <f>INDEX('TFP Calculation'!$CU$9:$CU$33,MATCH('Summary Results'!A25,'TFP Calculation'!$C$9:$C$33,0))</f>
        <v>-8.4963932842801043E-2</v>
      </c>
      <c r="Y25" s="28">
        <f t="array" ref="Y25">INDEX('TFP Calculation'!$DA$9:$DA$33,MATCH('Summary Results'!A25,'TFP Calculation'!$C$9:$C$33,0))</f>
        <v>-1.8345547517572072E-2</v>
      </c>
      <c r="Z25" s="28">
        <f t="array" ref="Z25">INDEX('TFP Calculation'!$DD$9:$DD$33,MATCH('Summary Results'!A25,'TFP Calculation'!$C$9:$C$33,0))</f>
        <v>-0.10330948036037313</v>
      </c>
    </row>
    <row r="26" spans="1:27">
      <c r="A26" s="21">
        <v>2013</v>
      </c>
      <c r="B26" s="22"/>
      <c r="C26" s="23">
        <f>INDEX('TFP Calculation'!I$9:I$33,MATCH('Summary Results'!$A26,'TFP Calculation'!$C$9:$C$33,0))</f>
        <v>0.63712834739032187</v>
      </c>
      <c r="D26" s="23">
        <f>INDEX('TFP Calculation'!J$9:J$33,MATCH('Summary Results'!$A26,'TFP Calculation'!$C$9:$C$33,0))</f>
        <v>0.3121546343318643</v>
      </c>
      <c r="E26" s="23">
        <f>INDEX('TFP Calculation'!N$9:N$33,MATCH('Summary Results'!$A26,'TFP Calculation'!$C$9:$C$33,0))</f>
        <v>3.8188773798071549E-2</v>
      </c>
      <c r="F26" s="23">
        <f>INDEX('TFP Calculation'!O$9:O$33,MATCH('Summary Results'!$A26,'TFP Calculation'!$C$9:$C$33,0))</f>
        <v>1.2528244479742276E-2</v>
      </c>
      <c r="G26" s="22"/>
      <c r="H26" s="24">
        <f t="array" ref="H26">INDEX('TFP Calculation'!$Y$9:$Y$33,MATCH('Summary Results'!A26,'TFP Calculation'!$C$9:$C$33,0))</f>
        <v>0.14233192090802768</v>
      </c>
      <c r="I26" s="24">
        <f t="array" ref="I26">INDEX('TFP Calculation'!$AB$9:$AB$33,MATCH('Summary Results'!A26,'TFP Calculation'!$C$9:$C$33,0))</f>
        <v>0.11867285318174488</v>
      </c>
      <c r="J26" s="24">
        <f t="array" ref="J26">INDEX('TFP Calculation'!$AH$9:$AH$33,MATCH('Summary Results'!A26,'TFP Calculation'!$C$9:$C$33,0))</f>
        <v>-0.10126092733896368</v>
      </c>
      <c r="K26" s="24">
        <f t="array" ref="K26">INDEX('TFP Calculation'!$AK$9:$AK$33,MATCH('Summary Results'!A26,'TFP Calculation'!$C$9:$C$33,0))</f>
        <v>9.1624953034681045E-2</v>
      </c>
      <c r="L26" s="25"/>
      <c r="M26" s="23">
        <f t="array" ref="M26">INDEX('TFP Calculation'!BT$9:BT$33,MATCH('Summary Results'!$A26,'TFP Calculation'!$C$9:$C$33,0))</f>
        <v>7.7291255728799246E-2</v>
      </c>
      <c r="N26" s="23">
        <f t="array" ref="N26">INDEX('TFP Calculation'!BU$9:BU$33,MATCH('Summary Results'!$A26,'TFP Calculation'!$C$9:$C$33,0))</f>
        <v>0.80979866671989154</v>
      </c>
      <c r="O26" s="23">
        <f t="array" ref="O26">INDEX('TFP Calculation'!BV$9:BV$33,MATCH('Summary Results'!$A26,'TFP Calculation'!$C$9:$C$33,0))</f>
        <v>0.11291007755130912</v>
      </c>
      <c r="P26" s="25"/>
      <c r="Q26" s="26">
        <f t="array" ref="Q26">INDEX('TFP Calculation'!$AR$9:$AR$33,MATCH('Summary Results'!A26,'TFP Calculation'!$C$9:$C$33,0))</f>
        <v>3.5332972551954833E-2</v>
      </c>
      <c r="R26" s="24">
        <f t="array" ref="R26">INDEX('TFP Calculation'!$BB$9:$BB$33,MATCH('Summary Results'!A26,'TFP Calculation'!$C$9:$C$33,0))</f>
        <v>1.3740564863363679E-2</v>
      </c>
      <c r="S26" s="24">
        <f t="array" ref="S26">INDEX('TFP Calculation'!$BO$9:$BO$33,MATCH('Summary Results'!A26,'TFP Calculation'!$C$9:$C$33,0))</f>
        <v>4.4419817689319956E-2</v>
      </c>
      <c r="T26" s="25"/>
      <c r="U26" s="23">
        <f>INDEX('TFP Calculation'!CA$9:CA$33,MATCH('Summary Results'!$A26,'TFP Calculation'!$C$9:$C$33,0))</f>
        <v>3.7426547706178953E-2</v>
      </c>
      <c r="V26" s="23">
        <f>INDEX('TFP Calculation'!CB$9:CB$33,MATCH('Summary Results'!$A26,'TFP Calculation'!$C$9:$C$33,0))</f>
        <v>1.6013416848420399E-3</v>
      </c>
      <c r="W26" s="27"/>
      <c r="X26" s="28">
        <f>INDEX('TFP Calculation'!$CU$9:$CU$33,MATCH('Summary Results'!A26,'TFP Calculation'!$C$9:$C$33,0))</f>
        <v>0.11260791499802493</v>
      </c>
      <c r="Y26" s="28">
        <f t="array" ref="Y26">INDEX('TFP Calculation'!$DA$9:$DA$33,MATCH('Summary Results'!A26,'TFP Calculation'!$C$9:$C$33,0))</f>
        <v>-1.9319146036591961E-2</v>
      </c>
      <c r="Z26" s="28">
        <f t="array" ref="Z26">INDEX('TFP Calculation'!$DD$9:$DD$33,MATCH('Summary Results'!A26,'TFP Calculation'!$C$9:$C$33,0))</f>
        <v>9.3288768961432983E-2</v>
      </c>
    </row>
    <row r="27" spans="1:27">
      <c r="A27" s="21">
        <v>2014</v>
      </c>
      <c r="B27" s="22"/>
      <c r="C27" s="23">
        <f>INDEX('TFP Calculation'!I$9:I$33,MATCH('Summary Results'!$A27,'TFP Calculation'!$C$9:$C$33,0))</f>
        <v>0.62735849056603776</v>
      </c>
      <c r="D27" s="23">
        <f>INDEX('TFP Calculation'!J$9:J$33,MATCH('Summary Results'!$A27,'TFP Calculation'!$C$9:$C$33,0))</f>
        <v>0.32145641665367225</v>
      </c>
      <c r="E27" s="23">
        <f>INDEX('TFP Calculation'!N$9:N$33,MATCH('Summary Results'!$A27,'TFP Calculation'!$C$9:$C$33,0))</f>
        <v>3.9022298456260721E-2</v>
      </c>
      <c r="F27" s="23">
        <f>INDEX('TFP Calculation'!O$9:O$33,MATCH('Summary Results'!$A27,'TFP Calculation'!$C$9:$C$33,0))</f>
        <v>1.2162794324029315E-2</v>
      </c>
      <c r="G27" s="22"/>
      <c r="H27" s="24">
        <f t="array" ref="H27">INDEX('TFP Calculation'!$Y$9:$Y$33,MATCH('Summary Results'!A27,'TFP Calculation'!$C$9:$C$33,0))</f>
        <v>8.312585508973655E-2</v>
      </c>
      <c r="I27" s="24">
        <f t="array" ref="I27">INDEX('TFP Calculation'!$AB$9:$AB$33,MATCH('Summary Results'!A27,'TFP Calculation'!$C$9:$C$33,0))</f>
        <v>5.810871958395826E-2</v>
      </c>
      <c r="J27" s="24">
        <f t="array" ref="J27">INDEX('TFP Calculation'!$AH$9:$AH$33,MATCH('Summary Results'!A27,'TFP Calculation'!$C$9:$C$33,0))</f>
        <v>-8.7960194317916324E-3</v>
      </c>
      <c r="K27" s="24">
        <f t="array" ref="K27">INDEX('TFP Calculation'!$AK$9:$AK$33,MATCH('Summary Results'!A27,'TFP Calculation'!$C$9:$C$33,0))</f>
        <v>-9.3161293762266083E-3</v>
      </c>
      <c r="L27" s="25"/>
      <c r="M27" s="23">
        <f t="array" ref="M27">INDEX('TFP Calculation'!BT$9:BT$33,MATCH('Summary Results'!$A27,'TFP Calculation'!$C$9:$C$33,0))</f>
        <v>7.7554917074637048E-2</v>
      </c>
      <c r="N27" s="23">
        <f t="array" ref="N27">INDEX('TFP Calculation'!BU$9:BU$33,MATCH('Summary Results'!$A27,'TFP Calculation'!$C$9:$C$33,0))</f>
        <v>0.81673311576734453</v>
      </c>
      <c r="O27" s="23">
        <f t="array" ref="O27">INDEX('TFP Calculation'!BV$9:BV$33,MATCH('Summary Results'!$A27,'TFP Calculation'!$C$9:$C$33,0))</f>
        <v>0.10571196715801846</v>
      </c>
      <c r="P27" s="25"/>
      <c r="Q27" s="26">
        <f t="array" ref="Q27">INDEX('TFP Calculation'!$AR$9:$AR$33,MATCH('Summary Results'!A27,'TFP Calculation'!$C$9:$C$33,0))</f>
        <v>4.8606531349992535E-3</v>
      </c>
      <c r="R27" s="24">
        <f t="array" ref="R27">INDEX('TFP Calculation'!$BB$9:$BB$33,MATCH('Summary Results'!A27,'TFP Calculation'!$C$9:$C$33,0))</f>
        <v>1.5840882774974644E-2</v>
      </c>
      <c r="S27" s="24">
        <f t="array" ref="S27">INDEX('TFP Calculation'!$BO$9:$BO$33,MATCH('Summary Results'!A27,'TFP Calculation'!$C$9:$C$33,0))</f>
        <v>-6.3272800787596173E-2</v>
      </c>
      <c r="T27" s="25"/>
      <c r="U27" s="23">
        <f>INDEX('TFP Calculation'!CA$9:CA$33,MATCH('Summary Results'!$A27,'TFP Calculation'!$C$9:$C$33,0))</f>
        <v>1.524479744296219E-2</v>
      </c>
      <c r="V27" s="23">
        <f>INDEX('TFP Calculation'!CB$9:CB$33,MATCH('Summary Results'!$A27,'TFP Calculation'!$C$9:$C$33,0))</f>
        <v>6.860429693858113E-4</v>
      </c>
      <c r="W27" s="27"/>
      <c r="X27" s="28">
        <f>INDEX('TFP Calculation'!$CU$9:$CU$33,MATCH('Summary Results'!A27,'TFP Calculation'!$C$9:$C$33,0))</f>
        <v>6.5836879472809501E-2</v>
      </c>
      <c r="Y27" s="28">
        <f t="array" ref="Y27">INDEX('TFP Calculation'!$DA$9:$DA$33,MATCH('Summary Results'!A27,'TFP Calculation'!$C$9:$C$33,0))</f>
        <v>-4.2524282361078025E-3</v>
      </c>
      <c r="Z27" s="28">
        <f t="array" ref="Z27">INDEX('TFP Calculation'!$DD$9:$DD$33,MATCH('Summary Results'!A27,'TFP Calculation'!$C$9:$C$33,0))</f>
        <v>6.1584451236701698E-2</v>
      </c>
    </row>
    <row r="28" spans="1:27">
      <c r="A28" s="21">
        <v>2015</v>
      </c>
      <c r="B28" s="22"/>
      <c r="C28" s="23">
        <f>INDEX('TFP Calculation'!I$9:I$33,MATCH('Summary Results'!$A28,'TFP Calculation'!$C$9:$C$33,0))</f>
        <v>0.6412979811784919</v>
      </c>
      <c r="D28" s="23">
        <f>INDEX('TFP Calculation'!J$9:J$33,MATCH('Summary Results'!$A28,'TFP Calculation'!$C$9:$C$33,0))</f>
        <v>0.30821195673396073</v>
      </c>
      <c r="E28" s="23">
        <f>INDEX('TFP Calculation'!N$9:N$33,MATCH('Summary Results'!$A28,'TFP Calculation'!$C$9:$C$33,0))</f>
        <v>3.4831504549181928E-2</v>
      </c>
      <c r="F28" s="23">
        <f>INDEX('TFP Calculation'!O$9:O$33,MATCH('Summary Results'!$A28,'TFP Calculation'!$C$9:$C$33,0))</f>
        <v>1.5658557538365418E-2</v>
      </c>
      <c r="G28" s="22"/>
      <c r="H28" s="24">
        <f t="array" ref="H28">INDEX('TFP Calculation'!$Y$9:$Y$33,MATCH('Summary Results'!A28,'TFP Calculation'!$C$9:$C$33,0))</f>
        <v>-6.7062838307561504E-2</v>
      </c>
      <c r="I28" s="24">
        <f t="array" ref="I28">INDEX('TFP Calculation'!$AB$9:$AB$33,MATCH('Summary Results'!A28,'TFP Calculation'!$C$9:$C$33,0))</f>
        <v>-6.127920246093442E-2</v>
      </c>
      <c r="J28" s="24">
        <f t="array" ref="J28">INDEX('TFP Calculation'!$AH$9:$AH$33,MATCH('Summary Results'!A28,'TFP Calculation'!$C$9:$C$33,0))</f>
        <v>-1.5997170884818203E-2</v>
      </c>
      <c r="K28" s="24">
        <f t="array" ref="K28">INDEX('TFP Calculation'!$AK$9:$AK$33,MATCH('Summary Results'!A28,'TFP Calculation'!$C$9:$C$33,0))</f>
        <v>-2.8849198833368814E-2</v>
      </c>
      <c r="L28" s="25"/>
      <c r="M28" s="23">
        <f t="array" ref="M28">INDEX('TFP Calculation'!BT$9:BT$33,MATCH('Summary Results'!$A28,'TFP Calculation'!$C$9:$C$33,0))</f>
        <v>6.593373105477475E-2</v>
      </c>
      <c r="N28" s="23">
        <f t="array" ref="N28">INDEX('TFP Calculation'!BU$9:BU$33,MATCH('Summary Results'!$A28,'TFP Calculation'!$C$9:$C$33,0))</f>
        <v>0.83289972552425706</v>
      </c>
      <c r="O28" s="23">
        <f t="array" ref="O28">INDEX('TFP Calculation'!BV$9:BV$33,MATCH('Summary Results'!$A28,'TFP Calculation'!$C$9:$C$33,0))</f>
        <v>0.10116654342096816</v>
      </c>
      <c r="P28" s="25"/>
      <c r="Q28" s="26">
        <f t="array" ref="Q28">INDEX('TFP Calculation'!$AR$9:$AR$33,MATCH('Summary Results'!A28,'TFP Calculation'!$C$9:$C$33,0))</f>
        <v>-3.2571706368497828E-2</v>
      </c>
      <c r="R28" s="24">
        <f t="array" ref="R28">INDEX('TFP Calculation'!$BB$9:$BB$33,MATCH('Summary Results'!A28,'TFP Calculation'!$C$9:$C$33,0))</f>
        <v>4.7091807702943763E-3</v>
      </c>
      <c r="S28" s="24">
        <f t="array" ref="S28">INDEX('TFP Calculation'!$BO$9:$BO$33,MATCH('Summary Results'!A28,'TFP Calculation'!$C$9:$C$33,0))</f>
        <v>0.11703319758619105</v>
      </c>
      <c r="T28" s="25"/>
      <c r="U28" s="23">
        <f>INDEX('TFP Calculation'!CA$9:CA$33,MATCH('Summary Results'!$A28,'TFP Calculation'!$C$9:$C$33,0))</f>
        <v>0.15737806136230759</v>
      </c>
      <c r="V28" s="23">
        <f>INDEX('TFP Calculation'!CB$9:CB$33,MATCH('Summary Results'!$A28,'TFP Calculation'!$C$9:$C$33,0))</f>
        <v>6.7029445557180165E-3</v>
      </c>
      <c r="W28" s="27"/>
      <c r="X28" s="28">
        <f>INDEX('TFP Calculation'!$CU$9:$CU$33,MATCH('Summary Results'!A28,'TFP Calculation'!$C$9:$C$33,0))</f>
        <v>-6.3220762511419767E-2</v>
      </c>
      <c r="Y28" s="28">
        <f t="array" ref="Y28">INDEX('TFP Calculation'!$DA$9:$DA$33,MATCH('Summary Results'!A28,'TFP Calculation'!$C$9:$C$33,0))</f>
        <v>-1.6135644905936303E-2</v>
      </c>
      <c r="Z28" s="28">
        <f t="array" ref="Z28">INDEX('TFP Calculation'!$DD$9:$DD$33,MATCH('Summary Results'!A28,'TFP Calculation'!$C$9:$C$33,0))</f>
        <v>-7.935640741735607E-2</v>
      </c>
    </row>
    <row r="29" spans="1:27">
      <c r="A29" s="21">
        <v>2016</v>
      </c>
      <c r="B29" s="22"/>
      <c r="C29" s="23">
        <f>INDEX('TFP Calculation'!I$9:I$33,MATCH('Summary Results'!$A29,'TFP Calculation'!$C$9:$C$33,0))</f>
        <v>0.67333980068789134</v>
      </c>
      <c r="D29" s="23">
        <f>INDEX('TFP Calculation'!J$9:J$33,MATCH('Summary Results'!$A29,'TFP Calculation'!$C$9:$C$33,0))</f>
        <v>0.28207954846106359</v>
      </c>
      <c r="E29" s="23">
        <f>INDEX('TFP Calculation'!N$9:N$33,MATCH('Summary Results'!$A29,'TFP Calculation'!$C$9:$C$33,0))</f>
        <v>3.1307875474027691E-2</v>
      </c>
      <c r="F29" s="23">
        <f>INDEX('TFP Calculation'!O$9:O$33,MATCH('Summary Results'!$A29,'TFP Calculation'!$C$9:$C$33,0))</f>
        <v>1.3272775377017374E-2</v>
      </c>
      <c r="G29" s="22"/>
      <c r="H29" s="24">
        <f t="array" ref="H29">INDEX('TFP Calculation'!$Y$9:$Y$33,MATCH('Summary Results'!A29,'TFP Calculation'!$C$9:$C$33,0))</f>
        <v>-6.3592180135737073E-2</v>
      </c>
      <c r="I29" s="24">
        <f t="array" ref="I29">INDEX('TFP Calculation'!$AB$9:$AB$33,MATCH('Summary Results'!A29,'TFP Calculation'!$C$9:$C$33,0))</f>
        <v>-6.7080348903901951E-2</v>
      </c>
      <c r="J29" s="24">
        <f t="array" ref="J29">INDEX('TFP Calculation'!$AH$9:$AH$33,MATCH('Summary Results'!A29,'TFP Calculation'!$C$9:$C$33,0))</f>
        <v>-5.122391392060837E-2</v>
      </c>
      <c r="K29" s="24">
        <f t="array" ref="K29">INDEX('TFP Calculation'!$AK$9:$AK$33,MATCH('Summary Results'!A29,'TFP Calculation'!$C$9:$C$33,0))</f>
        <v>-0.10144705384560915</v>
      </c>
      <c r="L29" s="25"/>
      <c r="M29" s="23">
        <f t="array" ref="M29">INDEX('TFP Calculation'!BT$9:BT$33,MATCH('Summary Results'!$A29,'TFP Calculation'!$C$9:$C$33,0))</f>
        <v>5.9381310226480598E-2</v>
      </c>
      <c r="N29" s="23">
        <f t="array" ref="N29">INDEX('TFP Calculation'!BU$9:BU$33,MATCH('Summary Results'!$A29,'TFP Calculation'!$C$9:$C$33,0))</f>
        <v>0.83995147734500697</v>
      </c>
      <c r="O29" s="23">
        <f t="array" ref="O29">INDEX('TFP Calculation'!BV$9:BV$33,MATCH('Summary Results'!$A29,'TFP Calculation'!$C$9:$C$33,0))</f>
        <v>0.1006672124285124</v>
      </c>
      <c r="P29" s="25"/>
      <c r="Q29" s="26">
        <f t="array" ref="Q29">INDEX('TFP Calculation'!$AR$9:$AR$33,MATCH('Summary Results'!A29,'TFP Calculation'!$C$9:$C$33,0))</f>
        <v>-3.2663316582914534E-2</v>
      </c>
      <c r="R29" s="24">
        <f t="array" ref="R29">INDEX('TFP Calculation'!$BB$9:$BB$33,MATCH('Summary Results'!A29,'TFP Calculation'!$C$9:$C$33,0))</f>
        <v>4.8664594274457476E-2</v>
      </c>
      <c r="S29" s="24">
        <f t="array" ref="S29">INDEX('TFP Calculation'!$BO$9:$BO$33,MATCH('Summary Results'!A29,'TFP Calculation'!$C$9:$C$33,0))</f>
        <v>7.7504045866156779E-2</v>
      </c>
      <c r="T29" s="25"/>
      <c r="U29" s="23">
        <f>INDEX('TFP Calculation'!CA$9:CA$33,MATCH('Summary Results'!$A29,'TFP Calculation'!$C$9:$C$33,0))</f>
        <v>4.6205951672522609E-2</v>
      </c>
      <c r="V29" s="23">
        <f>INDEX('TFP Calculation'!CB$9:CB$33,MATCH('Summary Results'!$A29,'TFP Calculation'!$C$9:$C$33,0))</f>
        <v>1.8444849503241707E-3</v>
      </c>
      <c r="W29" s="27"/>
      <c r="X29" s="28">
        <f>INDEX('TFP Calculation'!$CU$9:$CU$33,MATCH('Summary Results'!A29,'TFP Calculation'!$C$9:$C$33,0))</f>
        <v>-6.4895444162090477E-2</v>
      </c>
      <c r="Y29" s="28">
        <f t="array" ref="Y29">INDEX('TFP Calculation'!$DA$9:$DA$33,MATCH('Summary Results'!A29,'TFP Calculation'!$C$9:$C$33,0))</f>
        <v>-4.5806165890970973E-2</v>
      </c>
      <c r="Z29" s="28">
        <f t="array" ref="Z29">INDEX('TFP Calculation'!$DD$9:$DD$33,MATCH('Summary Results'!A29,'TFP Calculation'!$C$9:$C$33,0))</f>
        <v>-0.11070161005306145</v>
      </c>
    </row>
    <row r="30" spans="1:27">
      <c r="A30" s="29"/>
      <c r="B30" s="22"/>
      <c r="C30" s="25"/>
      <c r="D30" s="25"/>
      <c r="E30" s="25"/>
      <c r="F30" s="25"/>
      <c r="G30" s="22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2"/>
      <c r="S30" s="25"/>
      <c r="T30" s="25"/>
      <c r="U30" s="25"/>
      <c r="V30" s="25"/>
      <c r="W30" s="27"/>
      <c r="X30" s="30"/>
      <c r="Y30" s="31"/>
      <c r="Z30" s="27"/>
    </row>
    <row r="31" spans="1:27">
      <c r="A31" s="32" t="s">
        <v>27</v>
      </c>
      <c r="B31" s="22"/>
      <c r="C31" s="28">
        <f>AVERAGE(C5:C29)</f>
        <v>0.59280977701813065</v>
      </c>
      <c r="D31" s="28">
        <f t="shared" ref="D31:Z31" si="0">AVERAGE(D5:D29)</f>
        <v>0.32329511669510524</v>
      </c>
      <c r="E31" s="28">
        <f t="shared" si="0"/>
        <v>6.8390870394383504E-2</v>
      </c>
      <c r="F31" s="28">
        <f t="shared" si="0"/>
        <v>1.5504235892380447E-2</v>
      </c>
      <c r="G31" s="28"/>
      <c r="H31" s="28">
        <f t="shared" si="0"/>
        <v>1.4492801321579228E-2</v>
      </c>
      <c r="I31" s="28">
        <f t="shared" si="0"/>
        <v>4.9225068537548317E-3</v>
      </c>
      <c r="J31" s="28">
        <f t="shared" si="0"/>
        <v>1.825176549695765E-3</v>
      </c>
      <c r="K31" s="28">
        <f t="shared" si="0"/>
        <v>-5.4012604727154848E-4</v>
      </c>
      <c r="L31" s="28"/>
      <c r="M31" s="28">
        <f t="shared" si="0"/>
        <v>6.8020548433250907E-2</v>
      </c>
      <c r="N31" s="28">
        <f t="shared" si="0"/>
        <v>0.76594627124001546</v>
      </c>
      <c r="O31" s="28">
        <f t="shared" si="0"/>
        <v>0.16603318032673364</v>
      </c>
      <c r="P31" s="28"/>
      <c r="Q31" s="28">
        <f t="shared" si="0"/>
        <v>1.6925283679076291E-2</v>
      </c>
      <c r="R31" s="28">
        <f t="shared" si="0"/>
        <v>1.1060504698452189E-2</v>
      </c>
      <c r="S31" s="28">
        <f t="shared" si="0"/>
        <v>6.2447816801527679E-3</v>
      </c>
      <c r="T31" s="28"/>
      <c r="U31" s="28">
        <f t="shared" si="0"/>
        <v>4.9890602682840339E-2</v>
      </c>
      <c r="V31" s="28">
        <f t="shared" si="0"/>
        <v>2.0269103747720201E-3</v>
      </c>
      <c r="W31" s="28"/>
      <c r="X31" s="28">
        <f t="shared" si="0"/>
        <v>7.8657177588947868E-3</v>
      </c>
      <c r="Y31" s="28">
        <f t="shared" si="0"/>
        <v>-9.9842371114483713E-3</v>
      </c>
      <c r="Z31" s="28">
        <f t="shared" si="0"/>
        <v>-2.1185193525535867E-3</v>
      </c>
      <c r="AA31" s="9"/>
    </row>
    <row r="32" spans="1:27">
      <c r="A32" s="32" t="s">
        <v>28</v>
      </c>
      <c r="C32" s="28">
        <f>STDEV(C5:C29)</f>
        <v>6.4056238193323359E-2</v>
      </c>
      <c r="D32" s="28">
        <f t="shared" ref="D32:S32" si="1">STDEV(D5:D29)</f>
        <v>2.9362790547785948E-2</v>
      </c>
      <c r="E32" s="28">
        <f t="shared" si="1"/>
        <v>3.8408981290957121E-2</v>
      </c>
      <c r="F32" s="28">
        <f t="shared" si="1"/>
        <v>4.0386353842473618E-3</v>
      </c>
      <c r="G32" s="28"/>
      <c r="H32" s="28">
        <f t="shared" si="1"/>
        <v>7.0327897397252814E-2</v>
      </c>
      <c r="I32" s="28">
        <f t="shared" si="1"/>
        <v>5.7730554476598625E-2</v>
      </c>
      <c r="J32" s="28">
        <f t="shared" si="1"/>
        <v>6.0065005559659795E-2</v>
      </c>
      <c r="K32" s="28">
        <f t="shared" si="1"/>
        <v>0.11241329786053894</v>
      </c>
      <c r="L32" s="28"/>
      <c r="M32" s="28">
        <f t="shared" si="1"/>
        <v>1.2763393225120977E-2</v>
      </c>
      <c r="N32" s="28">
        <f t="shared" si="1"/>
        <v>4.7230177978439147E-2</v>
      </c>
      <c r="O32" s="28">
        <f t="shared" si="1"/>
        <v>5.4089989765350031E-2</v>
      </c>
      <c r="P32" s="28"/>
      <c r="Q32" s="28">
        <f t="shared" si="1"/>
        <v>3.4589203130534631E-2</v>
      </c>
      <c r="R32" s="28">
        <f t="shared" si="1"/>
        <v>8.9076269752946507E-3</v>
      </c>
      <c r="S32" s="28">
        <f t="shared" si="1"/>
        <v>6.8082968412948794E-2</v>
      </c>
      <c r="U32" s="28"/>
      <c r="V32" s="28"/>
      <c r="X32" s="28"/>
      <c r="Y32" s="28"/>
      <c r="Z32" s="28"/>
    </row>
    <row r="33" spans="8:11">
      <c r="H33" s="9"/>
      <c r="I33" s="9"/>
      <c r="J33" s="9"/>
      <c r="K33" s="9"/>
    </row>
  </sheetData>
  <pageMargins left="0.7" right="0.7" top="1.25" bottom="0.75" header="0.3" footer="0.3"/>
  <pageSetup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DH68"/>
  <sheetViews>
    <sheetView view="pageBreakPreview" zoomScale="60" zoomScaleNormal="89" workbookViewId="0">
      <pane xSplit="3" ySplit="3" topLeftCell="CU4" activePane="bottomRight" state="frozen"/>
      <selection activeCell="D26" sqref="D26"/>
      <selection pane="topRight" activeCell="D26" sqref="D26"/>
      <selection pane="bottomLeft" activeCell="D26" sqref="D26"/>
      <selection pane="bottomRight" activeCell="M2" sqref="M2"/>
    </sheetView>
  </sheetViews>
  <sheetFormatPr defaultColWidth="9.140625" defaultRowHeight="12.75"/>
  <cols>
    <col min="1" max="1" width="4.140625" style="3" customWidth="1"/>
    <col min="2" max="2" width="24.42578125" style="3" customWidth="1"/>
    <col min="3" max="3" width="7.140625" style="3" customWidth="1"/>
    <col min="4" max="5" width="20.28515625" style="3" bestFit="1" customWidth="1"/>
    <col min="6" max="6" width="19.140625" style="3" bestFit="1" customWidth="1"/>
    <col min="7" max="7" width="16.85546875" style="3" bestFit="1" customWidth="1"/>
    <col min="8" max="8" width="17.140625" style="3" customWidth="1"/>
    <col min="9" max="9" width="11" style="3" bestFit="1" customWidth="1"/>
    <col min="10" max="10" width="11.5703125" style="3" bestFit="1" customWidth="1"/>
    <col min="11" max="11" width="4.140625" style="3" customWidth="1"/>
    <col min="12" max="12" width="24.42578125" style="3" customWidth="1"/>
    <col min="13" max="13" width="7.28515625" style="3" customWidth="1"/>
    <col min="14" max="14" width="11.7109375" style="3" bestFit="1" customWidth="1"/>
    <col min="15" max="15" width="12.5703125" style="3" bestFit="1" customWidth="1"/>
    <col min="16" max="16" width="11.140625" style="3" bestFit="1" customWidth="1"/>
    <col min="17" max="17" width="11.7109375" style="3" bestFit="1" customWidth="1"/>
    <col min="18" max="18" width="12" style="3" customWidth="1"/>
    <col min="19" max="19" width="12.140625" style="3" bestFit="1" customWidth="1"/>
    <col min="20" max="20" width="11.140625" style="3" bestFit="1" customWidth="1"/>
    <col min="21" max="21" width="16.28515625" style="3" bestFit="1" customWidth="1"/>
    <col min="22" max="22" width="4.140625" style="3" customWidth="1"/>
    <col min="23" max="23" width="24.42578125" style="3" customWidth="1"/>
    <col min="24" max="24" width="7.28515625" style="3" customWidth="1"/>
    <col min="25" max="25" width="21.42578125" style="3" bestFit="1" customWidth="1"/>
    <col min="26" max="26" width="17.140625" style="3" bestFit="1" customWidth="1"/>
    <col min="27" max="27" width="13.140625" style="3" bestFit="1" customWidth="1"/>
    <col min="28" max="28" width="20.7109375" style="3" bestFit="1" customWidth="1"/>
    <col min="29" max="29" width="17.7109375" style="3" bestFit="1" customWidth="1"/>
    <col min="30" max="30" width="11.7109375" style="3" bestFit="1" customWidth="1"/>
    <col min="31" max="31" width="4.140625" style="3" customWidth="1"/>
    <col min="32" max="32" width="24.42578125" style="3" customWidth="1"/>
    <col min="33" max="33" width="7.28515625" style="3" customWidth="1"/>
    <col min="34" max="34" width="21.42578125" style="3" bestFit="1" customWidth="1"/>
    <col min="35" max="35" width="16.28515625" style="3" bestFit="1" customWidth="1"/>
    <col min="36" max="36" width="12.7109375" style="3" bestFit="1" customWidth="1"/>
    <col min="37" max="37" width="21.140625" style="3" bestFit="1" customWidth="1"/>
    <col min="38" max="38" width="17.28515625" style="3" bestFit="1" customWidth="1"/>
    <col min="39" max="39" width="20.7109375" style="3" bestFit="1" customWidth="1"/>
    <col min="40" max="40" width="4.140625" style="3" customWidth="1"/>
    <col min="41" max="41" width="24.42578125" style="3" customWidth="1"/>
    <col min="42" max="42" width="7.28515625" style="3" customWidth="1"/>
    <col min="43" max="43" width="13.7109375" style="3" bestFit="1" customWidth="1"/>
    <col min="44" max="44" width="24.85546875" style="3" bestFit="1" customWidth="1"/>
    <col min="45" max="46" width="19.140625" style="3" bestFit="1" customWidth="1"/>
    <col min="47" max="47" width="11.42578125" style="3" bestFit="1" customWidth="1"/>
    <col min="48" max="48" width="17.28515625" style="3" bestFit="1" customWidth="1"/>
    <col min="49" max="49" width="4.140625" style="3" customWidth="1"/>
    <col min="50" max="50" width="24.42578125" style="3" customWidth="1"/>
    <col min="51" max="51" width="7.28515625" style="3" customWidth="1"/>
    <col min="52" max="52" width="14.5703125" style="3" customWidth="1"/>
    <col min="53" max="53" width="14.5703125" style="3" bestFit="1" customWidth="1"/>
    <col min="54" max="54" width="22.85546875" style="3" bestFit="1" customWidth="1"/>
    <col min="55" max="55" width="17.28515625" style="3" bestFit="1" customWidth="1"/>
    <col min="56" max="56" width="10.85546875" style="3" bestFit="1" customWidth="1"/>
    <col min="57" max="57" width="17.7109375" style="3" bestFit="1" customWidth="1"/>
    <col min="58" max="58" width="13.85546875" style="3" bestFit="1" customWidth="1"/>
    <col min="59" max="59" width="4.140625" style="3" customWidth="1"/>
    <col min="60" max="60" width="24.42578125" style="3" customWidth="1"/>
    <col min="61" max="61" width="7.28515625" style="3" customWidth="1"/>
    <col min="62" max="62" width="13.42578125" style="3" bestFit="1" customWidth="1"/>
    <col min="63" max="63" width="9.7109375" style="3" bestFit="1" customWidth="1"/>
    <col min="64" max="64" width="17.42578125" style="3" bestFit="1" customWidth="1"/>
    <col min="65" max="65" width="13" style="3" customWidth="1"/>
    <col min="66" max="66" width="14.5703125" style="3" bestFit="1" customWidth="1"/>
    <col min="67" max="67" width="24.140625" style="3" bestFit="1" customWidth="1"/>
    <col min="68" max="68" width="20.140625" style="3" bestFit="1" customWidth="1"/>
    <col min="69" max="69" width="4.140625" style="3" customWidth="1"/>
    <col min="70" max="70" width="24.42578125" style="3" customWidth="1"/>
    <col min="71" max="71" width="7.28515625" style="3" customWidth="1"/>
    <col min="72" max="74" width="23.7109375" style="3" bestFit="1" customWidth="1"/>
    <col min="75" max="75" width="33.7109375" style="3" bestFit="1" customWidth="1"/>
    <col min="76" max="76" width="4.140625" style="3" customWidth="1"/>
    <col min="77" max="77" width="24.42578125" style="3" customWidth="1"/>
    <col min="78" max="78" width="7.28515625" style="3" customWidth="1"/>
    <col min="79" max="79" width="24.140625" style="3" customWidth="1"/>
    <col min="80" max="80" width="28.28515625" style="3" customWidth="1"/>
    <col min="81" max="81" width="7.140625" style="3" customWidth="1"/>
    <col min="82" max="82" width="7.85546875" style="3" customWidth="1"/>
    <col min="83" max="83" width="7.7109375" style="3" customWidth="1"/>
    <col min="84" max="84" width="7.5703125" style="3" customWidth="1"/>
    <col min="85" max="86" width="7.85546875" style="3" customWidth="1"/>
    <col min="87" max="88" width="8.140625" style="3" customWidth="1"/>
    <col min="89" max="89" width="4.140625" style="3" customWidth="1"/>
    <col min="90" max="90" width="24.42578125" style="3" customWidth="1"/>
    <col min="91" max="91" width="7.28515625" style="3" customWidth="1"/>
    <col min="92" max="92" width="8.42578125" style="3" customWidth="1"/>
    <col min="93" max="94" width="7.7109375" style="3" customWidth="1"/>
    <col min="95" max="95" width="7.140625" style="3" bestFit="1" customWidth="1"/>
    <col min="96" max="96" width="8.140625" style="3" customWidth="1"/>
    <col min="97" max="97" width="7.85546875" style="3" customWidth="1"/>
    <col min="98" max="98" width="14" style="3" bestFit="1" customWidth="1"/>
    <col min="99" max="99" width="23.140625" style="3" bestFit="1" customWidth="1"/>
    <col min="100" max="100" width="28.28515625" style="3" customWidth="1"/>
    <col min="101" max="101" width="3.140625" style="3" customWidth="1"/>
    <col min="102" max="102" width="24.42578125" style="3" customWidth="1"/>
    <col min="103" max="103" width="6.85546875" style="3" customWidth="1"/>
    <col min="104" max="104" width="14" style="3" bestFit="1" customWidth="1"/>
    <col min="105" max="105" width="22" style="3" customWidth="1"/>
    <col min="106" max="106" width="28" style="3" customWidth="1"/>
    <col min="107" max="107" width="17.28515625" style="3" customWidth="1"/>
    <col min="108" max="108" width="21" style="3" customWidth="1"/>
    <col min="109" max="109" width="4.140625" style="3" customWidth="1"/>
    <col min="110" max="110" width="24.42578125" style="3" customWidth="1"/>
    <col min="111" max="111" width="7.28515625" style="3" customWidth="1"/>
    <col min="112" max="112" width="29.140625" style="3" customWidth="1"/>
    <col min="113" max="16384" width="9.140625" style="3"/>
  </cols>
  <sheetData>
    <row r="2" spans="2:112" ht="18.75">
      <c r="B2" s="33" t="str">
        <f ca="1">MID(CELL("filename",A1),FIND("]",CELL("filename",A1))+1,256)</f>
        <v>TFP Calculation</v>
      </c>
      <c r="L2" s="33" t="str">
        <f ca="1">MID(CELL("filename",K1),FIND("]",CELL("filename",K1))+1,256)</f>
        <v>TFP Calculation</v>
      </c>
      <c r="W2" s="33" t="str">
        <f ca="1">MID(CELL("filename",U1),FIND("]",CELL("filename",U1))+1,256)</f>
        <v>TFP Calculation</v>
      </c>
      <c r="AF2" s="33" t="str">
        <f ca="1">MID(CELL("filename",AD1),FIND("]",CELL("filename",AD1))+1,256)</f>
        <v>TFP Calculation</v>
      </c>
      <c r="AO2" s="33" t="str">
        <f ca="1">MID(CELL("filename",AM1),FIND("]",CELL("filename",AM1))+1,256)</f>
        <v>TFP Calculation</v>
      </c>
      <c r="AX2" s="33" t="str">
        <f ca="1">MID(CELL("filename",AW1),FIND("]",CELL("filename",AW1))+1,256)</f>
        <v>TFP Calculation</v>
      </c>
      <c r="BH2" s="33" t="str">
        <f ca="1">MID(CELL("filename",BG1),FIND("]",CELL("filename",BG1))+1,256)</f>
        <v>TFP Calculation</v>
      </c>
      <c r="BR2" s="33" t="str">
        <f ca="1">MID(CELL("filename",BQ1),FIND("]",CELL("filename",BQ1))+1,256)</f>
        <v>TFP Calculation</v>
      </c>
      <c r="BY2" s="33" t="str">
        <f ca="1">MID(CELL("filename",BX1),FIND("]",CELL("filename",BX1))+1,256)</f>
        <v>TFP Calculation</v>
      </c>
      <c r="CL2" s="33" t="str">
        <f ca="1">MID(CELL("filename",CK1),FIND("]",CELL("filename",CK1))+1,256)</f>
        <v>TFP Calculation</v>
      </c>
      <c r="CX2" s="33" t="str">
        <f ca="1">MID(CELL("filename",CW1),FIND("]",CELL("filename",CW1))+1,256)</f>
        <v>TFP Calculation</v>
      </c>
      <c r="DF2" s="33" t="str">
        <f ca="1">MID(CELL("filename",DE1),FIND("]",CELL("filename",DE1))+1,256)</f>
        <v>TFP Calculation</v>
      </c>
    </row>
    <row r="3" spans="2:112">
      <c r="N3" s="162"/>
    </row>
    <row r="4" spans="2:112" ht="15">
      <c r="B4" s="34"/>
      <c r="C4" s="35"/>
      <c r="D4" s="35"/>
      <c r="E4" s="35"/>
      <c r="F4" s="35"/>
      <c r="G4" s="35"/>
      <c r="H4" s="36"/>
      <c r="I4" s="36"/>
      <c r="J4" s="36"/>
      <c r="K4" s="147"/>
      <c r="L4" s="34"/>
      <c r="M4" s="35"/>
      <c r="N4" s="35"/>
      <c r="W4" s="34"/>
      <c r="X4" s="35"/>
      <c r="AF4" s="34"/>
      <c r="AG4" s="35"/>
      <c r="AO4" s="34"/>
      <c r="AP4" s="35"/>
      <c r="AX4" s="34"/>
      <c r="AY4" s="35"/>
      <c r="BH4" s="34"/>
      <c r="BI4" s="35"/>
      <c r="BR4" s="34"/>
      <c r="BS4" s="35"/>
      <c r="BY4" s="34"/>
      <c r="BZ4" s="35"/>
      <c r="CL4" s="34"/>
      <c r="CM4" s="35"/>
      <c r="CX4" s="34"/>
      <c r="CY4" s="35"/>
      <c r="DF4" s="34"/>
      <c r="DG4" s="35"/>
    </row>
    <row r="5" spans="2:112" ht="44.25" customHeight="1">
      <c r="B5" s="37" t="s">
        <v>29</v>
      </c>
      <c r="C5" s="37" t="s">
        <v>0</v>
      </c>
      <c r="D5" s="37" t="s">
        <v>30</v>
      </c>
      <c r="E5" s="37" t="s">
        <v>31</v>
      </c>
      <c r="F5" s="37" t="s">
        <v>32</v>
      </c>
      <c r="G5" s="37" t="s">
        <v>33</v>
      </c>
      <c r="H5" s="38" t="s">
        <v>34</v>
      </c>
      <c r="I5" s="39" t="s">
        <v>8</v>
      </c>
      <c r="J5" s="39" t="s">
        <v>9</v>
      </c>
      <c r="K5" s="151"/>
      <c r="L5" s="37" t="s">
        <v>29</v>
      </c>
      <c r="M5" s="37" t="s">
        <v>0</v>
      </c>
      <c r="N5" s="39" t="s">
        <v>10</v>
      </c>
      <c r="O5" s="39" t="s">
        <v>18</v>
      </c>
      <c r="P5" s="40" t="s">
        <v>35</v>
      </c>
      <c r="Q5" s="40" t="s">
        <v>36</v>
      </c>
      <c r="R5" s="40" t="s">
        <v>37</v>
      </c>
      <c r="S5" s="40" t="s">
        <v>38</v>
      </c>
      <c r="T5" s="38" t="s">
        <v>39</v>
      </c>
      <c r="U5" s="39" t="s">
        <v>40</v>
      </c>
      <c r="W5" s="37" t="s">
        <v>29</v>
      </c>
      <c r="X5" s="37" t="s">
        <v>0</v>
      </c>
      <c r="Y5" s="39" t="s">
        <v>12</v>
      </c>
      <c r="Z5" s="39" t="s">
        <v>41</v>
      </c>
      <c r="AA5" s="39" t="s">
        <v>42</v>
      </c>
      <c r="AB5" s="39" t="s">
        <v>13</v>
      </c>
      <c r="AC5" s="39" t="s">
        <v>43</v>
      </c>
      <c r="AD5" s="39" t="s">
        <v>44</v>
      </c>
      <c r="AE5" s="151"/>
      <c r="AF5" s="37" t="s">
        <v>29</v>
      </c>
      <c r="AG5" s="37" t="s">
        <v>0</v>
      </c>
      <c r="AH5" s="39" t="s">
        <v>14</v>
      </c>
      <c r="AI5" s="39" t="s">
        <v>45</v>
      </c>
      <c r="AJ5" s="39" t="s">
        <v>46</v>
      </c>
      <c r="AK5" s="39" t="s">
        <v>21</v>
      </c>
      <c r="AL5" s="39" t="s">
        <v>47</v>
      </c>
      <c r="AM5" s="41" t="s">
        <v>48</v>
      </c>
      <c r="AN5" s="37"/>
      <c r="AO5" s="37" t="s">
        <v>29</v>
      </c>
      <c r="AP5" s="37" t="s">
        <v>0</v>
      </c>
      <c r="AQ5" s="39" t="s">
        <v>49</v>
      </c>
      <c r="AR5" s="39" t="s">
        <v>19</v>
      </c>
      <c r="AS5" s="39" t="s">
        <v>50</v>
      </c>
      <c r="AT5" s="37" t="s">
        <v>51</v>
      </c>
      <c r="AU5" s="42" t="s">
        <v>52</v>
      </c>
      <c r="AV5" s="38" t="s">
        <v>53</v>
      </c>
      <c r="AW5" s="158"/>
      <c r="AX5" s="37" t="s">
        <v>29</v>
      </c>
      <c r="AY5" s="37" t="s">
        <v>0</v>
      </c>
      <c r="AZ5" s="42" t="s">
        <v>54</v>
      </c>
      <c r="BA5" s="38" t="s">
        <v>55</v>
      </c>
      <c r="BB5" s="38" t="s">
        <v>20</v>
      </c>
      <c r="BC5" s="39" t="s">
        <v>56</v>
      </c>
      <c r="BD5" s="43" t="s">
        <v>57</v>
      </c>
      <c r="BE5" s="39" t="s">
        <v>58</v>
      </c>
      <c r="BF5" s="38" t="s">
        <v>59</v>
      </c>
      <c r="BG5" s="158"/>
      <c r="BH5" s="37" t="s">
        <v>29</v>
      </c>
      <c r="BI5" s="37" t="s">
        <v>0</v>
      </c>
      <c r="BJ5" s="42" t="s">
        <v>60</v>
      </c>
      <c r="BK5" s="44" t="s">
        <v>61</v>
      </c>
      <c r="BL5" s="38" t="s">
        <v>62</v>
      </c>
      <c r="BM5" s="42" t="s">
        <v>63</v>
      </c>
      <c r="BN5" s="39" t="s">
        <v>64</v>
      </c>
      <c r="BO5" s="39" t="s">
        <v>65</v>
      </c>
      <c r="BP5" s="39" t="s">
        <v>66</v>
      </c>
      <c r="BQ5" s="151"/>
      <c r="BR5" s="37" t="s">
        <v>29</v>
      </c>
      <c r="BS5" s="37" t="s">
        <v>0</v>
      </c>
      <c r="BT5" s="45" t="s">
        <v>16</v>
      </c>
      <c r="BU5" s="45" t="s">
        <v>17</v>
      </c>
      <c r="BV5" s="45" t="s">
        <v>67</v>
      </c>
      <c r="BW5" s="45" t="s">
        <v>68</v>
      </c>
      <c r="BX5" s="151"/>
      <c r="BY5" s="37" t="s">
        <v>29</v>
      </c>
      <c r="BZ5" s="37" t="s">
        <v>0</v>
      </c>
      <c r="CA5" s="45" t="s">
        <v>69</v>
      </c>
      <c r="CB5" s="45" t="s">
        <v>70</v>
      </c>
      <c r="CC5" s="169" t="s">
        <v>71</v>
      </c>
      <c r="CD5" s="169"/>
      <c r="CE5" s="169"/>
      <c r="CF5" s="169"/>
      <c r="CG5" s="169"/>
      <c r="CH5" s="169"/>
      <c r="CI5" s="169"/>
      <c r="CJ5" s="169"/>
      <c r="CK5" s="149"/>
      <c r="CL5" s="37" t="s">
        <v>29</v>
      </c>
      <c r="CM5" s="37" t="s">
        <v>0</v>
      </c>
      <c r="CN5" s="168" t="s">
        <v>72</v>
      </c>
      <c r="CO5" s="168"/>
      <c r="CP5" s="168"/>
      <c r="CQ5" s="168"/>
      <c r="CR5" s="168"/>
      <c r="CS5" s="168"/>
      <c r="CT5" s="46" t="s">
        <v>73</v>
      </c>
      <c r="CU5" s="47" t="s">
        <v>74</v>
      </c>
      <c r="CV5" s="48" t="s">
        <v>75</v>
      </c>
      <c r="CW5" s="153"/>
      <c r="CX5" s="37" t="s">
        <v>29</v>
      </c>
      <c r="CY5" s="37" t="s">
        <v>0</v>
      </c>
      <c r="CZ5" s="46" t="s">
        <v>76</v>
      </c>
      <c r="DA5" s="47" t="s">
        <v>77</v>
      </c>
      <c r="DB5" s="48" t="s">
        <v>78</v>
      </c>
      <c r="DC5" s="46" t="s">
        <v>79</v>
      </c>
      <c r="DD5" s="47" t="s">
        <v>80</v>
      </c>
      <c r="DE5" s="155"/>
      <c r="DF5" s="37" t="s">
        <v>29</v>
      </c>
      <c r="DG5" s="37" t="s">
        <v>0</v>
      </c>
      <c r="DH5" s="48" t="s">
        <v>81</v>
      </c>
    </row>
    <row r="6" spans="2:112">
      <c r="D6" s="49" t="s">
        <v>82</v>
      </c>
      <c r="E6" s="49" t="s">
        <v>83</v>
      </c>
      <c r="F6" s="49" t="s">
        <v>84</v>
      </c>
      <c r="G6" s="49" t="s">
        <v>85</v>
      </c>
      <c r="H6" s="50" t="s">
        <v>86</v>
      </c>
      <c r="I6" s="51" t="s">
        <v>87</v>
      </c>
      <c r="J6" s="51" t="s">
        <v>88</v>
      </c>
      <c r="K6" s="148"/>
      <c r="N6" s="51" t="s">
        <v>89</v>
      </c>
      <c r="O6" s="51" t="s">
        <v>90</v>
      </c>
      <c r="P6" s="52" t="s">
        <v>91</v>
      </c>
      <c r="Q6" s="52" t="s">
        <v>92</v>
      </c>
      <c r="R6" s="52" t="s">
        <v>93</v>
      </c>
      <c r="S6" s="52" t="s">
        <v>94</v>
      </c>
      <c r="T6" s="53" t="s">
        <v>95</v>
      </c>
      <c r="U6" s="54" t="s">
        <v>96</v>
      </c>
      <c r="Y6" s="54" t="s">
        <v>97</v>
      </c>
      <c r="Z6" s="54" t="s">
        <v>98</v>
      </c>
      <c r="AA6" s="54" t="s">
        <v>99</v>
      </c>
      <c r="AB6" s="54" t="s">
        <v>100</v>
      </c>
      <c r="AC6" s="54" t="s">
        <v>101</v>
      </c>
      <c r="AD6" s="54" t="s">
        <v>102</v>
      </c>
      <c r="AE6" s="161"/>
      <c r="AH6" s="54" t="s">
        <v>103</v>
      </c>
      <c r="AI6" s="54" t="s">
        <v>104</v>
      </c>
      <c r="AJ6" s="54" t="s">
        <v>105</v>
      </c>
      <c r="AK6" s="54" t="s">
        <v>106</v>
      </c>
      <c r="AL6" s="54" t="s">
        <v>107</v>
      </c>
      <c r="AM6" s="55" t="s">
        <v>108</v>
      </c>
      <c r="AN6" s="52"/>
      <c r="AQ6" s="54" t="s">
        <v>109</v>
      </c>
      <c r="AR6" s="54" t="s">
        <v>110</v>
      </c>
      <c r="AS6" s="54" t="s">
        <v>111</v>
      </c>
      <c r="AT6" s="49" t="s">
        <v>112</v>
      </c>
      <c r="AU6" s="56" t="s">
        <v>113</v>
      </c>
      <c r="AV6" s="57" t="s">
        <v>114</v>
      </c>
      <c r="AW6" s="159"/>
      <c r="AZ6" s="58" t="s">
        <v>115</v>
      </c>
      <c r="BA6" s="57" t="s">
        <v>116</v>
      </c>
      <c r="BB6" s="57" t="s">
        <v>117</v>
      </c>
      <c r="BC6" s="54" t="s">
        <v>118</v>
      </c>
      <c r="BD6" s="59" t="s">
        <v>119</v>
      </c>
      <c r="BE6" s="54" t="s">
        <v>120</v>
      </c>
      <c r="BF6" s="57" t="s">
        <v>121</v>
      </c>
      <c r="BG6" s="157"/>
      <c r="BJ6" s="60" t="s">
        <v>122</v>
      </c>
      <c r="BK6" s="61" t="s">
        <v>123</v>
      </c>
      <c r="BL6" s="57" t="s">
        <v>124</v>
      </c>
      <c r="BM6" s="60" t="s">
        <v>125</v>
      </c>
      <c r="BN6" s="54" t="s">
        <v>105</v>
      </c>
      <c r="BO6" s="54" t="s">
        <v>106</v>
      </c>
      <c r="BP6" s="54" t="s">
        <v>107</v>
      </c>
      <c r="BQ6" s="152"/>
      <c r="BT6" s="54" t="s">
        <v>126</v>
      </c>
      <c r="BU6" s="54" t="s">
        <v>127</v>
      </c>
      <c r="BV6" s="54" t="s">
        <v>90</v>
      </c>
      <c r="BW6" s="54" t="s">
        <v>128</v>
      </c>
      <c r="BX6" s="152"/>
      <c r="CA6" s="54" t="s">
        <v>129</v>
      </c>
      <c r="CB6" s="54" t="s">
        <v>130</v>
      </c>
      <c r="CC6" s="62" t="s">
        <v>131</v>
      </c>
      <c r="CD6" s="62" t="s">
        <v>132</v>
      </c>
      <c r="CE6" s="62" t="s">
        <v>133</v>
      </c>
      <c r="CF6" s="62" t="s">
        <v>134</v>
      </c>
      <c r="CG6" s="62" t="s">
        <v>135</v>
      </c>
      <c r="CH6" s="62" t="s">
        <v>136</v>
      </c>
      <c r="CI6" s="62" t="s">
        <v>137</v>
      </c>
      <c r="CJ6" s="62" t="s">
        <v>138</v>
      </c>
      <c r="CK6" s="150"/>
      <c r="CN6" s="62" t="s">
        <v>139</v>
      </c>
      <c r="CO6" s="62" t="s">
        <v>140</v>
      </c>
      <c r="CP6" s="62" t="s">
        <v>141</v>
      </c>
      <c r="CQ6" s="62" t="s">
        <v>142</v>
      </c>
      <c r="CR6" s="62" t="s">
        <v>143</v>
      </c>
      <c r="CS6" s="62" t="s">
        <v>144</v>
      </c>
      <c r="CT6" s="63" t="s">
        <v>145</v>
      </c>
      <c r="CU6" s="63" t="s">
        <v>146</v>
      </c>
      <c r="CV6" s="64" t="s">
        <v>147</v>
      </c>
      <c r="CW6" s="154"/>
      <c r="CZ6" s="65" t="s">
        <v>148</v>
      </c>
      <c r="DA6" s="63" t="s">
        <v>149</v>
      </c>
      <c r="DB6" s="66" t="s">
        <v>150</v>
      </c>
      <c r="DC6" s="63" t="s">
        <v>151</v>
      </c>
      <c r="DD6" s="63" t="s">
        <v>152</v>
      </c>
      <c r="DE6" s="156"/>
      <c r="DH6" s="63" t="s">
        <v>153</v>
      </c>
    </row>
    <row r="7" spans="2:112">
      <c r="D7" s="67" t="s">
        <v>3</v>
      </c>
      <c r="E7" s="67" t="s">
        <v>4</v>
      </c>
      <c r="F7" s="67" t="s">
        <v>154</v>
      </c>
      <c r="G7" s="67" t="s">
        <v>155</v>
      </c>
      <c r="H7" s="67" t="s">
        <v>156</v>
      </c>
      <c r="I7" s="68" t="s">
        <v>157</v>
      </c>
      <c r="J7" s="68" t="s">
        <v>158</v>
      </c>
      <c r="K7" s="68"/>
      <c r="N7" s="68" t="s">
        <v>159</v>
      </c>
      <c r="O7" s="68" t="s">
        <v>160</v>
      </c>
      <c r="P7" s="69" t="s">
        <v>161</v>
      </c>
      <c r="Q7" s="69" t="s">
        <v>162</v>
      </c>
      <c r="R7" s="69" t="s">
        <v>163</v>
      </c>
      <c r="S7" s="69" t="s">
        <v>164</v>
      </c>
      <c r="T7" s="69" t="s">
        <v>165</v>
      </c>
      <c r="U7" s="70" t="s">
        <v>166</v>
      </c>
      <c r="Y7" s="70" t="s">
        <v>167</v>
      </c>
      <c r="Z7" s="70" t="s">
        <v>168</v>
      </c>
      <c r="AA7" s="70" t="s">
        <v>169</v>
      </c>
      <c r="AB7" s="70" t="s">
        <v>170</v>
      </c>
      <c r="AC7" s="70" t="s">
        <v>171</v>
      </c>
      <c r="AD7" s="70" t="s">
        <v>172</v>
      </c>
      <c r="AE7" s="70"/>
      <c r="AH7" s="70" t="s">
        <v>173</v>
      </c>
      <c r="AI7" s="70" t="s">
        <v>174</v>
      </c>
      <c r="AJ7" s="70" t="s">
        <v>175</v>
      </c>
      <c r="AK7" s="70" t="s">
        <v>176</v>
      </c>
      <c r="AL7" s="70" t="s">
        <v>177</v>
      </c>
      <c r="AM7" s="69" t="s">
        <v>178</v>
      </c>
      <c r="AN7" s="69"/>
      <c r="AQ7" s="70" t="s">
        <v>179</v>
      </c>
      <c r="AR7" s="70" t="s">
        <v>180</v>
      </c>
      <c r="AS7" s="70" t="s">
        <v>181</v>
      </c>
      <c r="AT7" s="67" t="s">
        <v>182</v>
      </c>
      <c r="AU7" s="71" t="s">
        <v>183</v>
      </c>
      <c r="AV7" s="71" t="s">
        <v>184</v>
      </c>
      <c r="AW7" s="160"/>
      <c r="AZ7" s="72" t="s">
        <v>185</v>
      </c>
      <c r="BA7" s="71" t="s">
        <v>186</v>
      </c>
      <c r="BB7" s="71" t="s">
        <v>187</v>
      </c>
      <c r="BC7" s="70" t="s">
        <v>188</v>
      </c>
      <c r="BD7" s="70" t="s">
        <v>189</v>
      </c>
      <c r="BE7" s="70" t="s">
        <v>190</v>
      </c>
      <c r="BF7" s="71" t="s">
        <v>191</v>
      </c>
      <c r="BG7" s="71"/>
      <c r="BJ7" s="73" t="s">
        <v>192</v>
      </c>
      <c r="BK7" s="73" t="s">
        <v>193</v>
      </c>
      <c r="BL7" s="71" t="s">
        <v>194</v>
      </c>
      <c r="BM7" s="73" t="s">
        <v>195</v>
      </c>
      <c r="BN7" s="70" t="s">
        <v>196</v>
      </c>
      <c r="BO7" s="70" t="s">
        <v>197</v>
      </c>
      <c r="BP7" s="70" t="s">
        <v>198</v>
      </c>
      <c r="BQ7" s="70"/>
      <c r="BT7" s="70" t="s">
        <v>199</v>
      </c>
      <c r="BU7" s="70" t="s">
        <v>200</v>
      </c>
      <c r="BV7" s="70" t="s">
        <v>201</v>
      </c>
      <c r="BW7" s="70" t="s">
        <v>202</v>
      </c>
      <c r="BX7" s="70"/>
      <c r="CA7" s="70" t="s">
        <v>203</v>
      </c>
      <c r="CB7" s="70" t="s">
        <v>204</v>
      </c>
      <c r="CC7" s="74" t="s">
        <v>205</v>
      </c>
      <c r="CD7" s="74" t="s">
        <v>206</v>
      </c>
      <c r="CE7" s="74" t="s">
        <v>207</v>
      </c>
      <c r="CF7" s="74" t="s">
        <v>208</v>
      </c>
      <c r="CG7" s="74" t="s">
        <v>209</v>
      </c>
      <c r="CH7" s="74" t="s">
        <v>210</v>
      </c>
      <c r="CI7" s="74" t="s">
        <v>211</v>
      </c>
      <c r="CJ7" s="74" t="s">
        <v>212</v>
      </c>
      <c r="CK7" s="74"/>
      <c r="CN7" s="74" t="s">
        <v>213</v>
      </c>
      <c r="CO7" s="74" t="s">
        <v>214</v>
      </c>
      <c r="CP7" s="74" t="s">
        <v>215</v>
      </c>
      <c r="CQ7" s="74" t="s">
        <v>216</v>
      </c>
      <c r="CR7" s="74" t="s">
        <v>217</v>
      </c>
      <c r="CS7" s="74" t="s">
        <v>218</v>
      </c>
      <c r="CT7" s="74" t="s">
        <v>219</v>
      </c>
      <c r="CU7" s="74" t="s">
        <v>220</v>
      </c>
      <c r="CV7" s="75" t="s">
        <v>221</v>
      </c>
      <c r="CW7" s="75"/>
      <c r="CZ7" s="76" t="s">
        <v>222</v>
      </c>
      <c r="DA7" s="74" t="s">
        <v>223</v>
      </c>
      <c r="DB7" s="77" t="s">
        <v>224</v>
      </c>
      <c r="DC7" s="74" t="s">
        <v>225</v>
      </c>
      <c r="DD7" s="74" t="s">
        <v>226</v>
      </c>
      <c r="DE7" s="74"/>
      <c r="DH7" s="74" t="s">
        <v>227</v>
      </c>
    </row>
    <row r="8" spans="2:112" ht="25.5">
      <c r="D8" s="67"/>
      <c r="E8" s="67"/>
      <c r="F8" s="67"/>
      <c r="G8" s="67"/>
      <c r="H8" s="67" t="s">
        <v>228</v>
      </c>
      <c r="I8" s="68" t="s">
        <v>229</v>
      </c>
      <c r="J8" s="68" t="s">
        <v>230</v>
      </c>
      <c r="K8" s="68"/>
      <c r="N8" s="68" t="s">
        <v>231</v>
      </c>
      <c r="O8" s="68" t="s">
        <v>232</v>
      </c>
      <c r="P8" s="69"/>
      <c r="Q8" s="69"/>
      <c r="R8" s="69"/>
      <c r="S8" s="69"/>
      <c r="T8" s="69" t="s">
        <v>233</v>
      </c>
      <c r="U8" s="70" t="s">
        <v>234</v>
      </c>
      <c r="Y8" s="70" t="s">
        <v>235</v>
      </c>
      <c r="Z8" s="70" t="s">
        <v>236</v>
      </c>
      <c r="AA8" s="70" t="s">
        <v>237</v>
      </c>
      <c r="AB8" s="70" t="s">
        <v>238</v>
      </c>
      <c r="AC8" s="70" t="s">
        <v>239</v>
      </c>
      <c r="AD8" s="70" t="s">
        <v>240</v>
      </c>
      <c r="AE8" s="70"/>
      <c r="AH8" s="70" t="s">
        <v>241</v>
      </c>
      <c r="AI8" s="70" t="s">
        <v>242</v>
      </c>
      <c r="AJ8" s="70" t="s">
        <v>243</v>
      </c>
      <c r="AK8" s="70" t="s">
        <v>244</v>
      </c>
      <c r="AL8" s="70" t="s">
        <v>245</v>
      </c>
      <c r="AM8" s="69"/>
      <c r="AN8" s="69"/>
      <c r="AQ8" s="70" t="s">
        <v>246</v>
      </c>
      <c r="AR8" s="70" t="s">
        <v>247</v>
      </c>
      <c r="AS8" s="70" t="s">
        <v>248</v>
      </c>
      <c r="AT8" s="67"/>
      <c r="AU8" s="71"/>
      <c r="AV8" s="70" t="s">
        <v>249</v>
      </c>
      <c r="AW8" s="70"/>
      <c r="AZ8" s="72"/>
      <c r="BA8" s="70" t="s">
        <v>250</v>
      </c>
      <c r="BB8" s="70" t="s">
        <v>251</v>
      </c>
      <c r="BC8" s="70" t="s">
        <v>252</v>
      </c>
      <c r="BD8" s="70"/>
      <c r="BE8" s="70" t="s">
        <v>253</v>
      </c>
      <c r="BF8" s="71" t="s">
        <v>254</v>
      </c>
      <c r="BG8" s="71"/>
      <c r="BJ8" s="73"/>
      <c r="BK8" s="73"/>
      <c r="BL8" s="70" t="s">
        <v>255</v>
      </c>
      <c r="BM8" s="73"/>
      <c r="BN8" s="70" t="s">
        <v>256</v>
      </c>
      <c r="BO8" s="70" t="s">
        <v>257</v>
      </c>
      <c r="BP8" s="70" t="s">
        <v>258</v>
      </c>
      <c r="BQ8" s="70"/>
      <c r="BT8" s="70" t="s">
        <v>259</v>
      </c>
      <c r="BU8" s="70" t="s">
        <v>260</v>
      </c>
      <c r="BV8" s="70" t="s">
        <v>261</v>
      </c>
      <c r="BW8" s="70" t="s">
        <v>262</v>
      </c>
      <c r="BX8" s="70"/>
      <c r="CA8" s="70" t="s">
        <v>263</v>
      </c>
      <c r="CB8" s="70" t="s">
        <v>264</v>
      </c>
      <c r="CC8" s="78" t="s">
        <v>265</v>
      </c>
      <c r="CD8" s="79" t="s">
        <v>266</v>
      </c>
      <c r="CE8" s="78" t="s">
        <v>267</v>
      </c>
      <c r="CF8" s="79" t="s">
        <v>268</v>
      </c>
      <c r="CG8" s="78" t="s">
        <v>269</v>
      </c>
      <c r="CH8" s="79" t="s">
        <v>270</v>
      </c>
      <c r="CI8" s="78" t="s">
        <v>271</v>
      </c>
      <c r="CJ8" s="79" t="s">
        <v>272</v>
      </c>
      <c r="CK8" s="78"/>
      <c r="CN8" s="78" t="s">
        <v>273</v>
      </c>
      <c r="CO8" s="79" t="s">
        <v>274</v>
      </c>
      <c r="CP8" s="78" t="s">
        <v>275</v>
      </c>
      <c r="CQ8" s="79" t="s">
        <v>276</v>
      </c>
      <c r="CR8" s="78" t="s">
        <v>277</v>
      </c>
      <c r="CS8" s="79" t="s">
        <v>278</v>
      </c>
      <c r="CT8" s="67" t="s">
        <v>279</v>
      </c>
      <c r="CU8" s="74" t="s">
        <v>280</v>
      </c>
      <c r="CV8" s="70" t="s">
        <v>281</v>
      </c>
      <c r="CW8" s="70"/>
      <c r="CZ8" s="67" t="s">
        <v>282</v>
      </c>
      <c r="DA8" s="74" t="s">
        <v>283</v>
      </c>
      <c r="DB8" s="70" t="s">
        <v>284</v>
      </c>
      <c r="DC8" s="74" t="s">
        <v>285</v>
      </c>
      <c r="DD8" s="74" t="s">
        <v>286</v>
      </c>
      <c r="DE8" s="74"/>
      <c r="DH8" s="70" t="s">
        <v>287</v>
      </c>
    </row>
    <row r="9" spans="2:112">
      <c r="B9" s="3" t="s">
        <v>288</v>
      </c>
      <c r="C9" s="80">
        <v>2016</v>
      </c>
      <c r="D9" s="81">
        <f>INDEX('Output Calculation'!H$13:H$37,MATCH('TFP Calculation'!$C9,'Output Calculation'!$C$13:$C$37,0))*1000000</f>
        <v>1527000000</v>
      </c>
      <c r="E9" s="81">
        <f>INDEX('Output Calculation'!I$13:I$37,MATCH('TFP Calculation'!$C9,'Output Calculation'!$C$13:$C$37,0))*1000000</f>
        <v>639700000</v>
      </c>
      <c r="F9" s="81">
        <f>INDEX('Output Calculation'!J$13:J$37,MATCH('TFP Calculation'!$C9,'Output Calculation'!$C$13:$C$37,0))*1000000</f>
        <v>71000000</v>
      </c>
      <c r="G9" s="81">
        <f>INDEX('Output Calculation'!K$13:K$37,MATCH('TFP Calculation'!$C9,'Output Calculation'!$C$13:$C$37,0))*1000000</f>
        <v>30100000</v>
      </c>
      <c r="H9" s="81">
        <f>SUM(D9:G9)</f>
        <v>2267800000</v>
      </c>
      <c r="I9" s="82">
        <f>D9/$H9</f>
        <v>0.67333980068789134</v>
      </c>
      <c r="J9" s="82">
        <f>E9/$H9</f>
        <v>0.28207954846106359</v>
      </c>
      <c r="K9" s="82"/>
      <c r="L9" s="3" t="s">
        <v>288</v>
      </c>
      <c r="M9" s="80">
        <v>2016</v>
      </c>
      <c r="N9" s="82">
        <f t="shared" ref="N9:N33" si="0">F9/$H9</f>
        <v>3.1307875474027691E-2</v>
      </c>
      <c r="O9" s="82">
        <f t="shared" ref="O9:O33" si="1">G9/$H9</f>
        <v>1.3272775377017374E-2</v>
      </c>
      <c r="P9" s="82">
        <f t="array" ref="P9">INDEX('Output Calculation'!D$13:D$37,MATCH('TFP Calculation'!$C9,'Output Calculation'!$C$13:$C$37,0))</f>
        <v>4621.1203169999999</v>
      </c>
      <c r="Q9" s="82">
        <f t="array" ref="Q9">INDEX('Output Calculation'!E$13:E$37,MATCH('TFP Calculation'!$C9,'Output Calculation'!$C$13:$C$37,0))</f>
        <v>4360.286239</v>
      </c>
      <c r="R9" s="82">
        <f t="array" ref="R9">INDEX('Output Calculation'!F$13:F$37,MATCH('TFP Calculation'!$C9,'Output Calculation'!$C$13:$C$37,0))</f>
        <v>2610.1415239300004</v>
      </c>
      <c r="S9" s="82">
        <f t="array" ref="S9">INDEX('Output Calculation'!G$13:G$37,MATCH('TFP Calculation'!$C9,'Output Calculation'!$C$13:$C$37,0))</f>
        <v>169.62837500000023</v>
      </c>
      <c r="T9" s="82">
        <f>SUM(P9:S9)</f>
        <v>11761.176454930001</v>
      </c>
      <c r="U9" s="82">
        <f>P9/$P$19</f>
        <v>1.0832876099729876</v>
      </c>
      <c r="W9" s="3" t="s">
        <v>288</v>
      </c>
      <c r="X9" s="80">
        <v>2016</v>
      </c>
      <c r="Y9" s="82">
        <f>IFERROR(((U9-U10)/U10),"-")</f>
        <v>-6.3592180135737073E-2</v>
      </c>
      <c r="Z9" s="82">
        <f>LN(U9)</f>
        <v>8.0000500604049896E-2</v>
      </c>
      <c r="AA9" s="82">
        <f>Q9/$Q$19</f>
        <v>0.95775279312372386</v>
      </c>
      <c r="AB9" s="82">
        <f>IFERROR(((AA9-AA10)/AA10),"-")</f>
        <v>-6.7080348903901951E-2</v>
      </c>
      <c r="AC9" s="82">
        <f>LN(AA9)</f>
        <v>-4.3165579066582534E-2</v>
      </c>
      <c r="AD9" s="82">
        <f>R9/$R$19</f>
        <v>1.0972079028355044</v>
      </c>
      <c r="AE9" s="82"/>
      <c r="AF9" s="3" t="s">
        <v>288</v>
      </c>
      <c r="AG9" s="80">
        <v>2016</v>
      </c>
      <c r="AH9" s="82">
        <f>IFERROR(((AD9-AD10)/AD10),"-")</f>
        <v>-5.122391392060837E-2</v>
      </c>
      <c r="AI9" s="82">
        <f>LN(AD9)</f>
        <v>9.2768682785506831E-2</v>
      </c>
      <c r="AJ9" s="82">
        <f>S9/$S$19</f>
        <v>0.9053361960850782</v>
      </c>
      <c r="AK9" s="82">
        <f>IFERROR(((AJ9-AJ10)/AJ10),"-")</f>
        <v>-0.10144705384560915</v>
      </c>
      <c r="AL9" s="82">
        <f>LN(AJ9)</f>
        <v>-9.944891687973946E-2</v>
      </c>
      <c r="AM9" s="83">
        <f>INDEX('Labor Calculation'!$D$13:$D$37,MATCH('TFP Calculation'!$C9,'Labor Calculation'!$B$13:$B$37,0))</f>
        <v>1925</v>
      </c>
      <c r="AN9" s="83"/>
      <c r="AO9" s="3" t="s">
        <v>288</v>
      </c>
      <c r="AP9" s="80">
        <v>2016</v>
      </c>
      <c r="AQ9" s="82">
        <f>AM9/$AM$19</f>
        <v>1.0639473829657879</v>
      </c>
      <c r="AR9" s="82">
        <f>IFERROR(((AQ9-AQ10)/AQ10),"-")</f>
        <v>-3.2663316582914534E-2</v>
      </c>
      <c r="AS9" s="82">
        <f>LN(AQ9)</f>
        <v>6.1985937596833879E-2</v>
      </c>
      <c r="AT9" s="84">
        <f>INDEX('Labor Calculation'!$E$13:$E$37,MATCH('TFP Calculation'!C9,'Labor Calculation'!$B$13:$B$37,0))*1000000</f>
        <v>166847995.632</v>
      </c>
      <c r="AU9" s="84">
        <f>INDEX('Labor Calculation'!$F$13:$F$37,MATCH('TFP Calculation'!C9,'Labor Calculation'!$B$13:$B$37,0))</f>
        <v>86674.2834451948</v>
      </c>
      <c r="AV9" s="82">
        <f>AU9/$AU$19</f>
        <v>1.3522309148906302</v>
      </c>
      <c r="AW9" s="82"/>
      <c r="AX9" s="3" t="s">
        <v>288</v>
      </c>
      <c r="AY9" s="80">
        <v>2016</v>
      </c>
      <c r="AZ9" s="84">
        <f>INDEX('Capital Stock Calculation'!$S$15:$S$39,MATCH('TFP Calculation'!C9,'Capital Stock Calculation'!$D$15:$D$39,0))</f>
        <v>3400470874.6383228</v>
      </c>
      <c r="BA9" s="82">
        <f>AZ9/$AZ$19</f>
        <v>1.126377774060707</v>
      </c>
      <c r="BB9" s="82">
        <f>IFERROR(((BA9-BA10)/BA10),"-")</f>
        <v>4.8664594274457476E-2</v>
      </c>
      <c r="BC9" s="82">
        <f>LN(BA9)</f>
        <v>0.11900697439165589</v>
      </c>
      <c r="BD9" s="82">
        <f t="array" ref="BD9">INDEX('Capital Price Calculation'!$R$14:$R$39,MATCH('TFP Calculation'!C9,'Capital Price Calculation'!$D$14:$D$39,0))</f>
        <v>0.69404296544597155</v>
      </c>
      <c r="BE9" s="82">
        <f>BD9/$BD$19</f>
        <v>2.0267423379797092</v>
      </c>
      <c r="BF9" s="84">
        <f>AZ9*BD9</f>
        <v>2360072889.7466383</v>
      </c>
      <c r="BG9" s="84"/>
      <c r="BH9" s="3" t="s">
        <v>288</v>
      </c>
      <c r="BI9" s="80">
        <v>2016</v>
      </c>
      <c r="BJ9" s="84">
        <f>INDEX('Materials Calculation'!$F$13:$F$37,MATCH('TFP Calculation'!C9,'Materials Calculation'!$B$13:$B$37,0))*1000000</f>
        <v>282852004.36799997</v>
      </c>
      <c r="BK9" s="82">
        <f t="array" ref="BK9">INDEX('Materials Calculation'!$G$13:$G$37,MATCH('TFP Calculation'!C9,'Materials Calculation'!$B$13:$B$37,0))</f>
        <v>1.129</v>
      </c>
      <c r="BL9" s="82">
        <f>BK9/$BK$19</f>
        <v>1.1663223140495869</v>
      </c>
      <c r="BM9" s="85">
        <f>INDEX('Materials Calculation'!$H$13:$H$37,MATCH('TFP Calculation'!C9,'Materials Calculation'!$B$13:$B$37,0))*1000000</f>
        <v>250533219.10363153</v>
      </c>
      <c r="BN9" s="82">
        <f>BM9/$BM$19</f>
        <v>1.1490751596545787</v>
      </c>
      <c r="BO9" s="82">
        <f>IFERROR(((BN9-BN10)/BN10),"-")</f>
        <v>7.7504045866156779E-2</v>
      </c>
      <c r="BP9" s="82">
        <f>LN(BN9)</f>
        <v>0.1389574098296063</v>
      </c>
      <c r="BQ9" s="82"/>
      <c r="BR9" s="3" t="s">
        <v>288</v>
      </c>
      <c r="BS9" s="80">
        <v>2016</v>
      </c>
      <c r="BT9" s="82">
        <f>AT9/(AT9+BF9+BJ9)</f>
        <v>5.9381310226480598E-2</v>
      </c>
      <c r="BU9" s="82">
        <f>BF9/(AT9+BF9+BJ9)</f>
        <v>0.83995147734500697</v>
      </c>
      <c r="BV9" s="82">
        <f>BJ9/(AT9+BF9+BJ9)</f>
        <v>0.1006672124285124</v>
      </c>
      <c r="BW9" s="82">
        <f>(AV9*BT9)+(BE9*BU9)+(BL9*BV9)</f>
        <v>1.9000728805872322</v>
      </c>
      <c r="BX9" s="82"/>
      <c r="BY9" s="3" t="s">
        <v>288</v>
      </c>
      <c r="BZ9" s="80">
        <v>2016</v>
      </c>
      <c r="CA9" s="82">
        <f>IFERROR(((BW9-BW10)/BW10),"-")</f>
        <v>4.6205951672522609E-2</v>
      </c>
      <c r="CB9" s="86">
        <f>IFERROR(((T9/(SUM($T$9:$T$33)))*CA9),"-")</f>
        <v>1.8444849503241707E-3</v>
      </c>
      <c r="CC9" s="87">
        <f>((I9+$I$35)/2)*LN((U9/$U$38))</f>
        <v>4.5477090087993437E-2</v>
      </c>
      <c r="CD9" s="87">
        <f>-(($I$19+$I$35)/2)*(LN($U$19/$U$38))</f>
        <v>4.9716479823170194E-3</v>
      </c>
      <c r="CE9" s="87">
        <f>((J9+$J$35)/2)*(LN(AA9/$AA$38))</f>
        <v>-1.5013311262546663E-2</v>
      </c>
      <c r="CF9" s="87">
        <f>-(($J$19+$J$35)/2)*(LN($AA$19/$AA$38))</f>
        <v>2.0146251947281129E-3</v>
      </c>
      <c r="CG9" s="87">
        <f>((N9+$N$35)/2)*(LN(AD9/$AD$38))</f>
        <v>-1.1555432652531588E-3</v>
      </c>
      <c r="CH9" s="87">
        <f>-(($N$19+$N$35)/2)*(LN($AD$19/$AD$38))</f>
        <v>6.9441476434432912E-3</v>
      </c>
      <c r="CI9" s="87">
        <f>((O9+$O$35)/2)*(LN(AJ9/$AJ$38))</f>
        <v>-1.3641649745055467E-3</v>
      </c>
      <c r="CJ9" s="87">
        <f>-(($O$19+$O$35)/2)*(LN($AJ$19/$AJ$38))</f>
        <v>-8.4129656500074064E-5</v>
      </c>
      <c r="CK9" s="87"/>
      <c r="CL9" s="3" t="s">
        <v>288</v>
      </c>
      <c r="CM9" s="80">
        <v>2016</v>
      </c>
      <c r="CN9" s="87">
        <f>-((BT9+$BT$35)/2)*LN((AQ9/$AQ$38))</f>
        <v>-7.9692559064107379E-3</v>
      </c>
      <c r="CO9" s="87">
        <f>(($BT$19+$BT$35)/2)*(LN($AQ$19/$AQ$38))</f>
        <v>4.8361507955312971E-3</v>
      </c>
      <c r="CP9" s="87">
        <f>-((BU9+$BU$35)/2)*(LN(BA9/$BA$38))</f>
        <v>-0.11542546399678638</v>
      </c>
      <c r="CQ9" s="87">
        <f>(($BU$19+$BU$35)/2)*(LN($BA$19/$BA$38))</f>
        <v>1.8875903172719959E-2</v>
      </c>
      <c r="CR9" s="87">
        <f>-((BV9+$BV$35)/2)*(LN(BN9/$BN$38))</f>
        <v>-1.3929106628950087E-2</v>
      </c>
      <c r="CS9" s="87">
        <f>(($BV$19+$BV$35)/2)*(LN($BN$19/$BN$38))</f>
        <v>-5.5397570856998883E-3</v>
      </c>
      <c r="CT9" s="82">
        <f t="shared" ref="CT9:CT33" si="2">SUM(CC9:CL9)</f>
        <v>4.1790361749676416E-2</v>
      </c>
      <c r="CU9" s="146">
        <f>IF(C9&gt;1992,CT9-CT10,"-")</f>
        <v>-6.4895444162090477E-2</v>
      </c>
      <c r="CV9" s="82">
        <f>IFERROR(((T9/(SUM($T$9:$T$33)))*CU9),"-")</f>
        <v>-2.5905465804475555E-3</v>
      </c>
      <c r="CW9" s="82"/>
      <c r="CX9" s="3" t="s">
        <v>288</v>
      </c>
      <c r="CY9" s="80">
        <v>2016</v>
      </c>
      <c r="CZ9" s="82">
        <f>SUM(CN9:CS9)</f>
        <v>-0.11915152964959583</v>
      </c>
      <c r="DA9" s="146">
        <f>IF(C9&gt;1992,CZ9-CZ10,"-")</f>
        <v>-4.5806165890970973E-2</v>
      </c>
      <c r="DB9" s="82">
        <f>IFERROR(((T9/(SUM(T9:T33)))*DA9),"-")</f>
        <v>-1.8285259919923139E-3</v>
      </c>
      <c r="DC9" s="82">
        <f>CT9+CZ9</f>
        <v>-7.7361167899919411E-2</v>
      </c>
      <c r="DD9" s="146">
        <f>DC9-DC10</f>
        <v>-0.11070161005306145</v>
      </c>
      <c r="DE9" s="146"/>
      <c r="DF9" s="3" t="s">
        <v>288</v>
      </c>
      <c r="DG9" s="80">
        <v>2016</v>
      </c>
      <c r="DH9" s="82">
        <f>IFERROR(T9/(SUM($T$9:$T$33))*DD9,"-")</f>
        <v>-4.4190725724398694E-3</v>
      </c>
    </row>
    <row r="10" spans="2:112">
      <c r="B10" s="3" t="s">
        <v>288</v>
      </c>
      <c r="C10" s="80">
        <v>2015</v>
      </c>
      <c r="D10" s="81">
        <f>INDEX('Output Calculation'!H$13:H$37,MATCH('TFP Calculation'!$C10,'Output Calculation'!$C$13:$C$37,0))*1000000</f>
        <v>1642300000</v>
      </c>
      <c r="E10" s="81">
        <f>INDEX('Output Calculation'!I$13:I$37,MATCH('TFP Calculation'!$C10,'Output Calculation'!$C$13:$C$37,0))*1000000</f>
        <v>789300000</v>
      </c>
      <c r="F10" s="81">
        <f>INDEX('Output Calculation'!J$13:J$37,MATCH('TFP Calculation'!$C10,'Output Calculation'!$C$13:$C$37,0))*1000000</f>
        <v>89200000</v>
      </c>
      <c r="G10" s="81">
        <f>INDEX('Output Calculation'!K$13:K$37,MATCH('TFP Calculation'!$C10,'Output Calculation'!$C$13:$C$37,0))*1000000</f>
        <v>40100000</v>
      </c>
      <c r="H10" s="81">
        <f t="shared" ref="H10:H33" si="3">SUM(D10:G10)</f>
        <v>2560900000</v>
      </c>
      <c r="I10" s="82">
        <f t="shared" ref="I10:J33" si="4">D10/$H10</f>
        <v>0.6412979811784919</v>
      </c>
      <c r="J10" s="82">
        <f t="shared" si="4"/>
        <v>0.30821195673396073</v>
      </c>
      <c r="K10" s="82"/>
      <c r="L10" s="3" t="s">
        <v>288</v>
      </c>
      <c r="M10" s="80">
        <v>2015</v>
      </c>
      <c r="N10" s="82">
        <f t="shared" si="0"/>
        <v>3.4831504549181928E-2</v>
      </c>
      <c r="O10" s="82">
        <f t="shared" si="1"/>
        <v>1.5658557538365418E-2</v>
      </c>
      <c r="P10" s="82">
        <f t="array" ref="P10">INDEX('Output Calculation'!D$13:D$37,MATCH('TFP Calculation'!$C10,'Output Calculation'!$C$13:$C$37,0))</f>
        <v>4934.9441759999991</v>
      </c>
      <c r="Q10" s="82">
        <f t="array" ref="Q10">INDEX('Output Calculation'!E$13:E$37,MATCH('TFP Calculation'!$C10,'Output Calculation'!$C$13:$C$37,0))</f>
        <v>4673.8068320000002</v>
      </c>
      <c r="R10" s="82">
        <f t="array" ref="R10">INDEX('Output Calculation'!F$13:F$37,MATCH('TFP Calculation'!$C10,'Output Calculation'!$C$13:$C$37,0))</f>
        <v>2751.0616701100003</v>
      </c>
      <c r="S10" s="82">
        <f t="array" ref="S10">INDEX('Output Calculation'!G$13:G$37,MATCH('TFP Calculation'!$C10,'Output Calculation'!$C$13:$C$37,0))</f>
        <v>188.77949900000038</v>
      </c>
      <c r="T10" s="82">
        <f t="shared" ref="T10:T33" si="5">SUM(P10:S10)</f>
        <v>12548.59217711</v>
      </c>
      <c r="U10" s="82">
        <f t="shared" ref="U10:U33" si="6">P10/$P$19</f>
        <v>1.1568545103884498</v>
      </c>
      <c r="W10" s="3" t="s">
        <v>288</v>
      </c>
      <c r="X10" s="80">
        <v>2015</v>
      </c>
      <c r="Y10" s="82">
        <f t="shared" ref="Y10:Y33" si="7">IFERROR(((U10-U11)/U11),"-")</f>
        <v>-6.7062838307561504E-2</v>
      </c>
      <c r="Z10" s="82">
        <f t="shared" ref="Z10:Z33" si="8">LN(U10)</f>
        <v>0.14570469301726197</v>
      </c>
      <c r="AA10" s="82">
        <f t="shared" ref="AA10:AA33" si="9">Q10/$Q$19</f>
        <v>1.0266187361349384</v>
      </c>
      <c r="AB10" s="82">
        <f t="shared" ref="AB10:AB33" si="10">IFERROR(((AA10-AA11)/AA11),"-")</f>
        <v>-6.127920246093442E-2</v>
      </c>
      <c r="AC10" s="82">
        <f t="shared" ref="AC10:AC33" si="11">LN(AA10)</f>
        <v>2.6270621644715428E-2</v>
      </c>
      <c r="AD10" s="82">
        <f t="shared" ref="AD10:AD33" si="12">R10/$R$19</f>
        <v>1.1564455712300619</v>
      </c>
      <c r="AE10" s="82"/>
      <c r="AF10" s="3" t="s">
        <v>288</v>
      </c>
      <c r="AG10" s="80">
        <v>2015</v>
      </c>
      <c r="AH10" s="82">
        <f t="shared" ref="AH10:AH33" si="13">IFERROR(((AD10-AD11)/AD11),"-")</f>
        <v>-1.5997170884818203E-2</v>
      </c>
      <c r="AI10" s="82">
        <f t="shared" ref="AI10:AI33" si="14">LN(AD10)</f>
        <v>0.14535113822694559</v>
      </c>
      <c r="AJ10" s="82">
        <f t="shared" ref="AJ10:AJ33" si="15">S10/$S$19</f>
        <v>1.0075490820654678</v>
      </c>
      <c r="AK10" s="82">
        <f t="shared" ref="AK10:AK33" si="16">IFERROR(((AJ10-AJ11)/AJ11),"-")</f>
        <v>-2.8849198833368814E-2</v>
      </c>
      <c r="AL10" s="82">
        <f t="shared" ref="AL10:AL33" si="17">LN(AJ10)</f>
        <v>7.5207303423721807E-3</v>
      </c>
      <c r="AM10" s="83">
        <f>INDEX('Labor Calculation'!$D$13:$D$37,MATCH('TFP Calculation'!$C10,'Labor Calculation'!$B$13:$B$37,0))</f>
        <v>1990</v>
      </c>
      <c r="AN10" s="83"/>
      <c r="AO10" s="3" t="s">
        <v>288</v>
      </c>
      <c r="AP10" s="80">
        <v>2015</v>
      </c>
      <c r="AQ10" s="82">
        <f t="shared" ref="AQ10:AQ33" si="18">AM10/$AM$19</f>
        <v>1.0998728790139833</v>
      </c>
      <c r="AR10" s="82">
        <f t="shared" ref="AR10:AR33" si="19">IFERROR(((AQ10-AQ11)/AQ11),"-")</f>
        <v>-3.2571706368497828E-2</v>
      </c>
      <c r="AS10" s="82">
        <f t="shared" ref="AS10:AS33" si="20">LN(AQ10)</f>
        <v>9.5194608593487329E-2</v>
      </c>
      <c r="AT10" s="84">
        <f>INDEX('Labor Calculation'!$E$13:$E$37,MATCH('TFP Calculation'!C10,'Labor Calculation'!$B$13:$B$37,0))*1000000</f>
        <v>170023912.898</v>
      </c>
      <c r="AU10" s="84">
        <f>INDEX('Labor Calculation'!$F$13:$F$37,MATCH('TFP Calculation'!C10,'Labor Calculation'!$B$13:$B$37,0))</f>
        <v>85439.152210050248</v>
      </c>
      <c r="AV10" s="82">
        <f t="shared" ref="AV10:AV33" si="21">AU10/$AU$19</f>
        <v>1.3329612702656986</v>
      </c>
      <c r="AW10" s="82"/>
      <c r="AX10" s="3" t="s">
        <v>288</v>
      </c>
      <c r="AY10" s="80">
        <v>2015</v>
      </c>
      <c r="AZ10" s="84">
        <f>INDEX('Capital Stock Calculation'!$S$15:$S$39,MATCH('TFP Calculation'!C10,'Capital Stock Calculation'!$D$15:$D$39,0))</f>
        <v>3242667763.5579147</v>
      </c>
      <c r="BA10" s="82">
        <f t="shared" ref="BA10:BA33" si="22">AZ10/$AZ$19</f>
        <v>1.074106802318445</v>
      </c>
      <c r="BB10" s="82">
        <f t="shared" ref="BB10:BB33" si="23">IFERROR(((BA10-BA11)/BA11),"-")</f>
        <v>4.7091807702943763E-3</v>
      </c>
      <c r="BC10" s="82">
        <f t="shared" ref="BC10:BC33" si="24">LN(BA10)</f>
        <v>7.1489434641979183E-2</v>
      </c>
      <c r="BD10" s="82">
        <f t="array" ref="BD10">INDEX('Capital Price Calculation'!$R$14:$R$39,MATCH('TFP Calculation'!C10,'Capital Price Calculation'!$D$14:$D$39,0))</f>
        <v>0.66235774558659966</v>
      </c>
      <c r="BE10" s="82">
        <f t="shared" ref="BE10:BE33" si="25">BD10/$BD$19</f>
        <v>1.9342152470438909</v>
      </c>
      <c r="BF10" s="84">
        <f t="shared" ref="BF10:BF33" si="26">AZ10*BD10</f>
        <v>2147806109.5565615</v>
      </c>
      <c r="BG10" s="84"/>
      <c r="BH10" s="3" t="s">
        <v>288</v>
      </c>
      <c r="BI10" s="80">
        <v>2015</v>
      </c>
      <c r="BJ10" s="84">
        <f>INDEX('Materials Calculation'!$F$13:$F$37,MATCH('TFP Calculation'!C10,'Materials Calculation'!$B$13:$B$37,0))*1000000</f>
        <v>260879087.10200003</v>
      </c>
      <c r="BK10" s="82">
        <f t="array" ref="BK10">INDEX('Materials Calculation'!$G$13:$G$37,MATCH('TFP Calculation'!C10,'Materials Calculation'!$B$13:$B$37,0))</f>
        <v>1.1220000000000001</v>
      </c>
      <c r="BL10" s="82">
        <f t="shared" ref="BL10:BL33" si="27">BK10/$BK$19</f>
        <v>1.1590909090909092</v>
      </c>
      <c r="BM10" s="85">
        <f>INDEX('Materials Calculation'!$H$13:$H$37,MATCH('TFP Calculation'!C10,'Materials Calculation'!$B$13:$B$37,0))*1000000</f>
        <v>232512555.34937614</v>
      </c>
      <c r="BN10" s="82">
        <f t="shared" ref="BN10:BN33" si="28">BM10/$BM$19</f>
        <v>1.0664230580506908</v>
      </c>
      <c r="BO10" s="82">
        <f t="shared" ref="BO10:BO33" si="29">IFERROR(((BN10-BN11)/BN11),"-")</f>
        <v>0.11703319758619105</v>
      </c>
      <c r="BP10" s="82">
        <f t="shared" ref="BP10:BP33" si="30">LN(BN10)</f>
        <v>6.4310111976707371E-2</v>
      </c>
      <c r="BQ10" s="82"/>
      <c r="BR10" s="3" t="s">
        <v>288</v>
      </c>
      <c r="BS10" s="80">
        <v>2015</v>
      </c>
      <c r="BT10" s="82">
        <f t="shared" ref="BT10:BT33" si="31">AT10/(AT10+BF10+BJ10)</f>
        <v>6.593373105477475E-2</v>
      </c>
      <c r="BU10" s="82">
        <f t="shared" ref="BU10:BU33" si="32">BF10/(AT10+BF10+BJ10)</f>
        <v>0.83289972552425706</v>
      </c>
      <c r="BV10" s="82">
        <f t="shared" ref="BV10:BV33" si="33">BJ10/(AT10+BF10+BJ10)</f>
        <v>0.10116654342096816</v>
      </c>
      <c r="BW10" s="82">
        <f t="shared" ref="BW10:BW33" si="34">(AV10*BT10)+(BE10*BU10)+(BL10*BV10)</f>
        <v>1.8161556790512143</v>
      </c>
      <c r="BX10" s="82"/>
      <c r="BY10" s="3" t="s">
        <v>288</v>
      </c>
      <c r="BZ10" s="80">
        <v>2015</v>
      </c>
      <c r="CA10" s="82">
        <f t="shared" ref="CA10:CA33" si="35">IFERROR(((BW10-BW11)/BW11),"-")</f>
        <v>0.15737806136230759</v>
      </c>
      <c r="CB10" s="86">
        <f t="shared" ref="CB10:CB33" si="36">IFERROR(((T10/(SUM($T$9:$T$33)))*CA10),"-")</f>
        <v>6.7029445557180165E-3</v>
      </c>
      <c r="CC10" s="82">
        <f t="shared" ref="CC10:CC33" si="37">((I10+$I$35)/2)*LN((U10/$U$38))</f>
        <v>8.4869250721743547E-2</v>
      </c>
      <c r="CD10" s="82">
        <f t="shared" ref="CD10:CD33" si="38">-(($I$19+$I$35)/2)*(LN($U$19/$U$38))</f>
        <v>4.9716479823170194E-3</v>
      </c>
      <c r="CE10" s="82">
        <f t="shared" ref="CE10:CE33" si="39">((J10+$J$35)/2)*(LN(AA10/$AA$38))</f>
        <v>6.263330118256907E-3</v>
      </c>
      <c r="CF10" s="88">
        <f t="shared" ref="CF10:CF33" si="40">-(($J$19+$J$35)/2)*(LN($AA$19/$AA$38))</f>
        <v>2.0146251947281129E-3</v>
      </c>
      <c r="CG10" s="88">
        <f t="shared" ref="CG10:CG33" si="41">((N10+$N$35)/2)*(LN(AD10/$AD$38))</f>
        <v>1.5174596093298777E-3</v>
      </c>
      <c r="CH10" s="88">
        <f t="shared" ref="CH10:CH33" si="42">-(($N$19+$N$35)/2)*(LN($AD$19/$AD$38))</f>
        <v>6.9441476434432912E-3</v>
      </c>
      <c r="CI10" s="88">
        <f t="shared" ref="CI10:CI33" si="43">((O10+$O$35)/2)*(LN(AJ10/$AJ$38))</f>
        <v>1.8947429844821793E-4</v>
      </c>
      <c r="CJ10" s="87">
        <f t="shared" ref="CJ10:CJ33" si="44">-(($O$19+$O$35)/2)*(LN($AJ$19/$AJ$38))</f>
        <v>-8.4129656500074064E-5</v>
      </c>
      <c r="CK10" s="88"/>
      <c r="CL10" s="3" t="s">
        <v>288</v>
      </c>
      <c r="CM10" s="80">
        <v>2015</v>
      </c>
      <c r="CN10" s="87">
        <f t="shared" ref="CN10:CN33" si="45">-((BT10+$BT$35)/2)*LN((AQ10/$AQ$38))</f>
        <v>-1.060334549553729E-2</v>
      </c>
      <c r="CO10" s="80">
        <f t="shared" ref="CO10:CO33" si="46">(($BT$19+$BT$35)/2)*(LN($AQ$19/$AQ$38))</f>
        <v>4.8361507955312971E-3</v>
      </c>
      <c r="CP10" s="82">
        <f t="shared" ref="CP10:CP33" si="47">-((BU10+$BU$35)/2)*(LN(BA10/$BA$38))</f>
        <v>-7.69319983674671E-2</v>
      </c>
      <c r="CQ10" s="82">
        <f t="shared" ref="CQ10:CQ33" si="48">(($BU$19+$BU$35)/2)*(LN($BA$19/$BA$38))</f>
        <v>1.8875903172719959E-2</v>
      </c>
      <c r="CR10" s="82">
        <f t="shared" ref="CR10:CR33" si="49">-((BV10+$BV$35)/2)*(LN(BN10/$BN$38))</f>
        <v>-3.9823167781718452E-3</v>
      </c>
      <c r="CS10" s="88">
        <f t="shared" ref="CS10:CS33" si="50">(($BV$19+$BV$35)/2)*(LN($BN$19/$BN$38))</f>
        <v>-5.5397570856998883E-3</v>
      </c>
      <c r="CT10" s="82">
        <f t="shared" si="2"/>
        <v>0.10668580591176689</v>
      </c>
      <c r="CU10" s="146">
        <f t="shared" ref="CU10:CU33" si="51">IF(C10&gt;1992,CT10-CT11,"-")</f>
        <v>-6.3220762511419767E-2</v>
      </c>
      <c r="CV10" s="82">
        <f t="shared" ref="CV10:CV33" si="52">IFERROR(((T10/(SUM($T$9:$T$33)))*CU10),"-")</f>
        <v>-2.6926578089476682E-3</v>
      </c>
      <c r="CW10" s="82"/>
      <c r="CX10" s="3" t="s">
        <v>288</v>
      </c>
      <c r="CY10" s="80">
        <v>2015</v>
      </c>
      <c r="CZ10" s="82">
        <f t="shared" ref="CZ10:CZ33" si="53">SUM(CN10:CS10)</f>
        <v>-7.3345363758624854E-2</v>
      </c>
      <c r="DA10" s="146">
        <f t="shared" ref="DA10:DA33" si="54">IF(C10&gt;1992,CZ10-CZ11,"-")</f>
        <v>-1.6135644905936303E-2</v>
      </c>
      <c r="DB10" s="82">
        <f t="shared" ref="DB10:DB33" si="55">IFERROR(((T10/(SUM(T10:T34)))*DA10),"-")</f>
        <v>-7.1581333801474622E-4</v>
      </c>
      <c r="DC10" s="82">
        <f t="shared" ref="DC10:DC33" si="56">CT10+CZ10</f>
        <v>3.3340442153142039E-2</v>
      </c>
      <c r="DD10" s="146">
        <f t="shared" ref="DD10:DD32" si="57">DC10-DC11</f>
        <v>-7.935640741735607E-2</v>
      </c>
      <c r="DE10" s="146"/>
      <c r="DF10" s="3" t="s">
        <v>288</v>
      </c>
      <c r="DG10" s="80">
        <v>2015</v>
      </c>
      <c r="DH10" s="82">
        <f t="shared" ref="DH10:DH33" si="58">IFERROR(T10/(SUM($T$9:$T$33))*DD10,"-")</f>
        <v>-3.3798967559712499E-3</v>
      </c>
    </row>
    <row r="11" spans="2:112">
      <c r="B11" s="3" t="s">
        <v>288</v>
      </c>
      <c r="C11" s="80">
        <v>2014</v>
      </c>
      <c r="D11" s="81">
        <f>INDEX('Output Calculation'!H$13:H$37,MATCH('TFP Calculation'!$C11,'Output Calculation'!$C$13:$C$37,0))*1000000</f>
        <v>1609300000</v>
      </c>
      <c r="E11" s="81">
        <f>INDEX('Output Calculation'!I$13:I$37,MATCH('TFP Calculation'!$C11,'Output Calculation'!$C$13:$C$37,0))*1000000</f>
        <v>824600000</v>
      </c>
      <c r="F11" s="81">
        <f>INDEX('Output Calculation'!J$13:J$37,MATCH('TFP Calculation'!$C11,'Output Calculation'!$C$13:$C$37,0))*1000000</f>
        <v>100100000</v>
      </c>
      <c r="G11" s="81">
        <f>INDEX('Output Calculation'!K$13:K$37,MATCH('TFP Calculation'!$C11,'Output Calculation'!$C$13:$C$37,0))*1000000</f>
        <v>31200000</v>
      </c>
      <c r="H11" s="81">
        <f t="shared" si="3"/>
        <v>2565200000</v>
      </c>
      <c r="I11" s="82">
        <f t="shared" si="4"/>
        <v>0.62735849056603776</v>
      </c>
      <c r="J11" s="82">
        <f t="shared" si="4"/>
        <v>0.32145641665367225</v>
      </c>
      <c r="K11" s="82"/>
      <c r="L11" s="3" t="s">
        <v>288</v>
      </c>
      <c r="M11" s="80">
        <v>2014</v>
      </c>
      <c r="N11" s="82">
        <f t="shared" si="0"/>
        <v>3.9022298456260721E-2</v>
      </c>
      <c r="O11" s="82">
        <f t="shared" si="1"/>
        <v>1.2162794324029315E-2</v>
      </c>
      <c r="P11" s="82">
        <f t="array" ref="P11">INDEX('Output Calculation'!D$13:D$37,MATCH('TFP Calculation'!$C11,'Output Calculation'!$C$13:$C$37,0))</f>
        <v>5289.6854993400966</v>
      </c>
      <c r="Q11" s="82">
        <f t="array" ref="Q11">INDEX('Output Calculation'!E$13:E$37,MATCH('TFP Calculation'!$C11,'Output Calculation'!$C$13:$C$37,0))</f>
        <v>4978.9104963400969</v>
      </c>
      <c r="R11" s="82">
        <f t="array" ref="R11">INDEX('Output Calculation'!F$13:F$37,MATCH('TFP Calculation'!$C11,'Output Calculation'!$C$13:$C$37,0))</f>
        <v>2795.7863419800965</v>
      </c>
      <c r="S11" s="82">
        <f t="array" ref="S11">INDEX('Output Calculation'!G$13:G$37,MATCH('TFP Calculation'!$C11,'Output Calculation'!$C$13:$C$37,0))</f>
        <v>194.38742034009752</v>
      </c>
      <c r="T11" s="82">
        <f t="shared" si="5"/>
        <v>13258.769758000386</v>
      </c>
      <c r="U11" s="82">
        <f t="shared" si="6"/>
        <v>1.2400133233944755</v>
      </c>
      <c r="W11" s="3" t="s">
        <v>288</v>
      </c>
      <c r="X11" s="80">
        <v>2014</v>
      </c>
      <c r="Y11" s="82">
        <f t="shared" si="7"/>
        <v>8.312585508973655E-2</v>
      </c>
      <c r="Z11" s="82">
        <f t="shared" si="8"/>
        <v>0.21512212423218599</v>
      </c>
      <c r="AA11" s="82">
        <f t="shared" si="9"/>
        <v>1.0936358700332458</v>
      </c>
      <c r="AB11" s="82">
        <f t="shared" si="10"/>
        <v>5.810871958395826E-2</v>
      </c>
      <c r="AC11" s="82">
        <f t="shared" si="11"/>
        <v>8.9507805846943359E-2</v>
      </c>
      <c r="AD11" s="82">
        <f t="shared" si="12"/>
        <v>1.1752461852878422</v>
      </c>
      <c r="AE11" s="82"/>
      <c r="AF11" s="3" t="s">
        <v>288</v>
      </c>
      <c r="AG11" s="80">
        <v>2014</v>
      </c>
      <c r="AH11" s="82">
        <f t="shared" si="13"/>
        <v>-8.7960194317916324E-3</v>
      </c>
      <c r="AI11" s="82">
        <f t="shared" si="14"/>
        <v>0.16147764504390769</v>
      </c>
      <c r="AJ11" s="82">
        <f t="shared" si="15"/>
        <v>1.0374795354697868</v>
      </c>
      <c r="AK11" s="82">
        <f t="shared" si="16"/>
        <v>-9.3161293762266083E-3</v>
      </c>
      <c r="AL11" s="82">
        <f t="shared" si="17"/>
        <v>3.6794248079780642E-2</v>
      </c>
      <c r="AM11" s="83">
        <f>INDEX('Labor Calculation'!$D$13:$D$37,MATCH('TFP Calculation'!$C11,'Labor Calculation'!$B$13:$B$37,0))</f>
        <v>2057</v>
      </c>
      <c r="AN11" s="83"/>
      <c r="AO11" s="3" t="s">
        <v>288</v>
      </c>
      <c r="AP11" s="80">
        <v>2014</v>
      </c>
      <c r="AQ11" s="82">
        <f t="shared" si="18"/>
        <v>1.1369037749405848</v>
      </c>
      <c r="AR11" s="82">
        <f t="shared" si="19"/>
        <v>4.8606531349992535E-3</v>
      </c>
      <c r="AS11" s="82">
        <f t="shared" si="20"/>
        <v>0.12830858052790642</v>
      </c>
      <c r="AT11" s="84">
        <f>INDEX('Labor Calculation'!$E$13:$E$37,MATCH('TFP Calculation'!C11,'Labor Calculation'!$B$13:$B$37,0))*1000000</f>
        <v>172714228.53</v>
      </c>
      <c r="AU11" s="84">
        <f>INDEX('Labor Calculation'!$F$13:$F$37,MATCH('TFP Calculation'!C11,'Labor Calculation'!$B$13:$B$37,0))</f>
        <v>83964.136378220705</v>
      </c>
      <c r="AV11" s="82">
        <f t="shared" si="21"/>
        <v>1.3099491156972189</v>
      </c>
      <c r="AW11" s="82"/>
      <c r="AX11" s="3" t="s">
        <v>288</v>
      </c>
      <c r="AY11" s="80">
        <v>2014</v>
      </c>
      <c r="AZ11" s="84">
        <f>INDEX('Capital Stock Calculation'!$S$15:$S$39,MATCH('TFP Calculation'!C11,'Capital Stock Calculation'!$D$15:$D$39,0))</f>
        <v>3227469028.4723125</v>
      </c>
      <c r="BA11" s="82">
        <f t="shared" si="22"/>
        <v>1.0690723473781185</v>
      </c>
      <c r="BB11" s="82">
        <f t="shared" si="23"/>
        <v>1.5840882774974644E-2</v>
      </c>
      <c r="BC11" s="82">
        <f t="shared" si="24"/>
        <v>6.679130737506879E-2</v>
      </c>
      <c r="BD11" s="82">
        <f t="array" ref="BD11">INDEX('Capital Price Calculation'!$R$14:$R$39,MATCH('TFP Calculation'!C11,'Capital Price Calculation'!$D$14:$D$39,0))</f>
        <v>0.56355571848277231</v>
      </c>
      <c r="BE11" s="82">
        <f t="shared" si="25"/>
        <v>1.6456938422042449</v>
      </c>
      <c r="BF11" s="84">
        <f t="shared" si="26"/>
        <v>1818858627.2216091</v>
      </c>
      <c r="BG11" s="84"/>
      <c r="BH11" s="3" t="s">
        <v>288</v>
      </c>
      <c r="BI11" s="80">
        <v>2014</v>
      </c>
      <c r="BJ11" s="84">
        <f>INDEX('Materials Calculation'!$F$13:$F$37,MATCH('TFP Calculation'!C11,'Materials Calculation'!$B$13:$B$37,0))*1000000</f>
        <v>235419771.47</v>
      </c>
      <c r="BK11" s="82">
        <f t="array" ref="BK11">INDEX('Materials Calculation'!$G$13:$G$37,MATCH('TFP Calculation'!C11,'Materials Calculation'!$B$13:$B$37,0))</f>
        <v>1.131</v>
      </c>
      <c r="BL11" s="82">
        <f t="shared" si="27"/>
        <v>1.1683884297520661</v>
      </c>
      <c r="BM11" s="85">
        <f>INDEX('Materials Calculation'!$H$13:$H$37,MATCH('TFP Calculation'!C11,'Materials Calculation'!$B$13:$B$37,0))*1000000</f>
        <v>208151875.74712643</v>
      </c>
      <c r="BN11" s="82">
        <f t="shared" si="28"/>
        <v>0.95469235861130697</v>
      </c>
      <c r="BO11" s="82">
        <f t="shared" si="29"/>
        <v>-6.3272800787596173E-2</v>
      </c>
      <c r="BP11" s="82">
        <f t="shared" si="30"/>
        <v>-4.6366127978645949E-2</v>
      </c>
      <c r="BQ11" s="82"/>
      <c r="BR11" s="3" t="s">
        <v>288</v>
      </c>
      <c r="BS11" s="80">
        <v>2014</v>
      </c>
      <c r="BT11" s="82">
        <f t="shared" si="31"/>
        <v>7.7554917074637048E-2</v>
      </c>
      <c r="BU11" s="82">
        <f t="shared" si="32"/>
        <v>0.81673311576734453</v>
      </c>
      <c r="BV11" s="82">
        <f t="shared" si="33"/>
        <v>0.10571196715801846</v>
      </c>
      <c r="BW11" s="82">
        <f t="shared" si="34"/>
        <v>1.5691982936962565</v>
      </c>
      <c r="BX11" s="82"/>
      <c r="BY11" s="3" t="s">
        <v>288</v>
      </c>
      <c r="BZ11" s="80">
        <v>2014</v>
      </c>
      <c r="CA11" s="82">
        <f t="shared" si="35"/>
        <v>1.524479744296219E-2</v>
      </c>
      <c r="CB11" s="86">
        <f t="shared" si="36"/>
        <v>6.860429693858113E-4</v>
      </c>
      <c r="CC11" s="82">
        <f t="shared" si="37"/>
        <v>0.12626110918336825</v>
      </c>
      <c r="CD11" s="82">
        <f t="shared" si="38"/>
        <v>4.9716479823170194E-3</v>
      </c>
      <c r="CE11" s="82">
        <f t="shared" si="39"/>
        <v>2.6780825312337712E-2</v>
      </c>
      <c r="CF11" s="88">
        <f t="shared" si="40"/>
        <v>2.0146251947281129E-3</v>
      </c>
      <c r="CG11" s="88">
        <f t="shared" si="41"/>
        <v>2.4451675619092911E-3</v>
      </c>
      <c r="CH11" s="88">
        <f t="shared" si="42"/>
        <v>6.9441476434432912E-3</v>
      </c>
      <c r="CI11" s="88">
        <f t="shared" si="43"/>
        <v>5.7317520158304506E-4</v>
      </c>
      <c r="CJ11" s="87">
        <f t="shared" si="44"/>
        <v>-8.4129656500074064E-5</v>
      </c>
      <c r="CK11" s="88"/>
      <c r="CL11" s="3" t="s">
        <v>288</v>
      </c>
      <c r="CM11" s="80">
        <v>2014</v>
      </c>
      <c r="CN11" s="87">
        <f t="shared" si="45"/>
        <v>-1.3933528288576684E-2</v>
      </c>
      <c r="CO11" s="80">
        <f t="shared" si="46"/>
        <v>4.8361507955312971E-3</v>
      </c>
      <c r="CP11" s="82">
        <f t="shared" si="47"/>
        <v>-7.2436291722670909E-2</v>
      </c>
      <c r="CQ11" s="82">
        <f t="shared" si="48"/>
        <v>1.8875903172719959E-2</v>
      </c>
      <c r="CR11" s="82">
        <f t="shared" si="49"/>
        <v>1.0987804276007674E-2</v>
      </c>
      <c r="CS11" s="88">
        <f t="shared" si="50"/>
        <v>-5.5397570856998883E-3</v>
      </c>
      <c r="CT11" s="82">
        <f t="shared" si="2"/>
        <v>0.16990656842318666</v>
      </c>
      <c r="CU11" s="146">
        <f t="shared" si="51"/>
        <v>6.5836879472809501E-2</v>
      </c>
      <c r="CV11" s="82">
        <f t="shared" si="52"/>
        <v>2.9627765444317829E-3</v>
      </c>
      <c r="CW11" s="82"/>
      <c r="CX11" s="3" t="s">
        <v>288</v>
      </c>
      <c r="CY11" s="80">
        <v>2014</v>
      </c>
      <c r="CZ11" s="82">
        <f t="shared" si="53"/>
        <v>-5.7209718852688551E-2</v>
      </c>
      <c r="DA11" s="146">
        <f t="shared" si="54"/>
        <v>-4.2524282361078025E-3</v>
      </c>
      <c r="DB11" s="82">
        <f t="shared" si="55"/>
        <v>-2.0857649909318958E-4</v>
      </c>
      <c r="DC11" s="82">
        <f t="shared" si="56"/>
        <v>0.11269684957049811</v>
      </c>
      <c r="DD11" s="146">
        <f t="shared" si="57"/>
        <v>6.1584451236701698E-2</v>
      </c>
      <c r="DE11" s="146"/>
      <c r="DF11" s="3" t="s">
        <v>288</v>
      </c>
      <c r="DG11" s="80">
        <v>2014</v>
      </c>
      <c r="DH11" s="82">
        <f t="shared" si="58"/>
        <v>2.7714097187907989E-3</v>
      </c>
    </row>
    <row r="12" spans="2:112">
      <c r="B12" s="3" t="s">
        <v>288</v>
      </c>
      <c r="C12" s="80">
        <v>2013</v>
      </c>
      <c r="D12" s="81">
        <f>INDEX('Output Calculation'!H$13:H$37,MATCH('TFP Calculation'!$C12,'Output Calculation'!$C$13:$C$37,0))*1000000</f>
        <v>1423949999.9999998</v>
      </c>
      <c r="E12" s="81">
        <f>INDEX('Output Calculation'!I$13:I$37,MATCH('TFP Calculation'!$C12,'Output Calculation'!$C$13:$C$37,0))*1000000</f>
        <v>697650000.00000012</v>
      </c>
      <c r="F12" s="81">
        <f>INDEX('Output Calculation'!J$13:J$37,MATCH('TFP Calculation'!$C12,'Output Calculation'!$C$13:$C$37,0))*1000000</f>
        <v>85350000</v>
      </c>
      <c r="G12" s="81">
        <f>INDEX('Output Calculation'!K$13:K$37,MATCH('TFP Calculation'!$C12,'Output Calculation'!$C$13:$C$37,0))*1000000</f>
        <v>28000000</v>
      </c>
      <c r="H12" s="81">
        <f t="shared" si="3"/>
        <v>2234950000</v>
      </c>
      <c r="I12" s="82">
        <f t="shared" si="4"/>
        <v>0.63712834739032187</v>
      </c>
      <c r="J12" s="82">
        <f t="shared" si="4"/>
        <v>0.3121546343318643</v>
      </c>
      <c r="K12" s="82"/>
      <c r="L12" s="3" t="s">
        <v>288</v>
      </c>
      <c r="M12" s="80">
        <v>2013</v>
      </c>
      <c r="N12" s="82">
        <f t="shared" si="0"/>
        <v>3.8188773798071549E-2</v>
      </c>
      <c r="O12" s="82">
        <f t="shared" si="1"/>
        <v>1.2528244479742276E-2</v>
      </c>
      <c r="P12" s="82">
        <f t="array" ref="P12">INDEX('Output Calculation'!D$13:D$37,MATCH('TFP Calculation'!$C12,'Output Calculation'!$C$13:$C$37,0))</f>
        <v>4883.7219372829468</v>
      </c>
      <c r="Q12" s="82">
        <f t="array" ref="Q12">INDEX('Output Calculation'!E$13:E$37,MATCH('TFP Calculation'!$C12,'Output Calculation'!$C$13:$C$37,0))</f>
        <v>4705.4810192829464</v>
      </c>
      <c r="R12" s="82">
        <f t="array" ref="R12">INDEX('Output Calculation'!F$13:F$37,MATCH('TFP Calculation'!$C12,'Output Calculation'!$C$13:$C$37,0))</f>
        <v>2820.596362392946</v>
      </c>
      <c r="S12" s="82">
        <f t="array" ref="S12">INDEX('Output Calculation'!G$13:G$37,MATCH('TFP Calculation'!$C12,'Output Calculation'!$C$13:$C$37,0))</f>
        <v>196.215388282948</v>
      </c>
      <c r="T12" s="82">
        <f t="shared" si="5"/>
        <v>12606.014707241786</v>
      </c>
      <c r="U12" s="82">
        <f t="shared" si="6"/>
        <v>1.1448469423636285</v>
      </c>
      <c r="W12" s="3" t="s">
        <v>288</v>
      </c>
      <c r="X12" s="80">
        <v>2013</v>
      </c>
      <c r="Y12" s="82">
        <f t="shared" si="7"/>
        <v>0.14233192090802768</v>
      </c>
      <c r="Z12" s="82">
        <f t="shared" si="8"/>
        <v>0.13527095327934088</v>
      </c>
      <c r="AA12" s="82">
        <f t="shared" si="9"/>
        <v>1.0335760870237007</v>
      </c>
      <c r="AB12" s="82">
        <f t="shared" si="10"/>
        <v>0.11867285318174488</v>
      </c>
      <c r="AC12" s="82">
        <f t="shared" si="11"/>
        <v>3.30247181590832E-2</v>
      </c>
      <c r="AD12" s="82">
        <f t="shared" si="12"/>
        <v>1.1856754092272022</v>
      </c>
      <c r="AE12" s="82"/>
      <c r="AF12" s="3" t="s">
        <v>288</v>
      </c>
      <c r="AG12" s="80">
        <v>2013</v>
      </c>
      <c r="AH12" s="82">
        <f t="shared" si="13"/>
        <v>-0.10126092733896368</v>
      </c>
      <c r="AI12" s="82">
        <f t="shared" si="14"/>
        <v>0.17031257781097525</v>
      </c>
      <c r="AJ12" s="82">
        <f t="shared" si="15"/>
        <v>1.0472357189146009</v>
      </c>
      <c r="AK12" s="82">
        <f t="shared" si="16"/>
        <v>9.1624953034681045E-2</v>
      </c>
      <c r="AL12" s="82">
        <f t="shared" si="17"/>
        <v>4.6154044003017425E-2</v>
      </c>
      <c r="AM12" s="83">
        <f>INDEX('Labor Calculation'!$D$13:$D$37,MATCH('TFP Calculation'!$C12,'Labor Calculation'!$B$13:$B$37,0))</f>
        <v>2047.05</v>
      </c>
      <c r="AN12" s="83"/>
      <c r="AO12" s="3" t="s">
        <v>288</v>
      </c>
      <c r="AP12" s="80">
        <v>2013</v>
      </c>
      <c r="AQ12" s="82">
        <f t="shared" si="18"/>
        <v>1.1314044105455148</v>
      </c>
      <c r="AR12" s="82">
        <f t="shared" si="19"/>
        <v>3.5332972551954833E-2</v>
      </c>
      <c r="AS12" s="82">
        <f t="shared" si="20"/>
        <v>0.12345970222718163</v>
      </c>
      <c r="AT12" s="84">
        <f>INDEX('Labor Calculation'!$E$13:$E$37,MATCH('TFP Calculation'!C12,'Labor Calculation'!$B$13:$B$37,0))*1000000</f>
        <v>168844856.13999999</v>
      </c>
      <c r="AU12" s="84">
        <f>INDEX('Labor Calculation'!$F$13:$F$37,MATCH('TFP Calculation'!C12,'Labor Calculation'!$B$13:$B$37,0))</f>
        <v>82482.03812315283</v>
      </c>
      <c r="AV12" s="82">
        <f t="shared" si="21"/>
        <v>1.2868264661667446</v>
      </c>
      <c r="AW12" s="82"/>
      <c r="AX12" s="3" t="s">
        <v>288</v>
      </c>
      <c r="AY12" s="80">
        <v>2013</v>
      </c>
      <c r="AZ12" s="84">
        <f>INDEX('Capital Stock Calculation'!$S$15:$S$39,MATCH('TFP Calculation'!C12,'Capital Stock Calculation'!$D$15:$D$39,0))</f>
        <v>3177140321.0863385</v>
      </c>
      <c r="BA12" s="82">
        <f t="shared" si="22"/>
        <v>1.052401380477749</v>
      </c>
      <c r="BB12" s="82">
        <f t="shared" si="23"/>
        <v>1.3740564863363679E-2</v>
      </c>
      <c r="BC12" s="82">
        <f t="shared" si="24"/>
        <v>5.1074581925585172E-2</v>
      </c>
      <c r="BD12" s="82">
        <f t="array" ref="BD12">INDEX('Capital Price Calculation'!$R$14:$R$39,MATCH('TFP Calculation'!C12,'Capital Price Calculation'!$D$14:$D$39,0))</f>
        <v>0.55679859706705193</v>
      </c>
      <c r="BE12" s="82">
        <f t="shared" si="25"/>
        <v>1.6259617150335444</v>
      </c>
      <c r="BF12" s="84">
        <f t="shared" si="26"/>
        <v>1769027273.4660361</v>
      </c>
      <c r="BG12" s="84"/>
      <c r="BH12" s="3" t="s">
        <v>288</v>
      </c>
      <c r="BI12" s="80">
        <v>2013</v>
      </c>
      <c r="BJ12" s="84">
        <f>INDEX('Materials Calculation'!$F$13:$F$37,MATCH('TFP Calculation'!C12,'Materials Calculation'!$B$13:$B$37,0))*1000000</f>
        <v>246655143.86000001</v>
      </c>
      <c r="BK12" s="82">
        <f t="array" ref="BK12">INDEX('Materials Calculation'!$G$13:$G$37,MATCH('TFP Calculation'!C12,'Materials Calculation'!$B$13:$B$37,0))</f>
        <v>1.1100000000000001</v>
      </c>
      <c r="BL12" s="82">
        <f t="shared" si="27"/>
        <v>1.1466942148760333</v>
      </c>
      <c r="BM12" s="85">
        <f>INDEX('Materials Calculation'!$H$13:$H$37,MATCH('TFP Calculation'!C12,'Materials Calculation'!$B$13:$B$37,0))*1000000</f>
        <v>222211841.31531531</v>
      </c>
      <c r="BN12" s="82">
        <f t="shared" si="28"/>
        <v>1.0191786460497871</v>
      </c>
      <c r="BO12" s="82">
        <f t="shared" si="29"/>
        <v>4.4419817689319956E-2</v>
      </c>
      <c r="BP12" s="82">
        <f t="shared" si="30"/>
        <v>1.8997053938277029E-2</v>
      </c>
      <c r="BQ12" s="82"/>
      <c r="BR12" s="3" t="s">
        <v>288</v>
      </c>
      <c r="BS12" s="80">
        <v>2013</v>
      </c>
      <c r="BT12" s="82">
        <f t="shared" si="31"/>
        <v>7.7291255728799246E-2</v>
      </c>
      <c r="BU12" s="82">
        <f t="shared" si="32"/>
        <v>0.80979866671989154</v>
      </c>
      <c r="BV12" s="82">
        <f t="shared" si="33"/>
        <v>0.11291007755130912</v>
      </c>
      <c r="BW12" s="82">
        <f t="shared" si="34"/>
        <v>1.5456353951761237</v>
      </c>
      <c r="BX12" s="82"/>
      <c r="BY12" s="3" t="s">
        <v>288</v>
      </c>
      <c r="BZ12" s="80">
        <v>2013</v>
      </c>
      <c r="CA12" s="82">
        <f t="shared" si="35"/>
        <v>3.7426547706178953E-2</v>
      </c>
      <c r="CB12" s="86">
        <f t="shared" si="36"/>
        <v>1.6013416848420399E-3</v>
      </c>
      <c r="CC12" s="82">
        <f t="shared" si="37"/>
        <v>7.8166079012320255E-2</v>
      </c>
      <c r="CD12" s="82">
        <f t="shared" si="38"/>
        <v>4.9716479823170194E-3</v>
      </c>
      <c r="CE12" s="82">
        <f t="shared" si="39"/>
        <v>8.4483783371428617E-3</v>
      </c>
      <c r="CF12" s="88">
        <f t="shared" si="40"/>
        <v>2.0146251947281129E-3</v>
      </c>
      <c r="CG12" s="88">
        <f t="shared" si="41"/>
        <v>2.8970050918947781E-3</v>
      </c>
      <c r="CH12" s="88">
        <f t="shared" si="42"/>
        <v>6.9441476434432912E-3</v>
      </c>
      <c r="CI12" s="88">
        <f t="shared" si="43"/>
        <v>7.1193534503092085E-4</v>
      </c>
      <c r="CJ12" s="87">
        <f t="shared" si="44"/>
        <v>-8.4129656500074064E-5</v>
      </c>
      <c r="CK12" s="88"/>
      <c r="CL12" s="3" t="s">
        <v>288</v>
      </c>
      <c r="CM12" s="80">
        <v>2013</v>
      </c>
      <c r="CN12" s="87">
        <f t="shared" si="45"/>
        <v>-1.3555992727685151E-2</v>
      </c>
      <c r="CO12" s="80">
        <f t="shared" si="46"/>
        <v>4.8361507955312971E-3</v>
      </c>
      <c r="CP12" s="82">
        <f t="shared" si="47"/>
        <v>-5.9736139603841498E-2</v>
      </c>
      <c r="CQ12" s="82">
        <f t="shared" si="48"/>
        <v>1.8875903172719959E-2</v>
      </c>
      <c r="CR12" s="82">
        <f t="shared" si="49"/>
        <v>2.162544832394535E-3</v>
      </c>
      <c r="CS12" s="88">
        <f t="shared" si="50"/>
        <v>-5.5397570856998883E-3</v>
      </c>
      <c r="CT12" s="82">
        <f t="shared" si="2"/>
        <v>0.10406968895037716</v>
      </c>
      <c r="CU12" s="146">
        <f t="shared" si="51"/>
        <v>0.11260791499802493</v>
      </c>
      <c r="CV12" s="82">
        <f t="shared" si="52"/>
        <v>4.8180705777390153E-3</v>
      </c>
      <c r="CW12" s="82"/>
      <c r="CX12" s="3" t="s">
        <v>288</v>
      </c>
      <c r="CY12" s="80">
        <v>2013</v>
      </c>
      <c r="CZ12" s="82">
        <f t="shared" si="53"/>
        <v>-5.2957290616580749E-2</v>
      </c>
      <c r="DA12" s="146">
        <f t="shared" si="54"/>
        <v>-1.9319146036591961E-2</v>
      </c>
      <c r="DB12" s="82">
        <f t="shared" si="55"/>
        <v>-9.4739841795005565E-4</v>
      </c>
      <c r="DC12" s="82">
        <f t="shared" si="56"/>
        <v>5.1112398333796411E-2</v>
      </c>
      <c r="DD12" s="146">
        <f t="shared" si="57"/>
        <v>9.3288768961432983E-2</v>
      </c>
      <c r="DE12" s="146"/>
      <c r="DF12" s="3" t="s">
        <v>288</v>
      </c>
      <c r="DG12" s="80">
        <v>2013</v>
      </c>
      <c r="DH12" s="82">
        <f t="shared" si="58"/>
        <v>3.9914767356669057E-3</v>
      </c>
    </row>
    <row r="13" spans="2:112">
      <c r="B13" s="3" t="s">
        <v>288</v>
      </c>
      <c r="C13" s="80">
        <v>2012</v>
      </c>
      <c r="D13" s="81">
        <f>INDEX('Output Calculation'!H$13:H$37,MATCH('TFP Calculation'!$C13,'Output Calculation'!$C$13:$C$37,0))*1000000</f>
        <v>1238600000</v>
      </c>
      <c r="E13" s="81">
        <f>INDEX('Output Calculation'!I$13:I$37,MATCH('TFP Calculation'!$C13,'Output Calculation'!$C$13:$C$37,0))*1000000</f>
        <v>570700000</v>
      </c>
      <c r="F13" s="81">
        <f>INDEX('Output Calculation'!J$13:J$37,MATCH('TFP Calculation'!$C13,'Output Calculation'!$C$13:$C$37,0))*1000000</f>
        <v>70600000</v>
      </c>
      <c r="G13" s="81">
        <f>INDEX('Output Calculation'!K$13:K$37,MATCH('TFP Calculation'!$C13,'Output Calculation'!$C$13:$C$37,0))*1000000</f>
        <v>24800000</v>
      </c>
      <c r="H13" s="81">
        <f t="shared" si="3"/>
        <v>1904700000</v>
      </c>
      <c r="I13" s="82">
        <f t="shared" si="4"/>
        <v>0.65028613429936477</v>
      </c>
      <c r="J13" s="82">
        <f t="shared" si="4"/>
        <v>0.29962723788523127</v>
      </c>
      <c r="K13" s="82"/>
      <c r="L13" s="3" t="s">
        <v>288</v>
      </c>
      <c r="M13" s="80">
        <v>2012</v>
      </c>
      <c r="N13" s="82">
        <f t="shared" si="0"/>
        <v>3.7066204651651176E-2</v>
      </c>
      <c r="O13" s="82">
        <f t="shared" si="1"/>
        <v>1.3020423163752822E-2</v>
      </c>
      <c r="P13" s="82">
        <f t="array" ref="P13">INDEX('Output Calculation'!D$13:D$37,MATCH('TFP Calculation'!$C13,'Output Calculation'!$C$13:$C$37,0))</f>
        <v>4275.22145525</v>
      </c>
      <c r="Q13" s="82">
        <f t="array" ref="Q13">INDEX('Output Calculation'!E$13:E$37,MATCH('TFP Calculation'!$C13,'Output Calculation'!$C$13:$C$37,0))</f>
        <v>4206.3066122499995</v>
      </c>
      <c r="R13" s="82">
        <f t="array" ref="R13">INDEX('Output Calculation'!F$13:F$37,MATCH('TFP Calculation'!$C13,'Output Calculation'!$C$13:$C$37,0))</f>
        <v>3138.3929420600002</v>
      </c>
      <c r="S13" s="82">
        <f t="array" ref="S13">INDEX('Output Calculation'!G$13:G$37,MATCH('TFP Calculation'!$C13,'Output Calculation'!$C$13:$C$37,0))</f>
        <v>179.74615525000206</v>
      </c>
      <c r="T13" s="82">
        <f t="shared" si="5"/>
        <v>11799.667164810002</v>
      </c>
      <c r="U13" s="82">
        <f t="shared" si="6"/>
        <v>1.0022016555867594</v>
      </c>
      <c r="W13" s="3" t="s">
        <v>288</v>
      </c>
      <c r="X13" s="80">
        <v>2012</v>
      </c>
      <c r="Y13" s="82">
        <f t="shared" si="7"/>
        <v>-8.5783774757112519E-2</v>
      </c>
      <c r="Z13" s="82">
        <f t="shared" si="8"/>
        <v>2.1992354945867725E-3</v>
      </c>
      <c r="AA13" s="82">
        <f t="shared" si="9"/>
        <v>0.92393060588177256</v>
      </c>
      <c r="AB13" s="82">
        <f t="shared" si="10"/>
        <v>-8.1128038330367497E-2</v>
      </c>
      <c r="AC13" s="82">
        <f t="shared" si="11"/>
        <v>-7.9118312020292264E-2</v>
      </c>
      <c r="AD13" s="82">
        <f t="shared" si="12"/>
        <v>1.3192654523371159</v>
      </c>
      <c r="AE13" s="82"/>
      <c r="AF13" s="3" t="s">
        <v>288</v>
      </c>
      <c r="AG13" s="80">
        <v>2012</v>
      </c>
      <c r="AH13" s="82">
        <f t="shared" si="13"/>
        <v>-4.8243876747868814E-2</v>
      </c>
      <c r="AI13" s="82">
        <f t="shared" si="14"/>
        <v>0.27707510620613796</v>
      </c>
      <c r="AJ13" s="82">
        <f t="shared" si="15"/>
        <v>0.95933655236014936</v>
      </c>
      <c r="AK13" s="82">
        <f t="shared" si="16"/>
        <v>-4.436573030712037E-2</v>
      </c>
      <c r="AL13" s="82">
        <f t="shared" si="17"/>
        <v>-4.1513324725433252E-2</v>
      </c>
      <c r="AM13" s="83">
        <f>INDEX('Labor Calculation'!$D$13:$D$37,MATCH('TFP Calculation'!$C13,'Labor Calculation'!$B$13:$B$37,0))</f>
        <v>1977.19</v>
      </c>
      <c r="AN13" s="83"/>
      <c r="AO13" s="3" t="s">
        <v>288</v>
      </c>
      <c r="AP13" s="80">
        <v>2012</v>
      </c>
      <c r="AQ13" s="82">
        <f t="shared" si="18"/>
        <v>1.092792792792793</v>
      </c>
      <c r="AR13" s="82">
        <f t="shared" si="19"/>
        <v>5.751313072965146E-2</v>
      </c>
      <c r="AS13" s="82">
        <f t="shared" si="20"/>
        <v>8.8736614637670463E-2</v>
      </c>
      <c r="AT13" s="84">
        <f>INDEX('Labor Calculation'!$E$13:$E$37,MATCH('TFP Calculation'!C13,'Labor Calculation'!$B$13:$B$37,0))*1000000</f>
        <v>159064949.854</v>
      </c>
      <c r="AU13" s="84">
        <f>INDEX('Labor Calculation'!$F$13:$F$37,MATCH('TFP Calculation'!C13,'Labor Calculation'!$B$13:$B$37,0))</f>
        <v>80450.007259797989</v>
      </c>
      <c r="AV13" s="82">
        <f t="shared" si="21"/>
        <v>1.2551241567363152</v>
      </c>
      <c r="AW13" s="82"/>
      <c r="AX13" s="3" t="s">
        <v>288</v>
      </c>
      <c r="AY13" s="80">
        <v>2012</v>
      </c>
      <c r="AZ13" s="84">
        <f>INDEX('Capital Stock Calculation'!$S$15:$S$39,MATCH('TFP Calculation'!C13,'Capital Stock Calculation'!$D$15:$D$39,0))</f>
        <v>3134076341.8247614</v>
      </c>
      <c r="BA13" s="82">
        <f t="shared" si="22"/>
        <v>1.0381367945156621</v>
      </c>
      <c r="BB13" s="82">
        <f t="shared" si="23"/>
        <v>7.2877603327107217E-3</v>
      </c>
      <c r="BC13" s="82">
        <f t="shared" si="24"/>
        <v>3.7427562684554563E-2</v>
      </c>
      <c r="BD13" s="82">
        <f t="array" ref="BD13">INDEX('Capital Price Calculation'!$R$14:$R$39,MATCH('TFP Calculation'!C13,'Capital Price Calculation'!$D$14:$D$39,0))</f>
        <v>0.53498953789924508</v>
      </c>
      <c r="BE13" s="82">
        <f t="shared" si="25"/>
        <v>1.5622749610895776</v>
      </c>
      <c r="BF13" s="84">
        <f t="shared" si="26"/>
        <v>1676698053.8537855</v>
      </c>
      <c r="BG13" s="84"/>
      <c r="BH13" s="3" t="s">
        <v>288</v>
      </c>
      <c r="BI13" s="80">
        <v>2012</v>
      </c>
      <c r="BJ13" s="84">
        <f>INDEX('Materials Calculation'!$F$13:$F$37,MATCH('TFP Calculation'!C13,'Materials Calculation'!$B$13:$B$37,0))*1000000</f>
        <v>232335050.146</v>
      </c>
      <c r="BK13" s="82">
        <f t="array" ref="BK13">INDEX('Materials Calculation'!$G$13:$G$37,MATCH('TFP Calculation'!C13,'Materials Calculation'!$B$13:$B$37,0))</f>
        <v>1.0920000000000001</v>
      </c>
      <c r="BL13" s="82">
        <f t="shared" si="27"/>
        <v>1.1280991735537191</v>
      </c>
      <c r="BM13" s="85">
        <f>INDEX('Materials Calculation'!$H$13:$H$37,MATCH('TFP Calculation'!C13,'Materials Calculation'!$B$13:$B$37,0))*1000000</f>
        <v>212761034.93223441</v>
      </c>
      <c r="BN13" s="82">
        <f t="shared" si="28"/>
        <v>0.97583235092630038</v>
      </c>
      <c r="BO13" s="82">
        <f t="shared" si="29"/>
        <v>6.4333779613476486E-2</v>
      </c>
      <c r="BP13" s="82">
        <f t="shared" si="30"/>
        <v>-2.4464478915379419E-2</v>
      </c>
      <c r="BQ13" s="82"/>
      <c r="BR13" s="3" t="s">
        <v>288</v>
      </c>
      <c r="BS13" s="80">
        <v>2012</v>
      </c>
      <c r="BT13" s="82">
        <f t="shared" si="31"/>
        <v>7.6913640316807669E-2</v>
      </c>
      <c r="BU13" s="82">
        <f t="shared" si="32"/>
        <v>0.81074398321170127</v>
      </c>
      <c r="BV13" s="82">
        <f t="shared" si="33"/>
        <v>0.11234237647149108</v>
      </c>
      <c r="BW13" s="82">
        <f t="shared" si="34"/>
        <v>1.489874534822373</v>
      </c>
      <c r="BX13" s="82"/>
      <c r="BY13" s="3" t="s">
        <v>288</v>
      </c>
      <c r="BZ13" s="80">
        <v>2012</v>
      </c>
      <c r="CA13" s="82">
        <f t="shared" si="35"/>
        <v>4.1005739819037476E-2</v>
      </c>
      <c r="CB13" s="86">
        <f t="shared" si="36"/>
        <v>1.6422559337639358E-3</v>
      </c>
      <c r="CC13" s="82">
        <f t="shared" si="37"/>
        <v>-3.7081602120985126E-3</v>
      </c>
      <c r="CD13" s="82">
        <f t="shared" si="38"/>
        <v>4.9716479823170194E-3</v>
      </c>
      <c r="CE13" s="82">
        <f t="shared" si="39"/>
        <v>-2.6646375059996754E-2</v>
      </c>
      <c r="CF13" s="88">
        <f t="shared" si="40"/>
        <v>2.0146251947281129E-3</v>
      </c>
      <c r="CG13" s="88">
        <f t="shared" si="41"/>
        <v>8.4959238526555667E-3</v>
      </c>
      <c r="CH13" s="88">
        <f t="shared" si="42"/>
        <v>6.9441476434432912E-3</v>
      </c>
      <c r="CI13" s="88">
        <f t="shared" si="43"/>
        <v>-5.2590579219642577E-4</v>
      </c>
      <c r="CJ13" s="87">
        <f t="shared" si="44"/>
        <v>-8.4129656500074064E-5</v>
      </c>
      <c r="CK13" s="88"/>
      <c r="CL13" s="3" t="s">
        <v>288</v>
      </c>
      <c r="CM13" s="80">
        <v>2012</v>
      </c>
      <c r="CN13" s="87">
        <f t="shared" si="45"/>
        <v>-1.100448409861818E-2</v>
      </c>
      <c r="CO13" s="80">
        <f t="shared" si="46"/>
        <v>4.8361507955312971E-3</v>
      </c>
      <c r="CP13" s="82">
        <f t="shared" si="47"/>
        <v>-4.9013415221654526E-2</v>
      </c>
      <c r="CQ13" s="82">
        <f t="shared" si="48"/>
        <v>1.8875903172719959E-2</v>
      </c>
      <c r="CR13" s="82">
        <f t="shared" si="49"/>
        <v>8.2074578577325478E-3</v>
      </c>
      <c r="CS13" s="88">
        <f t="shared" si="50"/>
        <v>-5.5397570856998883E-3</v>
      </c>
      <c r="CT13" s="82">
        <f t="shared" si="2"/>
        <v>-8.5382260476477758E-3</v>
      </c>
      <c r="CU13" s="146">
        <f t="shared" si="51"/>
        <v>-8.4963932842801043E-2</v>
      </c>
      <c r="CV13" s="82">
        <f t="shared" si="52"/>
        <v>-3.402755894242656E-3</v>
      </c>
      <c r="CW13" s="82"/>
      <c r="CX13" s="3" t="s">
        <v>288</v>
      </c>
      <c r="CY13" s="80">
        <v>2012</v>
      </c>
      <c r="CZ13" s="82">
        <f t="shared" si="53"/>
        <v>-3.3638144579988788E-2</v>
      </c>
      <c r="DA13" s="146">
        <f t="shared" si="54"/>
        <v>-1.8345547517572072E-2</v>
      </c>
      <c r="DB13" s="82">
        <f t="shared" si="55"/>
        <v>-8.8553312202323178E-4</v>
      </c>
      <c r="DC13" s="82">
        <f t="shared" si="56"/>
        <v>-4.2176370627636565E-2</v>
      </c>
      <c r="DD13" s="146">
        <f t="shared" si="57"/>
        <v>-0.10330948036037313</v>
      </c>
      <c r="DE13" s="146"/>
      <c r="DF13" s="3" t="s">
        <v>288</v>
      </c>
      <c r="DG13" s="80">
        <v>2012</v>
      </c>
      <c r="DH13" s="82">
        <f t="shared" si="58"/>
        <v>-4.1374843591317012E-3</v>
      </c>
    </row>
    <row r="14" spans="2:112">
      <c r="B14" s="3" t="s">
        <v>288</v>
      </c>
      <c r="C14" s="80">
        <v>2011</v>
      </c>
      <c r="D14" s="81">
        <f>INDEX('Output Calculation'!H$13:H$37,MATCH('TFP Calculation'!$C14,'Output Calculation'!$C$13:$C$37,0))*1000000</f>
        <v>1247000000</v>
      </c>
      <c r="E14" s="81">
        <f>INDEX('Output Calculation'!I$13:I$37,MATCH('TFP Calculation'!$C14,'Output Calculation'!$C$13:$C$37,0))*1000000</f>
        <v>622100000</v>
      </c>
      <c r="F14" s="81">
        <f>INDEX('Output Calculation'!J$13:J$37,MATCH('TFP Calculation'!$C14,'Output Calculation'!$C$13:$C$37,0))*1000000</f>
        <v>82100000</v>
      </c>
      <c r="G14" s="81">
        <f>INDEX('Output Calculation'!K$13:K$37,MATCH('TFP Calculation'!$C14,'Output Calculation'!$C$13:$C$37,0))*1000000</f>
        <v>28300000</v>
      </c>
      <c r="H14" s="81">
        <f t="shared" si="3"/>
        <v>1979500000</v>
      </c>
      <c r="I14" s="82">
        <f t="shared" si="4"/>
        <v>0.62995705986360195</v>
      </c>
      <c r="J14" s="82">
        <f t="shared" si="4"/>
        <v>0.31427128062642079</v>
      </c>
      <c r="K14" s="82"/>
      <c r="L14" s="3" t="s">
        <v>288</v>
      </c>
      <c r="M14" s="80">
        <v>2011</v>
      </c>
      <c r="N14" s="82">
        <f t="shared" si="0"/>
        <v>4.1475119979792877E-2</v>
      </c>
      <c r="O14" s="82">
        <f t="shared" si="1"/>
        <v>1.429653953018439E-2</v>
      </c>
      <c r="P14" s="82">
        <f t="array" ref="P14">INDEX('Output Calculation'!D$13:D$37,MATCH('TFP Calculation'!$C14,'Output Calculation'!$C$13:$C$37,0))</f>
        <v>4676.3788885000004</v>
      </c>
      <c r="Q14" s="82">
        <f t="array" ref="Q14">INDEX('Output Calculation'!E$13:E$37,MATCH('TFP Calculation'!$C14,'Output Calculation'!$C$13:$C$37,0))</f>
        <v>4577.685235500001</v>
      </c>
      <c r="R14" s="82">
        <f t="array" ref="R14">INDEX('Output Calculation'!F$13:F$37,MATCH('TFP Calculation'!$C14,'Output Calculation'!$C$13:$C$37,0))</f>
        <v>3297.4759661500002</v>
      </c>
      <c r="S14" s="82">
        <f t="array" ref="S14">INDEX('Output Calculation'!G$13:G$37,MATCH('TFP Calculation'!$C14,'Output Calculation'!$C$13:$C$37,0))</f>
        <v>188.0909474999977</v>
      </c>
      <c r="T14" s="82">
        <f t="shared" si="5"/>
        <v>12739.631037649997</v>
      </c>
      <c r="U14" s="82">
        <f t="shared" si="6"/>
        <v>1.0962413791337997</v>
      </c>
      <c r="W14" s="3" t="s">
        <v>288</v>
      </c>
      <c r="X14" s="80">
        <v>2011</v>
      </c>
      <c r="Y14" s="82">
        <f t="shared" si="7"/>
        <v>5.0756448316334017E-2</v>
      </c>
      <c r="Z14" s="82">
        <f t="shared" si="8"/>
        <v>9.1887400713288769E-2</v>
      </c>
      <c r="AA14" s="82">
        <f t="shared" si="9"/>
        <v>1.0055052764946144</v>
      </c>
      <c r="AB14" s="82">
        <f t="shared" si="10"/>
        <v>3.5897450624458919E-2</v>
      </c>
      <c r="AC14" s="82">
        <f t="shared" si="11"/>
        <v>5.4901778494358252E-3</v>
      </c>
      <c r="AD14" s="82">
        <f t="shared" si="12"/>
        <v>1.3861381294077866</v>
      </c>
      <c r="AE14" s="82"/>
      <c r="AF14" s="3" t="s">
        <v>288</v>
      </c>
      <c r="AG14" s="80">
        <v>2011</v>
      </c>
      <c r="AH14" s="82">
        <f t="shared" si="13"/>
        <v>1.3289775262595328E-2</v>
      </c>
      <c r="AI14" s="82">
        <f t="shared" si="14"/>
        <v>0.3265215562693155</v>
      </c>
      <c r="AJ14" s="82">
        <f t="shared" si="15"/>
        <v>1.0038741627259344</v>
      </c>
      <c r="AK14" s="82">
        <f t="shared" si="16"/>
        <v>1.1715141351266127E-2</v>
      </c>
      <c r="AL14" s="82">
        <f t="shared" si="17"/>
        <v>3.8666774839891836E-3</v>
      </c>
      <c r="AM14" s="83">
        <f>INDEX('Labor Calculation'!$D$13:$D$37,MATCH('TFP Calculation'!$C14,'Labor Calculation'!$B$13:$B$37,0))</f>
        <v>1869.66</v>
      </c>
      <c r="AN14" s="83"/>
      <c r="AO14" s="3" t="s">
        <v>288</v>
      </c>
      <c r="AP14" s="80">
        <v>2011</v>
      </c>
      <c r="AQ14" s="82">
        <f t="shared" si="18"/>
        <v>1.0333609683302936</v>
      </c>
      <c r="AR14" s="82">
        <f t="shared" si="19"/>
        <v>3.9866961812701003E-2</v>
      </c>
      <c r="AS14" s="82">
        <f t="shared" si="20"/>
        <v>3.281656601083402E-2</v>
      </c>
      <c r="AT14" s="84">
        <f>INDEX('Labor Calculation'!$E$13:$E$37,MATCH('TFP Calculation'!C14,'Labor Calculation'!$B$13:$B$37,0))*1000000</f>
        <v>144818177.796</v>
      </c>
      <c r="AU14" s="84">
        <f>INDEX('Labor Calculation'!$F$13:$F$37,MATCH('TFP Calculation'!C14,'Labor Calculation'!$B$13:$B$37,0))</f>
        <v>77456.958910176181</v>
      </c>
      <c r="AV14" s="82">
        <f t="shared" si="21"/>
        <v>1.2084287316662004</v>
      </c>
      <c r="AW14" s="82"/>
      <c r="AX14" s="3" t="s">
        <v>288</v>
      </c>
      <c r="AY14" s="80">
        <v>2011</v>
      </c>
      <c r="AZ14" s="84">
        <f>INDEX('Capital Stock Calculation'!$S$15:$S$39,MATCH('TFP Calculation'!C14,'Capital Stock Calculation'!$D$15:$D$39,0))</f>
        <v>3111401195.6122303</v>
      </c>
      <c r="BA14" s="82">
        <f t="shared" si="22"/>
        <v>1.0306258403981419</v>
      </c>
      <c r="BB14" s="82">
        <f t="shared" si="23"/>
        <v>8.0733437132904599E-3</v>
      </c>
      <c r="BC14" s="82">
        <f t="shared" si="24"/>
        <v>3.0166229757122756E-2</v>
      </c>
      <c r="BD14" s="82">
        <f t="array" ref="BD14">INDEX('Capital Price Calculation'!$R$14:$R$39,MATCH('TFP Calculation'!C14,'Capital Price Calculation'!$D$14:$D$39,0))</f>
        <v>0.51172159380545468</v>
      </c>
      <c r="BE14" s="82">
        <f t="shared" si="25"/>
        <v>1.4943279754410344</v>
      </c>
      <c r="BF14" s="84">
        <f t="shared" si="26"/>
        <v>1592171178.7868876</v>
      </c>
      <c r="BG14" s="84"/>
      <c r="BH14" s="3" t="s">
        <v>288</v>
      </c>
      <c r="BI14" s="80">
        <v>2011</v>
      </c>
      <c r="BJ14" s="84">
        <f>INDEX('Materials Calculation'!$F$13:$F$37,MATCH('TFP Calculation'!C14,'Materials Calculation'!$B$13:$B$37,0))*1000000</f>
        <v>215692822.204</v>
      </c>
      <c r="BK14" s="82">
        <f t="array" ref="BK14">INDEX('Materials Calculation'!$G$13:$G$37,MATCH('TFP Calculation'!C14,'Materials Calculation'!$B$13:$B$37,0))</f>
        <v>1.079</v>
      </c>
      <c r="BL14" s="82">
        <f t="shared" si="27"/>
        <v>1.1146694214876034</v>
      </c>
      <c r="BM14" s="85">
        <f>INDEX('Materials Calculation'!$H$13:$H$37,MATCH('TFP Calculation'!C14,'Materials Calculation'!$B$13:$B$37,0))*1000000</f>
        <v>199900669.32715479</v>
      </c>
      <c r="BN14" s="82">
        <f t="shared" si="28"/>
        <v>0.91684805050600171</v>
      </c>
      <c r="BO14" s="82">
        <f t="shared" si="29"/>
        <v>-2.2656053945685522E-2</v>
      </c>
      <c r="BP14" s="82">
        <f t="shared" si="30"/>
        <v>-8.6813523284690386E-2</v>
      </c>
      <c r="BQ14" s="82"/>
      <c r="BR14" s="3" t="s">
        <v>288</v>
      </c>
      <c r="BS14" s="80">
        <v>2011</v>
      </c>
      <c r="BT14" s="82">
        <f t="shared" si="31"/>
        <v>7.4163721761402526E-2</v>
      </c>
      <c r="BU14" s="82">
        <f t="shared" si="32"/>
        <v>0.81537650933857087</v>
      </c>
      <c r="BV14" s="82">
        <f t="shared" si="33"/>
        <v>0.11045976890002658</v>
      </c>
      <c r="BW14" s="82">
        <f t="shared" si="34"/>
        <v>1.4311876273433077</v>
      </c>
      <c r="BX14" s="82"/>
      <c r="BY14" s="3" t="s">
        <v>288</v>
      </c>
      <c r="BZ14" s="80">
        <v>2011</v>
      </c>
      <c r="CA14" s="82">
        <f t="shared" si="35"/>
        <v>3.7523979176949281E-2</v>
      </c>
      <c r="CB14" s="86">
        <f t="shared" si="36"/>
        <v>1.622527876914195E-3</v>
      </c>
      <c r="CC14" s="82">
        <f t="shared" si="37"/>
        <v>5.1186338545587177E-2</v>
      </c>
      <c r="CD14" s="82">
        <f t="shared" si="38"/>
        <v>4.9716479823170194E-3</v>
      </c>
      <c r="CE14" s="82">
        <f t="shared" si="39"/>
        <v>-3.0102943778671174E-4</v>
      </c>
      <c r="CF14" s="88">
        <f t="shared" si="40"/>
        <v>2.0146251947281129E-3</v>
      </c>
      <c r="CG14" s="88">
        <f t="shared" si="41"/>
        <v>1.1567360296021758E-2</v>
      </c>
      <c r="CH14" s="88">
        <f t="shared" si="42"/>
        <v>6.9441476434432912E-3</v>
      </c>
      <c r="CI14" s="88">
        <f t="shared" si="43"/>
        <v>1.2674622734269652E-4</v>
      </c>
      <c r="CJ14" s="87">
        <f t="shared" si="44"/>
        <v>-8.4129656500074064E-5</v>
      </c>
      <c r="CK14" s="88"/>
      <c r="CL14" s="3" t="s">
        <v>288</v>
      </c>
      <c r="CM14" s="80">
        <v>2011</v>
      </c>
      <c r="CN14" s="87">
        <f t="shared" si="45"/>
        <v>-6.820214129538575E-3</v>
      </c>
      <c r="CO14" s="80">
        <f t="shared" si="46"/>
        <v>4.8361507955312971E-3</v>
      </c>
      <c r="CP14" s="82">
        <f t="shared" si="47"/>
        <v>-4.3416167580887052E-2</v>
      </c>
      <c r="CQ14" s="82">
        <f t="shared" si="48"/>
        <v>1.8875903172719959E-2</v>
      </c>
      <c r="CR14" s="82">
        <f t="shared" si="49"/>
        <v>1.6771487765457539E-2</v>
      </c>
      <c r="CS14" s="88">
        <f t="shared" si="50"/>
        <v>-5.5397570856998883E-3</v>
      </c>
      <c r="CT14" s="82">
        <f t="shared" si="2"/>
        <v>7.6425706795153273E-2</v>
      </c>
      <c r="CU14" s="146">
        <f t="shared" si="51"/>
        <v>4.1841711618244445E-2</v>
      </c>
      <c r="CV14" s="82">
        <f t="shared" si="52"/>
        <v>1.8092255940731926E-3</v>
      </c>
      <c r="CW14" s="82"/>
      <c r="CX14" s="3" t="s">
        <v>288</v>
      </c>
      <c r="CY14" s="80">
        <v>2011</v>
      </c>
      <c r="CZ14" s="82">
        <f t="shared" si="53"/>
        <v>-1.5292597062416716E-2</v>
      </c>
      <c r="DA14" s="146">
        <f t="shared" si="54"/>
        <v>-6.2627253105646194E-3</v>
      </c>
      <c r="DB14" s="82">
        <f t="shared" si="55"/>
        <v>-3.4293409782704278E-4</v>
      </c>
      <c r="DC14" s="82">
        <f t="shared" si="56"/>
        <v>6.1133109732736557E-2</v>
      </c>
      <c r="DD14" s="146">
        <f t="shared" si="57"/>
        <v>3.5578986307679826E-2</v>
      </c>
      <c r="DE14" s="146"/>
      <c r="DF14" s="3" t="s">
        <v>288</v>
      </c>
      <c r="DG14" s="80">
        <v>2011</v>
      </c>
      <c r="DH14" s="82">
        <f t="shared" si="58"/>
        <v>1.5384268508501042E-3</v>
      </c>
    </row>
    <row r="15" spans="2:112">
      <c r="B15" s="3" t="s">
        <v>288</v>
      </c>
      <c r="C15" s="80">
        <v>2010</v>
      </c>
      <c r="D15" s="81">
        <f>INDEX('Output Calculation'!H$13:H$37,MATCH('TFP Calculation'!$C15,'Output Calculation'!$C$13:$C$37,0))*1000000</f>
        <v>1225200000</v>
      </c>
      <c r="E15" s="81">
        <f>INDEX('Output Calculation'!I$13:I$37,MATCH('TFP Calculation'!$C15,'Output Calculation'!$C$13:$C$37,0))*1000000</f>
        <v>597800000</v>
      </c>
      <c r="F15" s="81">
        <f>INDEX('Output Calculation'!J$13:J$37,MATCH('TFP Calculation'!$C15,'Output Calculation'!$C$13:$C$37,0))*1000000</f>
        <v>89200000</v>
      </c>
      <c r="G15" s="81">
        <f>INDEX('Output Calculation'!K$13:K$37,MATCH('TFP Calculation'!$C15,'Output Calculation'!$C$13:$C$37,0))*1000000</f>
        <v>30000000</v>
      </c>
      <c r="H15" s="81">
        <f t="shared" si="3"/>
        <v>1942200000</v>
      </c>
      <c r="I15" s="82">
        <f t="shared" si="4"/>
        <v>0.63083101637318506</v>
      </c>
      <c r="J15" s="82">
        <f t="shared" si="4"/>
        <v>0.30779528369889814</v>
      </c>
      <c r="K15" s="82"/>
      <c r="L15" s="3" t="s">
        <v>288</v>
      </c>
      <c r="M15" s="80">
        <v>2010</v>
      </c>
      <c r="N15" s="82">
        <f t="shared" si="0"/>
        <v>4.5927298939347133E-2</v>
      </c>
      <c r="O15" s="82">
        <f t="shared" si="1"/>
        <v>1.5446400988569663E-2</v>
      </c>
      <c r="P15" s="82">
        <f t="array" ref="P15">INDEX('Output Calculation'!D$13:D$37,MATCH('TFP Calculation'!$C15,'Output Calculation'!$C$13:$C$37,0))</f>
        <v>4450.4879280000005</v>
      </c>
      <c r="Q15" s="82">
        <f t="array" ref="Q15">INDEX('Output Calculation'!E$13:E$37,MATCH('TFP Calculation'!$C15,'Output Calculation'!$C$13:$C$37,0))</f>
        <v>4419.0525159999997</v>
      </c>
      <c r="R15" s="82">
        <f t="array" ref="R15">INDEX('Output Calculation'!F$13:F$37,MATCH('TFP Calculation'!$C15,'Output Calculation'!$C$13:$C$37,0))</f>
        <v>3254.2280072800054</v>
      </c>
      <c r="S15" s="82">
        <f t="array" ref="S15">INDEX('Output Calculation'!G$13:G$37,MATCH('TFP Calculation'!$C15,'Output Calculation'!$C$13:$C$37,0))</f>
        <v>185.91295100000167</v>
      </c>
      <c r="T15" s="82">
        <f t="shared" si="5"/>
        <v>12309.681402280008</v>
      </c>
      <c r="U15" s="82">
        <f t="shared" si="6"/>
        <v>1.0432877960352733</v>
      </c>
      <c r="W15" s="3" t="s">
        <v>288</v>
      </c>
      <c r="X15" s="80">
        <v>2010</v>
      </c>
      <c r="Y15" s="82">
        <f t="shared" si="7"/>
        <v>-5.4384849804121886E-2</v>
      </c>
      <c r="Z15" s="82">
        <f t="shared" si="8"/>
        <v>4.2377068958857504E-2</v>
      </c>
      <c r="AA15" s="82">
        <f t="shared" si="9"/>
        <v>0.9706610204402728</v>
      </c>
      <c r="AB15" s="82">
        <f t="shared" si="10"/>
        <v>-1.7433768976350638E-2</v>
      </c>
      <c r="AC15" s="82">
        <f t="shared" si="11"/>
        <v>-2.9777975204702673E-2</v>
      </c>
      <c r="AD15" s="82">
        <f t="shared" si="12"/>
        <v>1.3679582714121112</v>
      </c>
      <c r="AE15" s="82"/>
      <c r="AF15" s="3" t="s">
        <v>288</v>
      </c>
      <c r="AG15" s="80">
        <v>2010</v>
      </c>
      <c r="AH15" s="82">
        <f t="shared" si="13"/>
        <v>0.22822352584115599</v>
      </c>
      <c r="AI15" s="82">
        <f t="shared" si="14"/>
        <v>0.31331931538140212</v>
      </c>
      <c r="AJ15" s="82">
        <f t="shared" si="15"/>
        <v>0.99224981587716565</v>
      </c>
      <c r="AK15" s="82">
        <f t="shared" si="16"/>
        <v>-6.0271743663722031E-2</v>
      </c>
      <c r="AL15" s="82">
        <f t="shared" si="17"/>
        <v>-7.7803728799110787E-3</v>
      </c>
      <c r="AM15" s="83">
        <f>INDEX('Labor Calculation'!$D$13:$D$37,MATCH('TFP Calculation'!$C15,'Labor Calculation'!$B$13:$B$37,0))</f>
        <v>1797.98</v>
      </c>
      <c r="AN15" s="83"/>
      <c r="AO15" s="3" t="s">
        <v>288</v>
      </c>
      <c r="AP15" s="80">
        <v>2010</v>
      </c>
      <c r="AQ15" s="82">
        <f t="shared" si="18"/>
        <v>0.99374343668822196</v>
      </c>
      <c r="AR15" s="82">
        <f t="shared" si="19"/>
        <v>-1.7045612281724471E-3</v>
      </c>
      <c r="AS15" s="82">
        <f t="shared" si="20"/>
        <v>-6.2762176258742679E-3</v>
      </c>
      <c r="AT15" s="84">
        <f>INDEX('Labor Calculation'!$E$13:$E$37,MATCH('TFP Calculation'!C15,'Labor Calculation'!$B$13:$B$37,0))*1000000</f>
        <v>133007325.616</v>
      </c>
      <c r="AU15" s="84">
        <f>INDEX('Labor Calculation'!$F$13:$F$37,MATCH('TFP Calculation'!C15,'Labor Calculation'!$B$13:$B$37,0))</f>
        <v>73975.976159912781</v>
      </c>
      <c r="AV15" s="82">
        <f t="shared" si="21"/>
        <v>1.1541208989157452</v>
      </c>
      <c r="AW15" s="82"/>
      <c r="AX15" s="3" t="s">
        <v>288</v>
      </c>
      <c r="AY15" s="80">
        <v>2010</v>
      </c>
      <c r="AZ15" s="84">
        <f>INDEX('Capital Stock Calculation'!$S$15:$S$39,MATCH('TFP Calculation'!C15,'Capital Stock Calculation'!$D$15:$D$39,0))</f>
        <v>3086482957.8284674</v>
      </c>
      <c r="BA15" s="82">
        <f t="shared" si="22"/>
        <v>1.0223718808016271</v>
      </c>
      <c r="BB15" s="82">
        <f t="shared" si="23"/>
        <v>5.0379141407466107E-3</v>
      </c>
      <c r="BC15" s="82">
        <f t="shared" si="24"/>
        <v>2.2125301134616342E-2</v>
      </c>
      <c r="BD15" s="82">
        <f t="array" ref="BD15">INDEX('Capital Price Calculation'!$R$14:$R$39,MATCH('TFP Calculation'!C15,'Capital Price Calculation'!$D$14:$D$39,0))</f>
        <v>0.49352079904302193</v>
      </c>
      <c r="BE15" s="82">
        <f t="shared" si="25"/>
        <v>1.44117806518123</v>
      </c>
      <c r="BF15" s="84">
        <f t="shared" si="26"/>
        <v>1523243535.5801749</v>
      </c>
      <c r="BG15" s="84"/>
      <c r="BH15" s="3" t="s">
        <v>288</v>
      </c>
      <c r="BI15" s="80">
        <v>2010</v>
      </c>
      <c r="BJ15" s="84">
        <f>INDEX('Materials Calculation'!$F$13:$F$37,MATCH('TFP Calculation'!C15,'Materials Calculation'!$B$13:$B$37,0))*1000000</f>
        <v>213738674.38399997</v>
      </c>
      <c r="BK15" s="82">
        <f t="array" ref="BK15">INDEX('Materials Calculation'!$G$13:$G$37,MATCH('TFP Calculation'!C15,'Materials Calculation'!$B$13:$B$37,0))</f>
        <v>1.0449999999999999</v>
      </c>
      <c r="BL15" s="82">
        <f t="shared" si="27"/>
        <v>1.0795454545454546</v>
      </c>
      <c r="BM15" s="85">
        <f>INDEX('Materials Calculation'!$H$13:$H$37,MATCH('TFP Calculation'!C15,'Materials Calculation'!$B$13:$B$37,0))*1000000</f>
        <v>204534616.63540667</v>
      </c>
      <c r="BN15" s="82">
        <f t="shared" si="28"/>
        <v>0.93810173399800156</v>
      </c>
      <c r="BO15" s="82">
        <f t="shared" si="29"/>
        <v>-1.1487281435579044E-2</v>
      </c>
      <c r="BP15" s="82">
        <f t="shared" si="30"/>
        <v>-6.389687743705727E-2</v>
      </c>
      <c r="BQ15" s="82"/>
      <c r="BR15" s="3" t="s">
        <v>288</v>
      </c>
      <c r="BS15" s="80">
        <v>2010</v>
      </c>
      <c r="BT15" s="82">
        <f t="shared" si="31"/>
        <v>7.1127310118734813E-2</v>
      </c>
      <c r="BU15" s="82">
        <f t="shared" si="32"/>
        <v>0.81457329391288813</v>
      </c>
      <c r="BV15" s="82">
        <f t="shared" si="33"/>
        <v>0.11429939596837708</v>
      </c>
      <c r="BW15" s="82">
        <f t="shared" si="34"/>
        <v>1.3794260721363234</v>
      </c>
      <c r="BX15" s="82"/>
      <c r="BY15" s="3" t="s">
        <v>288</v>
      </c>
      <c r="BZ15" s="80">
        <v>2010</v>
      </c>
      <c r="CA15" s="82">
        <f t="shared" si="35"/>
        <v>-3.2242585214342631E-2</v>
      </c>
      <c r="CB15" s="86">
        <f t="shared" si="36"/>
        <v>-1.3471101230653711E-3</v>
      </c>
      <c r="CC15" s="82">
        <f t="shared" si="37"/>
        <v>2.0931492493110371E-2</v>
      </c>
      <c r="CD15" s="82">
        <f t="shared" si="38"/>
        <v>4.9716479823170194E-3</v>
      </c>
      <c r="CE15" s="82">
        <f t="shared" si="39"/>
        <v>-1.142666818686346E-2</v>
      </c>
      <c r="CF15" s="88">
        <f t="shared" si="40"/>
        <v>2.0146251947281129E-3</v>
      </c>
      <c r="CG15" s="88">
        <f t="shared" si="41"/>
        <v>1.1281484795637524E-2</v>
      </c>
      <c r="CH15" s="88">
        <f t="shared" si="42"/>
        <v>6.9441476434432912E-3</v>
      </c>
      <c r="CI15" s="88">
        <f t="shared" si="43"/>
        <v>-4.8605088963952693E-5</v>
      </c>
      <c r="CJ15" s="87">
        <f t="shared" si="44"/>
        <v>-8.4129656500074064E-5</v>
      </c>
      <c r="CK15" s="88"/>
      <c r="CL15" s="3" t="s">
        <v>288</v>
      </c>
      <c r="CM15" s="80">
        <v>2010</v>
      </c>
      <c r="CN15" s="87">
        <f t="shared" si="45"/>
        <v>-3.9547267005000985E-3</v>
      </c>
      <c r="CO15" s="80">
        <f t="shared" si="46"/>
        <v>4.8361507955312971E-3</v>
      </c>
      <c r="CP15" s="82">
        <f t="shared" si="47"/>
        <v>-3.7039692313573118E-2</v>
      </c>
      <c r="CQ15" s="82">
        <f t="shared" si="48"/>
        <v>1.8875903172719959E-2</v>
      </c>
      <c r="CR15" s="82">
        <f t="shared" si="49"/>
        <v>1.3792250379669753E-2</v>
      </c>
      <c r="CS15" s="88">
        <f t="shared" si="50"/>
        <v>-5.5397570856998883E-3</v>
      </c>
      <c r="CT15" s="82">
        <f t="shared" si="2"/>
        <v>3.4583995176908827E-2</v>
      </c>
      <c r="CU15" s="146">
        <f t="shared" si="51"/>
        <v>-2.8833605875270771E-2</v>
      </c>
      <c r="CV15" s="82">
        <f t="shared" si="52"/>
        <v>-1.2046813895610366E-3</v>
      </c>
      <c r="CW15" s="82"/>
      <c r="CX15" s="3" t="s">
        <v>288</v>
      </c>
      <c r="CY15" s="80">
        <v>2010</v>
      </c>
      <c r="CZ15" s="82">
        <f t="shared" si="53"/>
        <v>-9.0298717518520963E-3</v>
      </c>
      <c r="DA15" s="146">
        <f t="shared" si="54"/>
        <v>-1.9791334440053916E-3</v>
      </c>
      <c r="DB15" s="82">
        <f t="shared" si="55"/>
        <v>-1.1078203012393623E-4</v>
      </c>
      <c r="DC15" s="82">
        <f t="shared" si="56"/>
        <v>2.5554123425056731E-2</v>
      </c>
      <c r="DD15" s="146">
        <f t="shared" si="57"/>
        <v>-3.081273931927616E-2</v>
      </c>
      <c r="DE15" s="146"/>
      <c r="DF15" s="3" t="s">
        <v>288</v>
      </c>
      <c r="DG15" s="80">
        <v>2010</v>
      </c>
      <c r="DH15" s="82">
        <f t="shared" si="58"/>
        <v>-1.2873705002385176E-3</v>
      </c>
    </row>
    <row r="16" spans="2:112">
      <c r="B16" s="3" t="s">
        <v>288</v>
      </c>
      <c r="C16" s="80">
        <v>2009</v>
      </c>
      <c r="D16" s="81">
        <f>INDEX('Output Calculation'!H$13:H$37,MATCH('TFP Calculation'!$C16,'Output Calculation'!$C$13:$C$37,0))*1000000</f>
        <v>1443500000</v>
      </c>
      <c r="E16" s="81">
        <f>INDEX('Output Calculation'!I$13:I$37,MATCH('TFP Calculation'!$C16,'Output Calculation'!$C$13:$C$37,0))*1000000</f>
        <v>717100000</v>
      </c>
      <c r="F16" s="81">
        <f>INDEX('Output Calculation'!J$13:J$37,MATCH('TFP Calculation'!$C16,'Output Calculation'!$C$13:$C$37,0))*1000000</f>
        <v>102000000</v>
      </c>
      <c r="G16" s="81">
        <f>INDEX('Output Calculation'!K$13:K$37,MATCH('TFP Calculation'!$C16,'Output Calculation'!$C$13:$C$37,0))*1000000</f>
        <v>44100000</v>
      </c>
      <c r="H16" s="81">
        <f t="shared" si="3"/>
        <v>2306700000</v>
      </c>
      <c r="I16" s="82">
        <f t="shared" si="4"/>
        <v>0.6257857545411194</v>
      </c>
      <c r="J16" s="82">
        <f t="shared" si="4"/>
        <v>0.3108770104478259</v>
      </c>
      <c r="K16" s="82"/>
      <c r="L16" s="3" t="s">
        <v>288</v>
      </c>
      <c r="M16" s="80">
        <v>2009</v>
      </c>
      <c r="N16" s="82">
        <f t="shared" si="0"/>
        <v>4.4219014176095722E-2</v>
      </c>
      <c r="O16" s="82">
        <f t="shared" si="1"/>
        <v>1.9118220834959031E-2</v>
      </c>
      <c r="P16" s="82">
        <f t="array" ref="P16">INDEX('Output Calculation'!D$13:D$37,MATCH('TFP Calculation'!$C16,'Output Calculation'!$C$13:$C$37,0))</f>
        <v>4706.4473608297312</v>
      </c>
      <c r="Q16" s="82">
        <f t="array" ref="Q16">INDEX('Output Calculation'!E$13:E$37,MATCH('TFP Calculation'!$C16,'Output Calculation'!$C$13:$C$37,0))</f>
        <v>4497.4601980735461</v>
      </c>
      <c r="R16" s="82">
        <f t="array" ref="R16">INDEX('Output Calculation'!F$13:F$37,MATCH('TFP Calculation'!$C16,'Output Calculation'!$C$13:$C$37,0))</f>
        <v>2649.5405264699912</v>
      </c>
      <c r="S16" s="82">
        <f t="array" ref="S16">INDEX('Output Calculation'!G$13:G$37,MATCH('TFP Calculation'!$C16,'Output Calculation'!$C$13:$C$37,0))</f>
        <v>197.83692758672723</v>
      </c>
      <c r="T16" s="82">
        <f t="shared" si="5"/>
        <v>12051.285012959996</v>
      </c>
      <c r="U16" s="82">
        <f t="shared" si="6"/>
        <v>1.1032900602524853</v>
      </c>
      <c r="W16" s="3" t="s">
        <v>288</v>
      </c>
      <c r="X16" s="80">
        <v>2009</v>
      </c>
      <c r="Y16" s="82">
        <f t="shared" si="7"/>
        <v>-2.1163126782922627E-2</v>
      </c>
      <c r="Z16" s="82">
        <f t="shared" si="8"/>
        <v>9.82966796367572E-2</v>
      </c>
      <c r="AA16" s="82">
        <f t="shared" si="9"/>
        <v>0.9878835540979527</v>
      </c>
      <c r="AB16" s="82">
        <f t="shared" si="10"/>
        <v>-6.4622952838870609E-2</v>
      </c>
      <c r="AC16" s="82">
        <f t="shared" si="11"/>
        <v>-1.2190448405075539E-2</v>
      </c>
      <c r="AD16" s="82">
        <f t="shared" si="12"/>
        <v>1.1137698005542249</v>
      </c>
      <c r="AE16" s="82"/>
      <c r="AF16" s="3" t="s">
        <v>288</v>
      </c>
      <c r="AG16" s="80">
        <v>2009</v>
      </c>
      <c r="AH16" s="82">
        <f t="shared" si="13"/>
        <v>8.1447147528112343E-2</v>
      </c>
      <c r="AI16" s="82">
        <f t="shared" si="14"/>
        <v>0.10775047792024871</v>
      </c>
      <c r="AJ16" s="82">
        <f t="shared" si="15"/>
        <v>1.0558901567413261</v>
      </c>
      <c r="AK16" s="82">
        <f t="shared" si="16"/>
        <v>-2.7810610670308385E-2</v>
      </c>
      <c r="AL16" s="82">
        <f t="shared" si="17"/>
        <v>5.4384161636417142E-2</v>
      </c>
      <c r="AM16" s="83">
        <f>INDEX('Labor Calculation'!$D$13:$D$37,MATCH('TFP Calculation'!$C16,'Labor Calculation'!$B$13:$B$37,0))</f>
        <v>1801.05</v>
      </c>
      <c r="AN16" s="83"/>
      <c r="AO16" s="3" t="s">
        <v>288</v>
      </c>
      <c r="AP16" s="80">
        <v>2009</v>
      </c>
      <c r="AQ16" s="82">
        <f t="shared" si="18"/>
        <v>0.99544022550157518</v>
      </c>
      <c r="AR16" s="82">
        <f t="shared" si="19"/>
        <v>-3.1151826827903906E-2</v>
      </c>
      <c r="AS16" s="82">
        <f t="shared" si="20"/>
        <v>-4.5702019802141038E-3</v>
      </c>
      <c r="AT16" s="84">
        <f>INDEX('Labor Calculation'!$E$13:$E$37,MATCH('TFP Calculation'!C16,'Labor Calculation'!$B$13:$B$37,0))*1000000</f>
        <v>126763949.642</v>
      </c>
      <c r="AU16" s="84">
        <f>INDEX('Labor Calculation'!$F$13:$F$37,MATCH('TFP Calculation'!C16,'Labor Calculation'!$B$13:$B$37,0))</f>
        <v>70383.35950806475</v>
      </c>
      <c r="AV16" s="82">
        <f t="shared" si="21"/>
        <v>1.0980714329279291</v>
      </c>
      <c r="AW16" s="82"/>
      <c r="AX16" s="3" t="s">
        <v>288</v>
      </c>
      <c r="AY16" s="80">
        <v>2009</v>
      </c>
      <c r="AZ16" s="84">
        <f>INDEX('Capital Stock Calculation'!$S$15:$S$39,MATCH('TFP Calculation'!C16,'Capital Stock Calculation'!$D$15:$D$39,0))</f>
        <v>3071011465.7388268</v>
      </c>
      <c r="BA16" s="82">
        <f t="shared" si="22"/>
        <v>1.0172470773659321</v>
      </c>
      <c r="BB16" s="82">
        <f t="shared" si="23"/>
        <v>4.9667045272731927E-3</v>
      </c>
      <c r="BC16" s="82">
        <f t="shared" si="24"/>
        <v>1.7100034821985837E-2</v>
      </c>
      <c r="BD16" s="82">
        <f t="array" ref="BD16">INDEX('Capital Price Calculation'!$R$14:$R$39,MATCH('TFP Calculation'!C16,'Capital Price Calculation'!$D$14:$D$39,0))</f>
        <v>0.51423991825917181</v>
      </c>
      <c r="BE16" s="82">
        <f t="shared" si="25"/>
        <v>1.501681979508835</v>
      </c>
      <c r="BF16" s="84">
        <f t="shared" si="26"/>
        <v>1579236685.1145136</v>
      </c>
      <c r="BG16" s="84"/>
      <c r="BH16" s="3" t="s">
        <v>288</v>
      </c>
      <c r="BI16" s="80">
        <v>2009</v>
      </c>
      <c r="BJ16" s="84">
        <f>INDEX('Materials Calculation'!$F$13:$F$37,MATCH('TFP Calculation'!C16,'Materials Calculation'!$B$13:$B$37,0))*1000000</f>
        <v>210222050.35799998</v>
      </c>
      <c r="BK16" s="82">
        <f t="array" ref="BK16">INDEX('Materials Calculation'!$G$13:$G$37,MATCH('TFP Calculation'!C16,'Materials Calculation'!$B$13:$B$37,0))</f>
        <v>1.016</v>
      </c>
      <c r="BL16" s="82">
        <f t="shared" si="27"/>
        <v>1.0495867768595042</v>
      </c>
      <c r="BM16" s="85">
        <f>INDEX('Materials Calculation'!$H$13:$H$37,MATCH('TFP Calculation'!C16,'Materials Calculation'!$B$13:$B$37,0))*1000000</f>
        <v>206911466.88779527</v>
      </c>
      <c r="BN16" s="82">
        <f t="shared" si="28"/>
        <v>0.94900320084942424</v>
      </c>
      <c r="BO16" s="82">
        <f t="shared" si="29"/>
        <v>-3.0423582648725193E-2</v>
      </c>
      <c r="BP16" s="82">
        <f t="shared" si="30"/>
        <v>-5.2343107512329061E-2</v>
      </c>
      <c r="BQ16" s="82"/>
      <c r="BR16" s="3" t="s">
        <v>288</v>
      </c>
      <c r="BS16" s="80">
        <v>2009</v>
      </c>
      <c r="BT16" s="82">
        <f t="shared" si="31"/>
        <v>6.6153036714741001E-2</v>
      </c>
      <c r="BU16" s="82">
        <f t="shared" si="32"/>
        <v>0.82414048084403002</v>
      </c>
      <c r="BV16" s="82">
        <f t="shared" si="33"/>
        <v>0.10970648244122895</v>
      </c>
      <c r="BW16" s="82">
        <f t="shared" si="34"/>
        <v>1.4253841417911988</v>
      </c>
      <c r="BX16" s="82"/>
      <c r="BY16" s="3" t="s">
        <v>288</v>
      </c>
      <c r="BZ16" s="80">
        <v>2009</v>
      </c>
      <c r="CA16" s="82">
        <f t="shared" si="35"/>
        <v>7.1783548187434557E-2</v>
      </c>
      <c r="CB16" s="86">
        <f t="shared" si="36"/>
        <v>2.9361937479805335E-3</v>
      </c>
      <c r="CC16" s="82">
        <f t="shared" si="37"/>
        <v>5.4916882534364005E-2</v>
      </c>
      <c r="CD16" s="82">
        <f t="shared" si="38"/>
        <v>4.9716479823170194E-3</v>
      </c>
      <c r="CE16" s="82">
        <f t="shared" si="39"/>
        <v>-5.9057070005291727E-3</v>
      </c>
      <c r="CF16" s="88">
        <f t="shared" si="40"/>
        <v>2.0146251947281129E-3</v>
      </c>
      <c r="CG16" s="88">
        <f t="shared" si="41"/>
        <v>-4.6163875915460403E-4</v>
      </c>
      <c r="CH16" s="88">
        <f t="shared" si="42"/>
        <v>6.9441476434432912E-3</v>
      </c>
      <c r="CI16" s="88">
        <f t="shared" si="43"/>
        <v>1.0217731135110139E-3</v>
      </c>
      <c r="CJ16" s="87">
        <f t="shared" si="44"/>
        <v>-8.4129656500074064E-5</v>
      </c>
      <c r="CK16" s="88"/>
      <c r="CL16" s="3" t="s">
        <v>288</v>
      </c>
      <c r="CM16" s="80">
        <v>2009</v>
      </c>
      <c r="CN16" s="87">
        <f t="shared" si="45"/>
        <v>-3.9278038003435559E-3</v>
      </c>
      <c r="CO16" s="80">
        <f t="shared" si="46"/>
        <v>4.8361507955312971E-3</v>
      </c>
      <c r="CP16" s="82">
        <f t="shared" si="47"/>
        <v>-3.326859595393121E-2</v>
      </c>
      <c r="CQ16" s="82">
        <f t="shared" si="48"/>
        <v>1.8875903172719959E-2</v>
      </c>
      <c r="CR16" s="82">
        <f t="shared" si="49"/>
        <v>1.1973364563876692E-2</v>
      </c>
      <c r="CS16" s="88">
        <f t="shared" si="50"/>
        <v>-5.5397570856998883E-3</v>
      </c>
      <c r="CT16" s="82">
        <f t="shared" si="2"/>
        <v>6.3417601052179598E-2</v>
      </c>
      <c r="CU16" s="146">
        <f t="shared" si="51"/>
        <v>-2.9654169649895826E-2</v>
      </c>
      <c r="CV16" s="82">
        <f t="shared" si="52"/>
        <v>-1.2129574216675396E-3</v>
      </c>
      <c r="CW16" s="82"/>
      <c r="CX16" s="3" t="s">
        <v>288</v>
      </c>
      <c r="CY16" s="80">
        <v>2009</v>
      </c>
      <c r="CZ16" s="82">
        <f t="shared" si="53"/>
        <v>-7.0507383078467047E-3</v>
      </c>
      <c r="DA16" s="146">
        <f t="shared" si="54"/>
        <v>1.9005015708483111E-3</v>
      </c>
      <c r="DB16" s="82">
        <f t="shared" si="55"/>
        <v>1.1032286517715819E-4</v>
      </c>
      <c r="DC16" s="82">
        <f t="shared" si="56"/>
        <v>5.6366862744332891E-2</v>
      </c>
      <c r="DD16" s="146">
        <f t="shared" si="57"/>
        <v>-2.7753668079047514E-2</v>
      </c>
      <c r="DE16" s="146"/>
      <c r="DF16" s="3" t="s">
        <v>288</v>
      </c>
      <c r="DG16" s="80">
        <v>2009</v>
      </c>
      <c r="DH16" s="82">
        <f t="shared" si="58"/>
        <v>-1.1352203778565901E-3</v>
      </c>
    </row>
    <row r="17" spans="2:112">
      <c r="B17" s="3" t="s">
        <v>288</v>
      </c>
      <c r="C17" s="80">
        <v>2008</v>
      </c>
      <c r="D17" s="81">
        <f>INDEX('Output Calculation'!H$13:H$37,MATCH('TFP Calculation'!$C17,'Output Calculation'!$C$13:$C$37,0))*1000000</f>
        <v>1529700000</v>
      </c>
      <c r="E17" s="81">
        <f>INDEX('Output Calculation'!I$13:I$37,MATCH('TFP Calculation'!$C17,'Output Calculation'!$C$13:$C$37,0))*1000000</f>
        <v>759400000</v>
      </c>
      <c r="F17" s="81">
        <f>INDEX('Output Calculation'!J$13:J$37,MATCH('TFP Calculation'!$C17,'Output Calculation'!$C$13:$C$37,0))*1000000</f>
        <v>126900000</v>
      </c>
      <c r="G17" s="81">
        <f>INDEX('Output Calculation'!K$13:K$37,MATCH('TFP Calculation'!$C17,'Output Calculation'!$C$13:$C$37,0))*1000000</f>
        <v>47200000</v>
      </c>
      <c r="H17" s="81">
        <f t="shared" si="3"/>
        <v>2463200000</v>
      </c>
      <c r="I17" s="82">
        <f t="shared" si="4"/>
        <v>0.62102143553101652</v>
      </c>
      <c r="J17" s="82">
        <f t="shared" si="4"/>
        <v>0.30829814874959405</v>
      </c>
      <c r="K17" s="82"/>
      <c r="L17" s="3" t="s">
        <v>288</v>
      </c>
      <c r="M17" s="80">
        <v>2008</v>
      </c>
      <c r="N17" s="82">
        <f t="shared" si="0"/>
        <v>5.151835011367327E-2</v>
      </c>
      <c r="O17" s="82">
        <f t="shared" si="1"/>
        <v>1.9162065605716143E-2</v>
      </c>
      <c r="P17" s="82">
        <f t="array" ref="P17">INDEX('Output Calculation'!D$13:D$37,MATCH('TFP Calculation'!$C17,'Output Calculation'!$C$13:$C$37,0))</f>
        <v>4808.2039915000005</v>
      </c>
      <c r="Q17" s="82">
        <f t="array" ref="Q17">INDEX('Output Calculation'!E$13:E$37,MATCH('TFP Calculation'!$C17,'Output Calculation'!$C$13:$C$37,0))</f>
        <v>4808.1789175000004</v>
      </c>
      <c r="R17" s="82">
        <f t="array" ref="R17">INDEX('Output Calculation'!F$13:F$37,MATCH('TFP Calculation'!$C17,'Output Calculation'!$C$13:$C$37,0))</f>
        <v>2449.9953904600006</v>
      </c>
      <c r="S17" s="82">
        <f t="array" ref="S17">INDEX('Output Calculation'!G$13:G$37,MATCH('TFP Calculation'!$C17,'Output Calculation'!$C$13:$C$37,0))</f>
        <v>203.49628350000046</v>
      </c>
      <c r="T17" s="82">
        <f t="shared" si="5"/>
        <v>12269.874582960001</v>
      </c>
      <c r="U17" s="82">
        <f t="shared" si="6"/>
        <v>1.1271439505812404</v>
      </c>
      <c r="W17" s="3" t="s">
        <v>288</v>
      </c>
      <c r="X17" s="80">
        <v>2008</v>
      </c>
      <c r="Y17" s="82">
        <f t="shared" si="7"/>
        <v>7.745958359286746E-3</v>
      </c>
      <c r="Z17" s="82">
        <f t="shared" si="8"/>
        <v>0.11968695589942396</v>
      </c>
      <c r="AA17" s="82">
        <f t="shared" si="9"/>
        <v>1.0561340553482477</v>
      </c>
      <c r="AB17" s="82">
        <f t="shared" si="10"/>
        <v>-1.7761766156408496E-2</v>
      </c>
      <c r="AC17" s="82">
        <f t="shared" si="11"/>
        <v>5.461512357957065E-2</v>
      </c>
      <c r="AD17" s="82">
        <f t="shared" si="12"/>
        <v>1.0298883335168003</v>
      </c>
      <c r="AE17" s="82"/>
      <c r="AF17" s="3" t="s">
        <v>288</v>
      </c>
      <c r="AG17" s="80">
        <v>2008</v>
      </c>
      <c r="AH17" s="82">
        <f t="shared" si="13"/>
        <v>1.9642250630123741E-2</v>
      </c>
      <c r="AI17" s="82">
        <f t="shared" si="14"/>
        <v>2.9450382302956348E-2</v>
      </c>
      <c r="AJ17" s="82">
        <f t="shared" si="15"/>
        <v>1.0860951254254532</v>
      </c>
      <c r="AK17" s="82">
        <f t="shared" si="16"/>
        <v>3.2939230421732524E-2</v>
      </c>
      <c r="AL17" s="82">
        <f t="shared" si="17"/>
        <v>8.2588810148540026E-2</v>
      </c>
      <c r="AM17" s="83">
        <f>INDEX('Labor Calculation'!$D$13:$D$37,MATCH('TFP Calculation'!$C17,'Labor Calculation'!$B$13:$B$37,0))</f>
        <v>1858.96</v>
      </c>
      <c r="AN17" s="83"/>
      <c r="AO17" s="3" t="s">
        <v>288</v>
      </c>
      <c r="AP17" s="80">
        <v>2008</v>
      </c>
      <c r="AQ17" s="82">
        <f t="shared" si="18"/>
        <v>1.0274470789808214</v>
      </c>
      <c r="AR17" s="82">
        <f t="shared" si="19"/>
        <v>-1.166462863522775E-2</v>
      </c>
      <c r="AS17" s="82">
        <f t="shared" si="20"/>
        <v>2.7077161420306712E-2</v>
      </c>
      <c r="AT17" s="84">
        <f>INDEX('Labor Calculation'!$E$13:$E$37,MATCH('TFP Calculation'!C17,'Labor Calculation'!$B$13:$B$37,0))*1000000</f>
        <v>124382860.252</v>
      </c>
      <c r="AU17" s="84">
        <f>INDEX('Labor Calculation'!$F$13:$F$37,MATCH('TFP Calculation'!C17,'Labor Calculation'!$B$13:$B$37,0))</f>
        <v>66909.917508714556</v>
      </c>
      <c r="AV17" s="82">
        <f t="shared" si="21"/>
        <v>1.0438812456439377</v>
      </c>
      <c r="AW17" s="82"/>
      <c r="AX17" s="3" t="s">
        <v>288</v>
      </c>
      <c r="AY17" s="80">
        <v>2008</v>
      </c>
      <c r="AZ17" s="84">
        <f>INDEX('Capital Stock Calculation'!$S$15:$S$39,MATCH('TFP Calculation'!C17,'Capital Stock Calculation'!$D$15:$D$39,0))</f>
        <v>3055834040.9729309</v>
      </c>
      <c r="BA17" s="82">
        <f t="shared" si="22"/>
        <v>1.0122196812922628</v>
      </c>
      <c r="BB17" s="82">
        <f t="shared" si="23"/>
        <v>5.8791396873124997E-3</v>
      </c>
      <c r="BC17" s="82">
        <f t="shared" si="24"/>
        <v>1.2145623683360255E-2</v>
      </c>
      <c r="BD17" s="82">
        <f t="array" ref="BD17">INDEX('Capital Price Calculation'!$R$14:$R$39,MATCH('TFP Calculation'!C17,'Capital Price Calculation'!$D$14:$D$39,0))</f>
        <v>0.47709836377145004</v>
      </c>
      <c r="BE17" s="82">
        <f t="shared" si="25"/>
        <v>1.3932213153620907</v>
      </c>
      <c r="BF17" s="84">
        <f t="shared" si="26"/>
        <v>1457933420.9052835</v>
      </c>
      <c r="BG17" s="84"/>
      <c r="BH17" s="3" t="s">
        <v>288</v>
      </c>
      <c r="BI17" s="80">
        <v>2008</v>
      </c>
      <c r="BJ17" s="84">
        <f>INDEX('Materials Calculation'!$F$13:$F$37,MATCH('TFP Calculation'!C17,'Materials Calculation'!$B$13:$B$37,0))*1000000</f>
        <v>221940139.74799997</v>
      </c>
      <c r="BK17" s="82">
        <f t="array" ref="BK17">INDEX('Materials Calculation'!$G$13:$G$37,MATCH('TFP Calculation'!C17,'Materials Calculation'!$B$13:$B$37,0))</f>
        <v>1.04</v>
      </c>
      <c r="BL17" s="82">
        <f t="shared" si="27"/>
        <v>1.0743801652892562</v>
      </c>
      <c r="BM17" s="85">
        <f>INDEX('Materials Calculation'!$H$13:$H$37,MATCH('TFP Calculation'!C17,'Materials Calculation'!$B$13:$B$37,0))*1000000</f>
        <v>213403980.52692306</v>
      </c>
      <c r="BN17" s="82">
        <f t="shared" si="28"/>
        <v>0.9787812325736498</v>
      </c>
      <c r="BO17" s="82">
        <f t="shared" si="29"/>
        <v>-2.4021214250106868E-2</v>
      </c>
      <c r="BP17" s="82">
        <f t="shared" si="30"/>
        <v>-2.1447121510754709E-2</v>
      </c>
      <c r="BQ17" s="82"/>
      <c r="BR17" s="3" t="s">
        <v>288</v>
      </c>
      <c r="BS17" s="80">
        <v>2008</v>
      </c>
      <c r="BT17" s="82">
        <f t="shared" si="31"/>
        <v>6.8938571486192105E-2</v>
      </c>
      <c r="BU17" s="82">
        <f t="shared" si="32"/>
        <v>0.80805222806066956</v>
      </c>
      <c r="BV17" s="82">
        <f t="shared" si="33"/>
        <v>0.12300920045313835</v>
      </c>
      <c r="BW17" s="82">
        <f t="shared" si="34"/>
        <v>1.329917915050816</v>
      </c>
      <c r="BX17" s="82"/>
      <c r="BY17" s="3" t="s">
        <v>288</v>
      </c>
      <c r="BZ17" s="80">
        <v>2008</v>
      </c>
      <c r="CA17" s="82">
        <f t="shared" si="35"/>
        <v>0.22829309975984816</v>
      </c>
      <c r="CB17" s="86">
        <f t="shared" si="36"/>
        <v>9.5073468718321636E-3</v>
      </c>
      <c r="CC17" s="82">
        <f t="shared" si="37"/>
        <v>6.7684267563913339E-2</v>
      </c>
      <c r="CD17" s="82">
        <f t="shared" si="38"/>
        <v>4.9716479823170194E-3</v>
      </c>
      <c r="CE17" s="82">
        <f t="shared" si="39"/>
        <v>1.5215283243751364E-2</v>
      </c>
      <c r="CF17" s="88">
        <f t="shared" si="40"/>
        <v>2.0146251947281129E-3</v>
      </c>
      <c r="CG17" s="88">
        <f t="shared" si="41"/>
        <v>-5.1860137483319439E-3</v>
      </c>
      <c r="CH17" s="88">
        <f t="shared" si="42"/>
        <v>6.9441476434432912E-3</v>
      </c>
      <c r="CI17" s="88">
        <f t="shared" si="43"/>
        <v>1.5119424787543116E-3</v>
      </c>
      <c r="CJ17" s="87">
        <f t="shared" si="44"/>
        <v>-8.4129656500074064E-5</v>
      </c>
      <c r="CK17" s="88"/>
      <c r="CL17" s="3" t="s">
        <v>288</v>
      </c>
      <c r="CM17" s="80">
        <v>2008</v>
      </c>
      <c r="CN17" s="87">
        <f t="shared" si="45"/>
        <v>-6.1765451949389915E-3</v>
      </c>
      <c r="CO17" s="80">
        <f t="shared" si="46"/>
        <v>4.8361507955312971E-3</v>
      </c>
      <c r="CP17" s="82">
        <f t="shared" si="47"/>
        <v>-2.903287157698577E-2</v>
      </c>
      <c r="CQ17" s="82">
        <f t="shared" si="48"/>
        <v>1.8875903172719959E-2</v>
      </c>
      <c r="CR17" s="82">
        <f t="shared" si="49"/>
        <v>8.085880010678375E-3</v>
      </c>
      <c r="CS17" s="88">
        <f t="shared" si="50"/>
        <v>-5.5397570856998883E-3</v>
      </c>
      <c r="CT17" s="82">
        <f t="shared" si="2"/>
        <v>9.3071770702075424E-2</v>
      </c>
      <c r="CU17" s="146">
        <f t="shared" si="51"/>
        <v>8.3563545087547708E-4</v>
      </c>
      <c r="CV17" s="82">
        <f t="shared" si="52"/>
        <v>3.4800333861296687E-5</v>
      </c>
      <c r="CW17" s="82"/>
      <c r="CX17" s="3" t="s">
        <v>288</v>
      </c>
      <c r="CY17" s="80">
        <v>2008</v>
      </c>
      <c r="CZ17" s="82">
        <f t="shared" si="53"/>
        <v>-8.9512398786950158E-3</v>
      </c>
      <c r="DA17" s="146">
        <f t="shared" si="54"/>
        <v>-5.6545359298622658E-4</v>
      </c>
      <c r="DB17" s="82">
        <f t="shared" si="55"/>
        <v>-3.54791232717243E-5</v>
      </c>
      <c r="DC17" s="82">
        <f t="shared" si="56"/>
        <v>8.4120530823380404E-2</v>
      </c>
      <c r="DD17" s="146">
        <f t="shared" si="57"/>
        <v>2.7018185788925397E-4</v>
      </c>
      <c r="DE17" s="146"/>
      <c r="DF17" s="3" t="s">
        <v>288</v>
      </c>
      <c r="DG17" s="80">
        <v>2008</v>
      </c>
      <c r="DH17" s="82">
        <f t="shared" si="58"/>
        <v>1.1251819017444444E-5</v>
      </c>
    </row>
    <row r="18" spans="2:112">
      <c r="B18" s="3" t="s">
        <v>288</v>
      </c>
      <c r="C18" s="80">
        <v>2007</v>
      </c>
      <c r="D18" s="81">
        <f>INDEX('Output Calculation'!H$13:H$37,MATCH('TFP Calculation'!$C18,'Output Calculation'!$C$13:$C$37,0))*1000000</f>
        <v>1454700000</v>
      </c>
      <c r="E18" s="81">
        <f>INDEX('Output Calculation'!I$13:I$37,MATCH('TFP Calculation'!$C18,'Output Calculation'!$C$13:$C$37,0))*1000000</f>
        <v>714300000</v>
      </c>
      <c r="F18" s="81">
        <f>INDEX('Output Calculation'!J$13:J$37,MATCH('TFP Calculation'!$C18,'Output Calculation'!$C$13:$C$37,0))*1000000</f>
        <v>122900000</v>
      </c>
      <c r="G18" s="81">
        <f>INDEX('Output Calculation'!K$13:K$37,MATCH('TFP Calculation'!$C18,'Output Calculation'!$C$13:$C$37,0))*1000000</f>
        <v>48500000</v>
      </c>
      <c r="H18" s="81">
        <f t="shared" si="3"/>
        <v>2340400000</v>
      </c>
      <c r="I18" s="82">
        <f t="shared" si="4"/>
        <v>0.62156041702273113</v>
      </c>
      <c r="J18" s="82">
        <f t="shared" si="4"/>
        <v>0.30520423859169371</v>
      </c>
      <c r="K18" s="82"/>
      <c r="L18" s="3" t="s">
        <v>288</v>
      </c>
      <c r="M18" s="80">
        <v>2007</v>
      </c>
      <c r="N18" s="82">
        <f t="shared" si="0"/>
        <v>5.2512391044265937E-2</v>
      </c>
      <c r="O18" s="82">
        <f t="shared" si="1"/>
        <v>2.0722953341309178E-2</v>
      </c>
      <c r="P18" s="82">
        <f t="array" ref="P18">INDEX('Output Calculation'!D$13:D$37,MATCH('TFP Calculation'!$C18,'Output Calculation'!$C$13:$C$37,0))</f>
        <v>4771.2461177499999</v>
      </c>
      <c r="Q18" s="82">
        <f t="array" ref="Q18">INDEX('Output Calculation'!E$13:E$37,MATCH('TFP Calculation'!$C18,'Output Calculation'!$C$13:$C$37,0))</f>
        <v>4895.1249827499996</v>
      </c>
      <c r="R18" s="82">
        <f t="array" ref="R18">INDEX('Output Calculation'!F$13:F$37,MATCH('TFP Calculation'!$C18,'Output Calculation'!$C$13:$C$37,0))</f>
        <v>2402.7990100899997</v>
      </c>
      <c r="S18" s="82">
        <f t="array" ref="S18">INDEX('Output Calculation'!G$13:G$37,MATCH('TFP Calculation'!$C18,'Output Calculation'!$C$13:$C$37,0))</f>
        <v>197.00702374999946</v>
      </c>
      <c r="T18" s="82">
        <f t="shared" si="5"/>
        <v>12266.17713434</v>
      </c>
      <c r="U18" s="82">
        <f t="shared" si="6"/>
        <v>1.1184802491456733</v>
      </c>
      <c r="W18" s="3" t="s">
        <v>288</v>
      </c>
      <c r="X18" s="80">
        <v>2007</v>
      </c>
      <c r="Y18" s="82">
        <f t="shared" si="7"/>
        <v>0.11848024914567334</v>
      </c>
      <c r="Z18" s="82">
        <f t="shared" si="8"/>
        <v>0.11197084345121008</v>
      </c>
      <c r="AA18" s="82">
        <f t="shared" si="9"/>
        <v>1.0752320760468617</v>
      </c>
      <c r="AB18" s="82">
        <f t="shared" si="10"/>
        <v>7.5232076046861662E-2</v>
      </c>
      <c r="AC18" s="82">
        <f t="shared" si="11"/>
        <v>7.2536522974633755E-2</v>
      </c>
      <c r="AD18" s="82">
        <f t="shared" si="12"/>
        <v>1.0100487037295136</v>
      </c>
      <c r="AE18" s="82"/>
      <c r="AF18" s="3" t="s">
        <v>288</v>
      </c>
      <c r="AG18" s="80">
        <v>2007</v>
      </c>
      <c r="AH18" s="82">
        <f t="shared" si="13"/>
        <v>1.0048703729513608E-2</v>
      </c>
      <c r="AI18" s="82">
        <f t="shared" si="14"/>
        <v>9.9985512049181428E-3</v>
      </c>
      <c r="AJ18" s="82">
        <f t="shared" si="15"/>
        <v>1.0514608153492417</v>
      </c>
      <c r="AK18" s="82">
        <f t="shared" si="16"/>
        <v>5.146081534924174E-2</v>
      </c>
      <c r="AL18" s="82">
        <f t="shared" si="17"/>
        <v>5.0180449987632367E-2</v>
      </c>
      <c r="AM18" s="83">
        <f>INDEX('Labor Calculation'!$D$13:$D$37,MATCH('TFP Calculation'!$C18,'Labor Calculation'!$B$13:$B$37,0))</f>
        <v>1880.9</v>
      </c>
      <c r="AN18" s="83"/>
      <c r="AO18" s="3" t="s">
        <v>288</v>
      </c>
      <c r="AP18" s="80">
        <v>2007</v>
      </c>
      <c r="AQ18" s="82">
        <f t="shared" si="18"/>
        <v>1.0395733156469353</v>
      </c>
      <c r="AR18" s="82">
        <f t="shared" si="19"/>
        <v>3.9573315646935336E-2</v>
      </c>
      <c r="AS18" s="82">
        <f t="shared" si="20"/>
        <v>3.8810355551708114E-2</v>
      </c>
      <c r="AT18" s="84">
        <f>INDEX('Labor Calculation'!$E$13:$E$37,MATCH('TFP Calculation'!C18,'Labor Calculation'!$B$13:$B$37,0))*1000000</f>
        <v>122892627.912</v>
      </c>
      <c r="AU18" s="84">
        <f>INDEX('Labor Calculation'!$F$13:$F$37,MATCH('TFP Calculation'!C18,'Labor Calculation'!$B$13:$B$37,0))</f>
        <v>65337.140683715239</v>
      </c>
      <c r="AV18" s="82">
        <f t="shared" si="21"/>
        <v>1.0193438931507686</v>
      </c>
      <c r="AW18" s="82"/>
      <c r="AX18" s="3" t="s">
        <v>288</v>
      </c>
      <c r="AY18" s="80">
        <v>2007</v>
      </c>
      <c r="AZ18" s="84">
        <f>INDEX('Capital Stock Calculation'!$S$15:$S$39,MATCH('TFP Calculation'!C18,'Capital Stock Calculation'!$D$15:$D$39,0))</f>
        <v>3037973371.1575599</v>
      </c>
      <c r="BA18" s="82">
        <f t="shared" si="22"/>
        <v>1.0063034825505193</v>
      </c>
      <c r="BB18" s="82">
        <f t="shared" si="23"/>
        <v>6.3034825505192682E-3</v>
      </c>
      <c r="BC18" s="82">
        <f t="shared" si="24"/>
        <v>6.2836986989701872E-3</v>
      </c>
      <c r="BD18" s="82">
        <f t="array" ref="BD18">INDEX('Capital Price Calculation'!$R$14:$R$39,MATCH('TFP Calculation'!C18,'Capital Price Calculation'!$D$14:$D$39,0))</f>
        <v>0.37636178461776065</v>
      </c>
      <c r="BE18" s="82">
        <f t="shared" si="25"/>
        <v>1.099050637005262</v>
      </c>
      <c r="BF18" s="84">
        <f t="shared" si="26"/>
        <v>1143377079.5900939</v>
      </c>
      <c r="BG18" s="84"/>
      <c r="BH18" s="3" t="s">
        <v>288</v>
      </c>
      <c r="BI18" s="80">
        <v>2007</v>
      </c>
      <c r="BJ18" s="84">
        <f>INDEX('Materials Calculation'!$F$13:$F$37,MATCH('TFP Calculation'!C18,'Materials Calculation'!$B$13:$B$37,0))*1000000</f>
        <v>218656372.08799997</v>
      </c>
      <c r="BK18" s="82">
        <f t="array" ref="BK18">INDEX('Materials Calculation'!$G$13:$G$37,MATCH('TFP Calculation'!C18,'Materials Calculation'!$B$13:$B$37,0))</f>
        <v>1</v>
      </c>
      <c r="BL18" s="82">
        <f t="shared" si="27"/>
        <v>1.0330578512396695</v>
      </c>
      <c r="BM18" s="85">
        <f>INDEX('Materials Calculation'!$H$13:$H$37,MATCH('TFP Calculation'!C18,'Materials Calculation'!$B$13:$B$37,0))*1000000</f>
        <v>218656372.08799997</v>
      </c>
      <c r="BN18" s="82">
        <f t="shared" si="28"/>
        <v>1.0028714218635433</v>
      </c>
      <c r="BO18" s="82">
        <f t="shared" si="29"/>
        <v>2.8714218635432776E-3</v>
      </c>
      <c r="BP18" s="82">
        <f t="shared" si="30"/>
        <v>2.8673072065129573E-3</v>
      </c>
      <c r="BQ18" s="82"/>
      <c r="BR18" s="3" t="s">
        <v>288</v>
      </c>
      <c r="BS18" s="80">
        <v>2007</v>
      </c>
      <c r="BT18" s="82">
        <f t="shared" si="31"/>
        <v>8.2760098028532084E-2</v>
      </c>
      <c r="BU18" s="82">
        <f t="shared" si="32"/>
        <v>0.76998922391188462</v>
      </c>
      <c r="BV18" s="82">
        <f t="shared" si="33"/>
        <v>0.14725067805958322</v>
      </c>
      <c r="BW18" s="82">
        <f t="shared" si="34"/>
        <v>1.0827366166193046</v>
      </c>
      <c r="BX18" s="82"/>
      <c r="BY18" s="3" t="s">
        <v>288</v>
      </c>
      <c r="BZ18" s="80">
        <v>2007</v>
      </c>
      <c r="CA18" s="82">
        <f t="shared" si="35"/>
        <v>8.2736616619304648E-2</v>
      </c>
      <c r="CB18" s="86">
        <f t="shared" si="36"/>
        <v>3.4445573493155565E-3</v>
      </c>
      <c r="CC18" s="82">
        <f t="shared" si="37"/>
        <v>6.3029213147820215E-2</v>
      </c>
      <c r="CD18" s="82">
        <f t="shared" si="38"/>
        <v>4.9716479823170194E-3</v>
      </c>
      <c r="CE18" s="82">
        <f t="shared" si="39"/>
        <v>2.0772543943902794E-2</v>
      </c>
      <c r="CF18" s="88">
        <f t="shared" si="40"/>
        <v>2.0146251947281129E-3</v>
      </c>
      <c r="CG18" s="88">
        <f t="shared" si="41"/>
        <v>-6.4049004312162839E-3</v>
      </c>
      <c r="CH18" s="88">
        <f t="shared" si="42"/>
        <v>6.9441476434432912E-3</v>
      </c>
      <c r="CI18" s="88">
        <f t="shared" si="43"/>
        <v>9.9298742670487919E-4</v>
      </c>
      <c r="CJ18" s="87">
        <f t="shared" si="44"/>
        <v>-8.4129656500074064E-5</v>
      </c>
      <c r="CK18" s="88"/>
      <c r="CL18" s="3" t="s">
        <v>288</v>
      </c>
      <c r="CM18" s="80">
        <v>2007</v>
      </c>
      <c r="CN18" s="87">
        <f t="shared" si="45"/>
        <v>-7.6844339434095398E-3</v>
      </c>
      <c r="CO18" s="80">
        <f t="shared" si="46"/>
        <v>4.8361507955312971E-3</v>
      </c>
      <c r="CP18" s="82">
        <f t="shared" si="47"/>
        <v>-2.3829018790987564E-2</v>
      </c>
      <c r="CQ18" s="82">
        <f t="shared" si="48"/>
        <v>1.8875903172719959E-2</v>
      </c>
      <c r="CR18" s="82">
        <f t="shared" si="49"/>
        <v>4.955369566136944E-3</v>
      </c>
      <c r="CS18" s="88">
        <f t="shared" si="50"/>
        <v>-5.5397570856998883E-3</v>
      </c>
      <c r="CT18" s="82">
        <f t="shared" si="2"/>
        <v>9.2236135251199947E-2</v>
      </c>
      <c r="CU18" s="146">
        <f t="shared" si="51"/>
        <v>9.2236135251199947E-2</v>
      </c>
      <c r="CV18" s="82">
        <f t="shared" si="52"/>
        <v>3.8400489472983071E-3</v>
      </c>
      <c r="CW18" s="82"/>
      <c r="CX18" s="3" t="s">
        <v>288</v>
      </c>
      <c r="CY18" s="80">
        <v>2007</v>
      </c>
      <c r="CZ18" s="82">
        <f t="shared" si="53"/>
        <v>-8.3857862857087892E-3</v>
      </c>
      <c r="DA18" s="146">
        <f t="shared" si="54"/>
        <v>-8.3857862857087892E-3</v>
      </c>
      <c r="DB18" s="82">
        <f t="shared" si="55"/>
        <v>-5.6121701420555311E-4</v>
      </c>
      <c r="DC18" s="82">
        <f t="shared" si="56"/>
        <v>8.385034896549115E-2</v>
      </c>
      <c r="DD18" s="146">
        <f t="shared" si="57"/>
        <v>8.385034896549115E-2</v>
      </c>
      <c r="DE18" s="146"/>
      <c r="DF18" s="3" t="s">
        <v>288</v>
      </c>
      <c r="DG18" s="80">
        <v>2007</v>
      </c>
      <c r="DH18" s="82">
        <f t="shared" si="58"/>
        <v>3.4909251498733093E-3</v>
      </c>
    </row>
    <row r="19" spans="2:112">
      <c r="B19" s="3" t="s">
        <v>288</v>
      </c>
      <c r="C19" s="80">
        <v>2006</v>
      </c>
      <c r="D19" s="81">
        <f>INDEX('Output Calculation'!H$13:H$37,MATCH('TFP Calculation'!$C19,'Output Calculation'!$C$13:$C$37,0))*1000000</f>
        <v>1450850000</v>
      </c>
      <c r="E19" s="81">
        <f>INDEX('Output Calculation'!I$13:I$37,MATCH('TFP Calculation'!$C19,'Output Calculation'!$C$13:$C$37,0))*1000000</f>
        <v>703200000</v>
      </c>
      <c r="F19" s="81">
        <f>INDEX('Output Calculation'!J$13:J$37,MATCH('TFP Calculation'!$C19,'Output Calculation'!$C$13:$C$37,0))*1000000</f>
        <v>119300000.00000001</v>
      </c>
      <c r="G19" s="81">
        <f>INDEX('Output Calculation'!K$13:K$37,MATCH('TFP Calculation'!$C19,'Output Calculation'!$C$13:$C$37,0))*1000000</f>
        <v>48200000</v>
      </c>
      <c r="H19" s="81">
        <f t="shared" si="3"/>
        <v>2321550000</v>
      </c>
      <c r="I19" s="82">
        <f t="shared" si="4"/>
        <v>0.62494884882944579</v>
      </c>
      <c r="J19" s="82">
        <f t="shared" si="4"/>
        <v>0.30290107902048202</v>
      </c>
      <c r="K19" s="82"/>
      <c r="L19" s="3" t="s">
        <v>288</v>
      </c>
      <c r="M19" s="80">
        <v>2006</v>
      </c>
      <c r="N19" s="82">
        <f t="shared" si="0"/>
        <v>5.1388081238827515E-2</v>
      </c>
      <c r="O19" s="82">
        <f t="shared" si="1"/>
        <v>2.0761990911244643E-2</v>
      </c>
      <c r="P19" s="82">
        <f t="array" ref="P19">INDEX('Output Calculation'!D$13:D$37,MATCH('TFP Calculation'!$C19,'Output Calculation'!$C$13:$C$37,0))</f>
        <v>4265.82956775</v>
      </c>
      <c r="Q19" s="82">
        <f t="array" ref="Q19">INDEX('Output Calculation'!E$13:E$37,MATCH('TFP Calculation'!$C19,'Output Calculation'!$C$13:$C$37,0))</f>
        <v>4552.6217937499996</v>
      </c>
      <c r="R19" s="82">
        <f t="array" ref="R19">INDEX('Output Calculation'!F$13:F$37,MATCH('TFP Calculation'!$C19,'Output Calculation'!$C$13:$C$37,0))</f>
        <v>2378.8942070000003</v>
      </c>
      <c r="S19" s="82">
        <f t="array" ref="S19">INDEX('Output Calculation'!G$13:G$37,MATCH('TFP Calculation'!$C19,'Output Calculation'!$C$13:$C$37,0))</f>
        <v>187.36506475000095</v>
      </c>
      <c r="T19" s="82">
        <f t="shared" si="5"/>
        <v>11384.710633250003</v>
      </c>
      <c r="U19" s="82">
        <f t="shared" si="6"/>
        <v>1</v>
      </c>
      <c r="W19" s="3" t="s">
        <v>288</v>
      </c>
      <c r="X19" s="80">
        <v>2006</v>
      </c>
      <c r="Y19" s="82">
        <f t="shared" si="7"/>
        <v>-8.3811385237862829E-2</v>
      </c>
      <c r="Z19" s="82">
        <f t="shared" si="8"/>
        <v>0</v>
      </c>
      <c r="AA19" s="82">
        <f t="shared" si="9"/>
        <v>1</v>
      </c>
      <c r="AB19" s="82">
        <f t="shared" si="10"/>
        <v>-7.7740149946110171E-2</v>
      </c>
      <c r="AC19" s="82">
        <f t="shared" si="11"/>
        <v>0</v>
      </c>
      <c r="AD19" s="82">
        <f t="shared" si="12"/>
        <v>1</v>
      </c>
      <c r="AE19" s="82"/>
      <c r="AF19" s="3" t="s">
        <v>288</v>
      </c>
      <c r="AG19" s="80">
        <v>2006</v>
      </c>
      <c r="AH19" s="82">
        <f t="shared" si="13"/>
        <v>-5.6535606483881368E-2</v>
      </c>
      <c r="AI19" s="82">
        <f t="shared" si="14"/>
        <v>0</v>
      </c>
      <c r="AJ19" s="82">
        <f t="shared" si="15"/>
        <v>1</v>
      </c>
      <c r="AK19" s="82">
        <f t="shared" si="16"/>
        <v>-6.6003440108546849E-2</v>
      </c>
      <c r="AL19" s="82">
        <f t="shared" si="17"/>
        <v>0</v>
      </c>
      <c r="AM19" s="83">
        <f>INDEX('Labor Calculation'!$D$13:$D$37,MATCH('TFP Calculation'!$C19,'Labor Calculation'!$B$13:$B$37,0))</f>
        <v>1809.3</v>
      </c>
      <c r="AN19" s="83"/>
      <c r="AO19" s="3" t="s">
        <v>288</v>
      </c>
      <c r="AP19" s="80">
        <v>2006</v>
      </c>
      <c r="AQ19" s="82">
        <f t="shared" si="18"/>
        <v>1</v>
      </c>
      <c r="AR19" s="82">
        <f t="shared" si="19"/>
        <v>-1.6057741652456925E-3</v>
      </c>
      <c r="AS19" s="82">
        <f t="shared" si="20"/>
        <v>0</v>
      </c>
      <c r="AT19" s="84">
        <f>INDEX('Labor Calculation'!$E$13:$E$37,MATCH('TFP Calculation'!C19,'Labor Calculation'!$B$13:$B$37,0))*1000000</f>
        <v>115971155.008</v>
      </c>
      <c r="AU19" s="84">
        <f>INDEX('Labor Calculation'!$F$13:$F$37,MATCH('TFP Calculation'!C19,'Labor Calculation'!$B$13:$B$37,0))</f>
        <v>64097.25032222407</v>
      </c>
      <c r="AV19" s="82">
        <f t="shared" si="21"/>
        <v>1</v>
      </c>
      <c r="AW19" s="82"/>
      <c r="AX19" s="3" t="s">
        <v>288</v>
      </c>
      <c r="AY19" s="80">
        <v>2006</v>
      </c>
      <c r="AZ19" s="84">
        <f>INDEX('Capital Stock Calculation'!$S$15:$S$39,MATCH('TFP Calculation'!C19,'Capital Stock Calculation'!$D$15:$D$39,0))</f>
        <v>3018943513.3998408</v>
      </c>
      <c r="BA19" s="82">
        <f t="shared" si="22"/>
        <v>1</v>
      </c>
      <c r="BB19" s="82">
        <f t="shared" si="23"/>
        <v>1.155565855442298E-2</v>
      </c>
      <c r="BC19" s="82">
        <f t="shared" si="24"/>
        <v>0</v>
      </c>
      <c r="BD19" s="82">
        <f t="array" ref="BD19">INDEX('Capital Price Calculation'!$R$14:$R$39,MATCH('TFP Calculation'!C19,'Capital Price Calculation'!$D$14:$D$39,0))</f>
        <v>0.34244262452118368</v>
      </c>
      <c r="BE19" s="82">
        <f t="shared" si="25"/>
        <v>1</v>
      </c>
      <c r="BF19" s="84">
        <f t="shared" si="26"/>
        <v>1033814940.0098448</v>
      </c>
      <c r="BG19" s="84"/>
      <c r="BH19" s="3" t="s">
        <v>288</v>
      </c>
      <c r="BI19" s="80">
        <v>2006</v>
      </c>
      <c r="BJ19" s="84">
        <f>INDEX('Materials Calculation'!$F$13:$F$37,MATCH('TFP Calculation'!C19,'Materials Calculation'!$B$13:$B$37,0))*1000000</f>
        <v>211053344.99200001</v>
      </c>
      <c r="BK19" s="82">
        <f t="array" ref="BK19">INDEX('Materials Calculation'!$G$13:$G$37,MATCH('TFP Calculation'!C19,'Materials Calculation'!$B$13:$B$37,0))</f>
        <v>0.96799999999999997</v>
      </c>
      <c r="BL19" s="82">
        <f t="shared" si="27"/>
        <v>1</v>
      </c>
      <c r="BM19" s="85">
        <f>INDEX('Materials Calculation'!$H$13:$H$37,MATCH('TFP Calculation'!C19,'Materials Calculation'!$B$13:$B$37,0))*1000000</f>
        <v>218030315.07438019</v>
      </c>
      <c r="BN19" s="82">
        <f t="shared" si="28"/>
        <v>1</v>
      </c>
      <c r="BO19" s="82">
        <f t="shared" si="29"/>
        <v>4.3291391261335108E-3</v>
      </c>
      <c r="BP19" s="82">
        <f t="shared" si="30"/>
        <v>0</v>
      </c>
      <c r="BQ19" s="82"/>
      <c r="BR19" s="3" t="s">
        <v>288</v>
      </c>
      <c r="BS19" s="80">
        <v>2006</v>
      </c>
      <c r="BT19" s="82">
        <f t="shared" si="31"/>
        <v>8.522030711217557E-2</v>
      </c>
      <c r="BU19" s="82">
        <f t="shared" si="32"/>
        <v>0.75968913717136666</v>
      </c>
      <c r="BV19" s="82">
        <f t="shared" si="33"/>
        <v>0.15509055571645777</v>
      </c>
      <c r="BW19" s="82">
        <f t="shared" si="34"/>
        <v>1</v>
      </c>
      <c r="BX19" s="82"/>
      <c r="BY19" s="3" t="s">
        <v>288</v>
      </c>
      <c r="BZ19" s="80">
        <v>2006</v>
      </c>
      <c r="CA19" s="82">
        <f t="shared" si="35"/>
        <v>0.10068575732311338</v>
      </c>
      <c r="CB19" s="86">
        <f t="shared" si="36"/>
        <v>3.8905989772052767E-3</v>
      </c>
      <c r="CC19" s="82">
        <f t="shared" si="37"/>
        <v>-4.9716479823170194E-3</v>
      </c>
      <c r="CD19" s="82">
        <f t="shared" si="38"/>
        <v>4.9716479823170194E-3</v>
      </c>
      <c r="CE19" s="82">
        <f t="shared" si="39"/>
        <v>-2.0146251947281129E-3</v>
      </c>
      <c r="CF19" s="88">
        <f t="shared" si="40"/>
        <v>2.0146251947281129E-3</v>
      </c>
      <c r="CG19" s="88">
        <f t="shared" si="41"/>
        <v>-6.9441476434432912E-3</v>
      </c>
      <c r="CH19" s="88">
        <f t="shared" si="42"/>
        <v>6.9441476434432912E-3</v>
      </c>
      <c r="CI19" s="88">
        <f t="shared" si="43"/>
        <v>8.4129656500074064E-5</v>
      </c>
      <c r="CJ19" s="87">
        <f t="shared" si="44"/>
        <v>-8.4129656500074064E-5</v>
      </c>
      <c r="CK19" s="88"/>
      <c r="CL19" s="3" t="s">
        <v>288</v>
      </c>
      <c r="CM19" s="80">
        <v>2006</v>
      </c>
      <c r="CN19" s="87">
        <f t="shared" si="45"/>
        <v>-4.8361507955312971E-3</v>
      </c>
      <c r="CO19" s="80">
        <f t="shared" si="46"/>
        <v>4.8361507955312971E-3</v>
      </c>
      <c r="CP19" s="82">
        <f t="shared" si="47"/>
        <v>-1.8875903172719959E-2</v>
      </c>
      <c r="CQ19" s="82">
        <f t="shared" si="48"/>
        <v>1.8875903172719959E-2</v>
      </c>
      <c r="CR19" s="82">
        <f t="shared" si="49"/>
        <v>5.5397570856998883E-3</v>
      </c>
      <c r="CS19" s="88">
        <f t="shared" si="50"/>
        <v>-5.5397570856998883E-3</v>
      </c>
      <c r="CT19" s="82">
        <f t="shared" si="2"/>
        <v>0</v>
      </c>
      <c r="CU19" s="146">
        <f t="shared" si="51"/>
        <v>-8.3442996185226034E-2</v>
      </c>
      <c r="CV19" s="82">
        <f t="shared" si="52"/>
        <v>-3.2243213364464532E-3</v>
      </c>
      <c r="CW19" s="82"/>
      <c r="CX19" s="3" t="s">
        <v>288</v>
      </c>
      <c r="CY19" s="80">
        <v>2006</v>
      </c>
      <c r="CZ19" s="82">
        <f t="shared" si="53"/>
        <v>0</v>
      </c>
      <c r="DA19" s="146">
        <f t="shared" si="54"/>
        <v>-9.5790924156011446E-3</v>
      </c>
      <c r="DB19" s="82">
        <f t="shared" si="55"/>
        <v>-6.3768693165662765E-4</v>
      </c>
      <c r="DC19" s="82">
        <f t="shared" si="56"/>
        <v>0</v>
      </c>
      <c r="DD19" s="146">
        <f t="shared" si="57"/>
        <v>-9.3022088600827182E-2</v>
      </c>
      <c r="DE19" s="146"/>
      <c r="DF19" s="3" t="s">
        <v>288</v>
      </c>
      <c r="DG19" s="80">
        <v>2006</v>
      </c>
      <c r="DH19" s="82">
        <f t="shared" si="58"/>
        <v>-3.5944671062706161E-3</v>
      </c>
    </row>
    <row r="20" spans="2:112">
      <c r="B20" s="3" t="s">
        <v>288</v>
      </c>
      <c r="C20" s="80">
        <v>2005</v>
      </c>
      <c r="D20" s="81">
        <f>INDEX('Output Calculation'!H$13:H$37,MATCH('TFP Calculation'!$C20,'Output Calculation'!$C$13:$C$37,0))*1000000</f>
        <v>1447000000</v>
      </c>
      <c r="E20" s="81">
        <f>INDEX('Output Calculation'!I$13:I$37,MATCH('TFP Calculation'!$C20,'Output Calculation'!$C$13:$C$37,0))*1000000</f>
        <v>692100000</v>
      </c>
      <c r="F20" s="81">
        <f>INDEX('Output Calculation'!J$13:J$37,MATCH('TFP Calculation'!$C20,'Output Calculation'!$C$13:$C$37,0))*1000000</f>
        <v>115700000</v>
      </c>
      <c r="G20" s="81">
        <f>INDEX('Output Calculation'!K$13:K$37,MATCH('TFP Calculation'!$C20,'Output Calculation'!$C$13:$C$37,0))*1000000</f>
        <v>47900000</v>
      </c>
      <c r="H20" s="81">
        <f t="shared" si="3"/>
        <v>2302700000</v>
      </c>
      <c r="I20" s="82">
        <f t="shared" si="4"/>
        <v>0.62839275632952618</v>
      </c>
      <c r="J20" s="82">
        <f t="shared" si="4"/>
        <v>0.30056021192513138</v>
      </c>
      <c r="K20" s="82"/>
      <c r="L20" s="3" t="s">
        <v>288</v>
      </c>
      <c r="M20" s="80">
        <v>2005</v>
      </c>
      <c r="N20" s="82">
        <f t="shared" si="0"/>
        <v>5.0245364137751339E-2</v>
      </c>
      <c r="O20" s="82">
        <f t="shared" si="1"/>
        <v>2.0801667607591088E-2</v>
      </c>
      <c r="P20" s="82">
        <f t="array" ref="P20">INDEX('Output Calculation'!D$13:D$37,MATCH('TFP Calculation'!$C20,'Output Calculation'!$C$13:$C$37,0))</f>
        <v>4656.0604432500004</v>
      </c>
      <c r="Q20" s="82">
        <f t="array" ref="Q20">INDEX('Output Calculation'!E$13:E$37,MATCH('TFP Calculation'!$C20,'Output Calculation'!$C$13:$C$37,0))</f>
        <v>4936.3764382500003</v>
      </c>
      <c r="R20" s="82">
        <f t="array" ref="R20">INDEX('Output Calculation'!F$13:F$37,MATCH('TFP Calculation'!$C20,'Output Calculation'!$C$13:$C$37,0))</f>
        <v>2521.445667</v>
      </c>
      <c r="S20" s="82">
        <f t="array" ref="S20">INDEX('Output Calculation'!G$13:G$37,MATCH('TFP Calculation'!$C20,'Output Calculation'!$C$13:$C$37,0))</f>
        <v>200.60573324999837</v>
      </c>
      <c r="T20" s="82">
        <f t="shared" si="5"/>
        <v>12314.48828175</v>
      </c>
      <c r="U20" s="82">
        <f t="shared" si="6"/>
        <v>1.0914783090375142</v>
      </c>
      <c r="W20" s="3" t="s">
        <v>288</v>
      </c>
      <c r="X20" s="80">
        <v>2005</v>
      </c>
      <c r="Y20" s="82">
        <f t="shared" si="7"/>
        <v>8.8230647278682225E-3</v>
      </c>
      <c r="Z20" s="82">
        <f t="shared" si="8"/>
        <v>8.7533024192454512E-2</v>
      </c>
      <c r="AA20" s="82">
        <f t="shared" si="9"/>
        <v>1.0842931088690109</v>
      </c>
      <c r="AB20" s="82">
        <f t="shared" si="10"/>
        <v>4.0277899865419717E-3</v>
      </c>
      <c r="AC20" s="82">
        <f t="shared" si="11"/>
        <v>8.0928262102762022E-2</v>
      </c>
      <c r="AD20" s="82">
        <f t="shared" si="12"/>
        <v>1.0599234129792472</v>
      </c>
      <c r="AE20" s="82"/>
      <c r="AF20" s="3" t="s">
        <v>288</v>
      </c>
      <c r="AG20" s="80">
        <v>2005</v>
      </c>
      <c r="AH20" s="82">
        <f t="shared" si="13"/>
        <v>-1.7176968679891557E-2</v>
      </c>
      <c r="AI20" s="82">
        <f t="shared" si="14"/>
        <v>5.8196653607310481E-2</v>
      </c>
      <c r="AJ20" s="82">
        <f t="shared" si="15"/>
        <v>1.0706677550463544</v>
      </c>
      <c r="AK20" s="82">
        <f t="shared" si="16"/>
        <v>0.13453622022646691</v>
      </c>
      <c r="AL20" s="82">
        <f t="shared" si="17"/>
        <v>6.8282523959806399E-2</v>
      </c>
      <c r="AM20" s="83">
        <f>INDEX('Labor Calculation'!$D$13:$D$37,MATCH('TFP Calculation'!$C20,'Labor Calculation'!$B$13:$B$37,0))</f>
        <v>1812.21</v>
      </c>
      <c r="AN20" s="83"/>
      <c r="AO20" s="3" t="s">
        <v>288</v>
      </c>
      <c r="AP20" s="80">
        <v>2005</v>
      </c>
      <c r="AQ20" s="82">
        <f t="shared" si="18"/>
        <v>1.0016083568230807</v>
      </c>
      <c r="AR20" s="82">
        <f t="shared" si="19"/>
        <v>3.085376883564556E-2</v>
      </c>
      <c r="AS20" s="82">
        <f t="shared" si="20"/>
        <v>1.6070648024135014E-3</v>
      </c>
      <c r="AT20" s="84">
        <f>INDEX('Labor Calculation'!$E$13:$E$37,MATCH('TFP Calculation'!C20,'Labor Calculation'!$B$13:$B$37,0))*1000000</f>
        <v>107783658.40899999</v>
      </c>
      <c r="AU20" s="84">
        <f>INDEX('Labor Calculation'!$F$13:$F$37,MATCH('TFP Calculation'!C20,'Labor Calculation'!$B$13:$B$37,0))</f>
        <v>59476.362236716493</v>
      </c>
      <c r="AV20" s="82">
        <f t="shared" si="21"/>
        <v>0.9279081698157432</v>
      </c>
      <c r="AW20" s="82"/>
      <c r="AX20" s="3" t="s">
        <v>288</v>
      </c>
      <c r="AY20" s="80">
        <v>2005</v>
      </c>
      <c r="AZ20" s="84">
        <f>INDEX('Capital Stock Calculation'!$S$15:$S$39,MATCH('TFP Calculation'!C20,'Capital Stock Calculation'!$D$15:$D$39,0))</f>
        <v>2984456157.078002</v>
      </c>
      <c r="BA20" s="82">
        <f t="shared" si="22"/>
        <v>0.98857634925305371</v>
      </c>
      <c r="BB20" s="82">
        <f t="shared" si="23"/>
        <v>1.4129873269319681E-2</v>
      </c>
      <c r="BC20" s="82">
        <f t="shared" si="24"/>
        <v>-1.1489401870005243E-2</v>
      </c>
      <c r="BD20" s="82">
        <f t="array" ref="BD20">INDEX('Capital Price Calculation'!$R$14:$R$39,MATCH('TFP Calculation'!C20,'Capital Price Calculation'!$D$14:$D$39,0))</f>
        <v>0.30528095834488023</v>
      </c>
      <c r="BE20" s="82">
        <f t="shared" si="25"/>
        <v>0.89148060575617794</v>
      </c>
      <c r="BF20" s="84">
        <f t="shared" si="26"/>
        <v>911097635.77105081</v>
      </c>
      <c r="BG20" s="84"/>
      <c r="BH20" s="3" t="s">
        <v>288</v>
      </c>
      <c r="BI20" s="80">
        <v>2005</v>
      </c>
      <c r="BJ20" s="84">
        <f>INDEX('Materials Calculation'!$F$13:$F$37,MATCH('TFP Calculation'!C20,'Materials Calculation'!$B$13:$B$37,0))*1000000</f>
        <v>204716341.59099999</v>
      </c>
      <c r="BK20" s="82">
        <f t="array" ref="BK20">INDEX('Materials Calculation'!$G$13:$G$37,MATCH('TFP Calculation'!C20,'Materials Calculation'!$B$13:$B$37,0))</f>
        <v>0.94299999999999995</v>
      </c>
      <c r="BL20" s="82">
        <f t="shared" si="27"/>
        <v>0.97417355371900827</v>
      </c>
      <c r="BM20" s="85">
        <f>INDEX('Materials Calculation'!$H$13:$H$37,MATCH('TFP Calculation'!C20,'Materials Calculation'!$B$13:$B$37,0))*1000000</f>
        <v>217090500.09650055</v>
      </c>
      <c r="BN20" s="82">
        <f t="shared" si="28"/>
        <v>0.99568952153484236</v>
      </c>
      <c r="BO20" s="82">
        <f t="shared" si="29"/>
        <v>-3.506247493371531E-2</v>
      </c>
      <c r="BP20" s="82">
        <f t="shared" si="30"/>
        <v>-4.3197953606144814E-3</v>
      </c>
      <c r="BQ20" s="82"/>
      <c r="BR20" s="3" t="s">
        <v>288</v>
      </c>
      <c r="BS20" s="80">
        <v>2005</v>
      </c>
      <c r="BT20" s="82">
        <f t="shared" si="31"/>
        <v>8.808750136320756E-2</v>
      </c>
      <c r="BU20" s="82">
        <f t="shared" si="32"/>
        <v>0.74460558694764234</v>
      </c>
      <c r="BV20" s="82">
        <f t="shared" si="33"/>
        <v>0.16730691168915005</v>
      </c>
      <c r="BW20" s="82">
        <f t="shared" si="34"/>
        <v>0.9085245205970659</v>
      </c>
      <c r="BX20" s="82"/>
      <c r="BY20" s="3" t="s">
        <v>288</v>
      </c>
      <c r="BZ20" s="80">
        <v>2005</v>
      </c>
      <c r="CA20" s="82">
        <f t="shared" si="35"/>
        <v>5.4263581634662314E-2</v>
      </c>
      <c r="CB20" s="86">
        <f t="shared" si="36"/>
        <v>2.2680428542410074E-3</v>
      </c>
      <c r="CC20" s="82">
        <f t="shared" si="37"/>
        <v>4.8462067293353617E-2</v>
      </c>
      <c r="CD20" s="82">
        <f t="shared" si="38"/>
        <v>4.9716479823170194E-3</v>
      </c>
      <c r="CE20" s="82">
        <f t="shared" si="39"/>
        <v>2.3236669717444428E-2</v>
      </c>
      <c r="CF20" s="88">
        <f t="shared" si="40"/>
        <v>2.0146251947281129E-3</v>
      </c>
      <c r="CG20" s="88">
        <f t="shared" si="41"/>
        <v>-3.4257830500645414E-3</v>
      </c>
      <c r="CH20" s="88">
        <f t="shared" si="42"/>
        <v>6.9441476434432912E-3</v>
      </c>
      <c r="CI20" s="88">
        <f t="shared" si="43"/>
        <v>1.3237510605041743E-3</v>
      </c>
      <c r="CJ20" s="87">
        <f t="shared" si="44"/>
        <v>-8.4129656500074064E-5</v>
      </c>
      <c r="CK20" s="88"/>
      <c r="CL20" s="3" t="s">
        <v>288</v>
      </c>
      <c r="CM20" s="80">
        <v>2005</v>
      </c>
      <c r="CN20" s="87">
        <f t="shared" si="45"/>
        <v>-5.0520748785166415E-3</v>
      </c>
      <c r="CO20" s="80">
        <f t="shared" si="46"/>
        <v>4.8361507955312971E-3</v>
      </c>
      <c r="CP20" s="82">
        <f t="shared" si="47"/>
        <v>-1.0011613482285617E-2</v>
      </c>
      <c r="CQ20" s="82">
        <f t="shared" si="48"/>
        <v>1.8875903172719959E-2</v>
      </c>
      <c r="CR20" s="82">
        <f t="shared" si="49"/>
        <v>6.4704838938520323E-3</v>
      </c>
      <c r="CS20" s="88">
        <f t="shared" si="50"/>
        <v>-5.5397570856998883E-3</v>
      </c>
      <c r="CT20" s="82">
        <f t="shared" si="2"/>
        <v>8.3442996185226034E-2</v>
      </c>
      <c r="CU20" s="146">
        <f t="shared" si="51"/>
        <v>7.9046269533486202E-3</v>
      </c>
      <c r="CV20" s="82">
        <f t="shared" si="52"/>
        <v>3.3038793490791608E-4</v>
      </c>
      <c r="CW20" s="82"/>
      <c r="CX20" s="3" t="s">
        <v>288</v>
      </c>
      <c r="CY20" s="80">
        <v>2005</v>
      </c>
      <c r="CZ20" s="82">
        <f t="shared" si="53"/>
        <v>9.5790924156011446E-3</v>
      </c>
      <c r="DA20" s="146">
        <f t="shared" si="54"/>
        <v>-7.058593587430672E-3</v>
      </c>
      <c r="DB20" s="82">
        <f t="shared" si="55"/>
        <v>-5.445205534442615E-4</v>
      </c>
      <c r="DC20" s="82">
        <f t="shared" si="56"/>
        <v>9.3022088600827182E-2</v>
      </c>
      <c r="DD20" s="146">
        <f t="shared" si="57"/>
        <v>8.4603336591794476E-4</v>
      </c>
      <c r="DE20" s="146"/>
      <c r="DF20" s="3" t="s">
        <v>288</v>
      </c>
      <c r="DG20" s="80">
        <v>2005</v>
      </c>
      <c r="DH20" s="82">
        <f t="shared" si="58"/>
        <v>3.5361468451134297E-5</v>
      </c>
    </row>
    <row r="21" spans="2:112">
      <c r="B21" s="3" t="s">
        <v>288</v>
      </c>
      <c r="C21" s="80">
        <v>2004</v>
      </c>
      <c r="D21" s="81">
        <f>INDEX('Output Calculation'!H$13:H$37,MATCH('TFP Calculation'!$C21,'Output Calculation'!$C$13:$C$37,0))*1000000</f>
        <v>1243225000</v>
      </c>
      <c r="E21" s="81">
        <f>INDEX('Output Calculation'!I$13:I$37,MATCH('TFP Calculation'!$C21,'Output Calculation'!$C$13:$C$37,0))*1000000</f>
        <v>566550000.00000012</v>
      </c>
      <c r="F21" s="81">
        <f>INDEX('Output Calculation'!J$13:J$37,MATCH('TFP Calculation'!$C21,'Output Calculation'!$C$13:$C$37,0))*1000000</f>
        <v>97925000</v>
      </c>
      <c r="G21" s="81">
        <f>INDEX('Output Calculation'!K$13:K$37,MATCH('TFP Calculation'!$C21,'Output Calculation'!$C$13:$C$37,0))*1000000</f>
        <v>41300000.000000007</v>
      </c>
      <c r="H21" s="81">
        <f t="shared" si="3"/>
        <v>1949000000</v>
      </c>
      <c r="I21" s="82">
        <f t="shared" si="4"/>
        <v>0.63787839917906619</v>
      </c>
      <c r="J21" s="82">
        <f t="shared" si="4"/>
        <v>0.29068753206772713</v>
      </c>
      <c r="K21" s="82"/>
      <c r="L21" s="3" t="s">
        <v>288</v>
      </c>
      <c r="M21" s="80">
        <v>2004</v>
      </c>
      <c r="N21" s="82">
        <f t="shared" si="0"/>
        <v>5.0243714725500259E-2</v>
      </c>
      <c r="O21" s="82">
        <f t="shared" si="1"/>
        <v>2.1190354027706519E-2</v>
      </c>
      <c r="P21" s="82">
        <f t="array" ref="P21">INDEX('Output Calculation'!D$13:D$37,MATCH('TFP Calculation'!$C21,'Output Calculation'!$C$13:$C$37,0))</f>
        <v>4615.3390084375005</v>
      </c>
      <c r="Q21" s="82">
        <f t="array" ref="Q21">INDEX('Output Calculation'!E$13:E$37,MATCH('TFP Calculation'!$C21,'Output Calculation'!$C$13:$C$37,0))</f>
        <v>4916.5735126874997</v>
      </c>
      <c r="R21" s="82">
        <f t="array" ref="R21">INDEX('Output Calculation'!F$13:F$37,MATCH('TFP Calculation'!$C21,'Output Calculation'!$C$13:$C$37,0))</f>
        <v>2565.5134105000002</v>
      </c>
      <c r="S21" s="82">
        <f t="array" ref="S21">INDEX('Output Calculation'!G$13:G$37,MATCH('TFP Calculation'!$C21,'Output Calculation'!$C$13:$C$37,0))</f>
        <v>176.81738993749804</v>
      </c>
      <c r="T21" s="82">
        <f t="shared" si="5"/>
        <v>12274.243321562497</v>
      </c>
      <c r="U21" s="82">
        <f t="shared" si="6"/>
        <v>1.0819323498833191</v>
      </c>
      <c r="W21" s="3" t="s">
        <v>288</v>
      </c>
      <c r="X21" s="80">
        <v>2004</v>
      </c>
      <c r="Y21" s="82">
        <f t="shared" si="7"/>
        <v>-2.2683285212725009E-2</v>
      </c>
      <c r="Z21" s="82">
        <f t="shared" si="8"/>
        <v>7.8748655256433597E-2</v>
      </c>
      <c r="AA21" s="82">
        <f t="shared" si="9"/>
        <v>1.079943323962721</v>
      </c>
      <c r="AB21" s="82">
        <f t="shared" si="10"/>
        <v>-3.0289374386894503E-2</v>
      </c>
      <c r="AC21" s="82">
        <f t="shared" si="11"/>
        <v>7.6908561946824355E-2</v>
      </c>
      <c r="AD21" s="82">
        <f t="shared" si="12"/>
        <v>1.0784478784095841</v>
      </c>
      <c r="AE21" s="82"/>
      <c r="AF21" s="3" t="s">
        <v>288</v>
      </c>
      <c r="AG21" s="80">
        <v>2004</v>
      </c>
      <c r="AH21" s="82">
        <f t="shared" si="13"/>
        <v>-2.5517043641033056E-2</v>
      </c>
      <c r="AI21" s="82">
        <f t="shared" si="14"/>
        <v>7.5522857825359821E-2</v>
      </c>
      <c r="AJ21" s="82">
        <f t="shared" si="15"/>
        <v>0.94370522153328551</v>
      </c>
      <c r="AK21" s="82">
        <f t="shared" si="16"/>
        <v>-4.1118677346976502E-2</v>
      </c>
      <c r="AL21" s="82">
        <f t="shared" si="17"/>
        <v>-5.7941426926514356E-2</v>
      </c>
      <c r="AM21" s="83">
        <f>INDEX('Labor Calculation'!$D$13:$D$37,MATCH('TFP Calculation'!$C21,'Labor Calculation'!$B$13:$B$37,0))</f>
        <v>1757.97</v>
      </c>
      <c r="AN21" s="83"/>
      <c r="AO21" s="3" t="s">
        <v>288</v>
      </c>
      <c r="AP21" s="80">
        <v>2004</v>
      </c>
      <c r="AQ21" s="82">
        <f t="shared" si="18"/>
        <v>0.9716299121207097</v>
      </c>
      <c r="AR21" s="82">
        <f t="shared" si="19"/>
        <v>2.1509890598375041E-2</v>
      </c>
      <c r="AS21" s="82">
        <f t="shared" si="20"/>
        <v>-2.8780295871950971E-2</v>
      </c>
      <c r="AT21" s="84">
        <f>INDEX('Labor Calculation'!$E$13:$E$37,MATCH('TFP Calculation'!C21,'Labor Calculation'!$B$13:$B$37,0))*1000000</f>
        <v>99744363.887500003</v>
      </c>
      <c r="AU21" s="84">
        <f>INDEX('Labor Calculation'!$F$13:$F$37,MATCH('TFP Calculation'!C21,'Labor Calculation'!$B$13:$B$37,0))</f>
        <v>56738.376586346756</v>
      </c>
      <c r="AV21" s="82">
        <f t="shared" si="21"/>
        <v>0.88519205271858881</v>
      </c>
      <c r="AW21" s="82"/>
      <c r="AX21" s="3" t="s">
        <v>288</v>
      </c>
      <c r="AY21" s="80">
        <v>2004</v>
      </c>
      <c r="AZ21" s="84">
        <f>INDEX('Capital Stock Calculation'!$S$15:$S$39,MATCH('TFP Calculation'!C21,'Capital Stock Calculation'!$D$15:$D$39,0))</f>
        <v>2942873724.3059483</v>
      </c>
      <c r="BA21" s="82">
        <f t="shared" si="22"/>
        <v>0.97480251327782375</v>
      </c>
      <c r="BB21" s="82">
        <f t="shared" si="23"/>
        <v>3.7914011250327383E-3</v>
      </c>
      <c r="BC21" s="82">
        <f t="shared" si="24"/>
        <v>-2.5520378984692969E-2</v>
      </c>
      <c r="BD21" s="82">
        <f t="array" ref="BD21">INDEX('Capital Price Calculation'!$R$14:$R$39,MATCH('TFP Calculation'!C21,'Capital Price Calculation'!$D$14:$D$39,0))</f>
        <v>0.28729021568711738</v>
      </c>
      <c r="BE21" s="82">
        <f t="shared" si="25"/>
        <v>0.83894408906840234</v>
      </c>
      <c r="BF21" s="84">
        <f t="shared" si="26"/>
        <v>845458826.99580634</v>
      </c>
      <c r="BG21" s="84"/>
      <c r="BH21" s="3" t="s">
        <v>288</v>
      </c>
      <c r="BI21" s="80">
        <v>2004</v>
      </c>
      <c r="BJ21" s="84">
        <f>INDEX('Materials Calculation'!$F$13:$F$37,MATCH('TFP Calculation'!C21,'Materials Calculation'!$B$13:$B$37,0))*1000000</f>
        <v>205630636.11249998</v>
      </c>
      <c r="BK21" s="82">
        <f t="array" ref="BK21">INDEX('Materials Calculation'!$G$13:$G$37,MATCH('TFP Calculation'!C21,'Materials Calculation'!$B$13:$B$37,0))</f>
        <v>0.91400000000000003</v>
      </c>
      <c r="BL21" s="82">
        <f t="shared" si="27"/>
        <v>0.94421487603305787</v>
      </c>
      <c r="BM21" s="85">
        <f>INDEX('Materials Calculation'!$H$13:$H$37,MATCH('TFP Calculation'!C21,'Materials Calculation'!$B$13:$B$37,0))*1000000</f>
        <v>224978814.12746167</v>
      </c>
      <c r="BN21" s="82">
        <f t="shared" si="28"/>
        <v>1.0318694171070248</v>
      </c>
      <c r="BO21" s="82">
        <f t="shared" si="29"/>
        <v>-1.1966031752699524E-2</v>
      </c>
      <c r="BP21" s="82">
        <f t="shared" si="30"/>
        <v>3.1372125242270524E-2</v>
      </c>
      <c r="BQ21" s="82"/>
      <c r="BR21" s="3" t="s">
        <v>288</v>
      </c>
      <c r="BS21" s="80">
        <v>2004</v>
      </c>
      <c r="BT21" s="82">
        <f t="shared" si="31"/>
        <v>8.6671386908983739E-2</v>
      </c>
      <c r="BU21" s="82">
        <f t="shared" si="32"/>
        <v>0.73464891903884499</v>
      </c>
      <c r="BV21" s="82">
        <f t="shared" si="33"/>
        <v>0.17867969405217116</v>
      </c>
      <c r="BW21" s="82">
        <f t="shared" si="34"/>
        <v>0.8617622162271561</v>
      </c>
      <c r="BX21" s="82"/>
      <c r="BY21" s="3" t="s">
        <v>288</v>
      </c>
      <c r="BZ21" s="80">
        <v>2004</v>
      </c>
      <c r="CA21" s="82">
        <f t="shared" si="35"/>
        <v>9.4098838510828873E-3</v>
      </c>
      <c r="CB21" s="86">
        <f t="shared" si="36"/>
        <v>3.9201747036854423E-4</v>
      </c>
      <c r="CC21" s="82">
        <f t="shared" si="37"/>
        <v>4.3433085010586722E-2</v>
      </c>
      <c r="CD21" s="82">
        <f t="shared" si="38"/>
        <v>4.9716479823170194E-3</v>
      </c>
      <c r="CE21" s="82">
        <f t="shared" si="39"/>
        <v>2.1634930039451047E-2</v>
      </c>
      <c r="CF21" s="88">
        <f t="shared" si="40"/>
        <v>2.0146251947281129E-3</v>
      </c>
      <c r="CG21" s="88">
        <f t="shared" si="41"/>
        <v>-2.3979918964812425E-3</v>
      </c>
      <c r="CH21" s="88">
        <f t="shared" si="42"/>
        <v>6.9441476434432912E-3</v>
      </c>
      <c r="CI21" s="88">
        <f t="shared" si="43"/>
        <v>-9.7794508566746664E-4</v>
      </c>
      <c r="CJ21" s="87">
        <f t="shared" si="44"/>
        <v>-8.4129656500074064E-5</v>
      </c>
      <c r="CK21" s="88"/>
      <c r="CL21" s="3" t="s">
        <v>288</v>
      </c>
      <c r="CM21" s="80">
        <v>2004</v>
      </c>
      <c r="CN21" s="87">
        <f t="shared" si="45"/>
        <v>-2.655905803102228E-3</v>
      </c>
      <c r="CO21" s="80">
        <f t="shared" si="46"/>
        <v>4.8361507955312971E-3</v>
      </c>
      <c r="CP21" s="82">
        <f t="shared" si="47"/>
        <v>5.817855620625247E-4</v>
      </c>
      <c r="CQ21" s="82">
        <f t="shared" si="48"/>
        <v>1.8875903172719959E-2</v>
      </c>
      <c r="CR21" s="82">
        <f t="shared" si="49"/>
        <v>5.3950936152015266E-4</v>
      </c>
      <c r="CS21" s="88">
        <f t="shared" si="50"/>
        <v>-5.5397570856998883E-3</v>
      </c>
      <c r="CT21" s="82">
        <f t="shared" si="2"/>
        <v>7.5538369231877414E-2</v>
      </c>
      <c r="CU21" s="146">
        <f t="shared" si="51"/>
        <v>-2.5977475748283102E-2</v>
      </c>
      <c r="CV21" s="82">
        <f t="shared" si="52"/>
        <v>-1.0822263580044314E-3</v>
      </c>
      <c r="CW21" s="82"/>
      <c r="CX21" s="3" t="s">
        <v>288</v>
      </c>
      <c r="CY21" s="80">
        <v>2004</v>
      </c>
      <c r="CZ21" s="82">
        <f t="shared" si="53"/>
        <v>1.6637686003031817E-2</v>
      </c>
      <c r="DA21" s="146">
        <f t="shared" si="54"/>
        <v>-2.4809001003664732E-3</v>
      </c>
      <c r="DB21" s="82">
        <f t="shared" si="55"/>
        <v>-2.0670419426925288E-4</v>
      </c>
      <c r="DC21" s="82">
        <f t="shared" si="56"/>
        <v>9.2176055234909238E-2</v>
      </c>
      <c r="DD21" s="146">
        <f t="shared" si="57"/>
        <v>-2.8458375848649575E-2</v>
      </c>
      <c r="DE21" s="146"/>
      <c r="DF21" s="3" t="s">
        <v>288</v>
      </c>
      <c r="DG21" s="80">
        <v>2004</v>
      </c>
      <c r="DH21" s="82">
        <f t="shared" si="58"/>
        <v>-1.1855811067955986E-3</v>
      </c>
    </row>
    <row r="22" spans="2:112">
      <c r="B22" s="3" t="s">
        <v>288</v>
      </c>
      <c r="C22" s="80">
        <v>2003</v>
      </c>
      <c r="D22" s="81">
        <f>INDEX('Output Calculation'!H$13:H$37,MATCH('TFP Calculation'!$C22,'Output Calculation'!$C$13:$C$37,0))*1000000</f>
        <v>1098500000</v>
      </c>
      <c r="E22" s="81">
        <f>INDEX('Output Calculation'!I$13:I$37,MATCH('TFP Calculation'!$C22,'Output Calculation'!$C$13:$C$37,0))*1000000</f>
        <v>508800000</v>
      </c>
      <c r="F22" s="81">
        <f>INDEX('Output Calculation'!J$13:J$37,MATCH('TFP Calculation'!$C22,'Output Calculation'!$C$13:$C$37,0))*1000000</f>
        <v>85175000.000000015</v>
      </c>
      <c r="G22" s="81">
        <f>INDEX('Output Calculation'!K$13:K$37,MATCH('TFP Calculation'!$C22,'Output Calculation'!$C$13:$C$37,0))*1000000</f>
        <v>35050000.000000007</v>
      </c>
      <c r="H22" s="81">
        <f t="shared" si="3"/>
        <v>1727525000</v>
      </c>
      <c r="I22" s="82">
        <f t="shared" si="4"/>
        <v>0.63588081214454206</v>
      </c>
      <c r="J22" s="82">
        <f t="shared" si="4"/>
        <v>0.29452540484218753</v>
      </c>
      <c r="K22" s="82"/>
      <c r="L22" s="3" t="s">
        <v>288</v>
      </c>
      <c r="M22" s="80">
        <v>2003</v>
      </c>
      <c r="N22" s="82">
        <f t="shared" si="0"/>
        <v>4.9304641032691283E-2</v>
      </c>
      <c r="O22" s="82">
        <f t="shared" si="1"/>
        <v>2.0289141980579156E-2</v>
      </c>
      <c r="P22" s="82">
        <f t="array" ref="P22">INDEX('Output Calculation'!D$13:D$37,MATCH('TFP Calculation'!$C22,'Output Calculation'!$C$13:$C$37,0))</f>
        <v>4722.4599135624994</v>
      </c>
      <c r="Q22" s="82">
        <f t="array" ref="Q22">INDEX('Output Calculation'!E$13:E$37,MATCH('TFP Calculation'!$C22,'Output Calculation'!$C$13:$C$37,0))</f>
        <v>5070.1450338125005</v>
      </c>
      <c r="R22" s="82">
        <f t="array" ref="R22">INDEX('Output Calculation'!F$13:F$37,MATCH('TFP Calculation'!$C22,'Output Calculation'!$C$13:$C$37,0))</f>
        <v>2632.6919252500002</v>
      </c>
      <c r="S22" s="82">
        <f t="array" ref="S22">INDEX('Output Calculation'!G$13:G$37,MATCH('TFP Calculation'!$C22,'Output Calculation'!$C$13:$C$37,0))</f>
        <v>184.39966006250012</v>
      </c>
      <c r="T22" s="82">
        <f t="shared" si="5"/>
        <v>12609.6965326875</v>
      </c>
      <c r="U22" s="82">
        <f t="shared" si="6"/>
        <v>1.1070437387524013</v>
      </c>
      <c r="W22" s="3" t="s">
        <v>288</v>
      </c>
      <c r="X22" s="80">
        <v>2003</v>
      </c>
      <c r="Y22" s="82">
        <f t="shared" si="7"/>
        <v>0.12278305738199621</v>
      </c>
      <c r="Z22" s="82">
        <f t="shared" si="8"/>
        <v>0.10169316401407127</v>
      </c>
      <c r="AA22" s="82">
        <f t="shared" si="9"/>
        <v>1.1136758693140236</v>
      </c>
      <c r="AB22" s="82">
        <f t="shared" si="10"/>
        <v>8.0847442032450187E-2</v>
      </c>
      <c r="AC22" s="82">
        <f t="shared" si="11"/>
        <v>0.10766613804922277</v>
      </c>
      <c r="AD22" s="82">
        <f t="shared" si="12"/>
        <v>1.1066872656645212</v>
      </c>
      <c r="AE22" s="82"/>
      <c r="AF22" s="3" t="s">
        <v>288</v>
      </c>
      <c r="AG22" s="80">
        <v>2003</v>
      </c>
      <c r="AH22" s="82">
        <f t="shared" si="13"/>
        <v>1.3821070190551123E-2</v>
      </c>
      <c r="AI22" s="82">
        <f t="shared" si="14"/>
        <v>0.1013711076393357</v>
      </c>
      <c r="AJ22" s="82">
        <f t="shared" si="15"/>
        <v>0.98417311844415856</v>
      </c>
      <c r="AK22" s="82">
        <f t="shared" si="16"/>
        <v>3.4621064200896479E-3</v>
      </c>
      <c r="AL22" s="82">
        <f t="shared" si="17"/>
        <v>-1.5953464026135542E-2</v>
      </c>
      <c r="AM22" s="83">
        <f>INDEX('Labor Calculation'!$D$13:$D$37,MATCH('TFP Calculation'!$C22,'Labor Calculation'!$B$13:$B$37,0))</f>
        <v>1720.9525000000001</v>
      </c>
      <c r="AN22" s="83"/>
      <c r="AO22" s="3" t="s">
        <v>288</v>
      </c>
      <c r="AP22" s="80">
        <v>2003</v>
      </c>
      <c r="AQ22" s="82">
        <f t="shared" si="18"/>
        <v>0.95117034212126239</v>
      </c>
      <c r="AR22" s="82">
        <f t="shared" si="19"/>
        <v>4.6642562611752411E-2</v>
      </c>
      <c r="AS22" s="82">
        <f t="shared" si="20"/>
        <v>-5.0062113526827774E-2</v>
      </c>
      <c r="AT22" s="84">
        <f>INDEX('Labor Calculation'!$E$13:$E$37,MATCH('TFP Calculation'!C22,'Labor Calculation'!$B$13:$B$37,0))*1000000</f>
        <v>90982383.297000006</v>
      </c>
      <c r="AU22" s="84">
        <f>INDEX('Labor Calculation'!$F$13:$F$37,MATCH('TFP Calculation'!C22,'Labor Calculation'!$B$13:$B$37,0))</f>
        <v>52867.45758351843</v>
      </c>
      <c r="AV22" s="82">
        <f t="shared" si="21"/>
        <v>0.82480071013573575</v>
      </c>
      <c r="AW22" s="82"/>
      <c r="AX22" s="3" t="s">
        <v>288</v>
      </c>
      <c r="AY22" s="80">
        <v>2003</v>
      </c>
      <c r="AZ22" s="84">
        <f>INDEX('Capital Stock Calculation'!$S$15:$S$39,MATCH('TFP Calculation'!C22,'Capital Stock Calculation'!$D$15:$D$39,0))</f>
        <v>2931758252.7680793</v>
      </c>
      <c r="BA22" s="82">
        <f t="shared" si="22"/>
        <v>0.97112060552150703</v>
      </c>
      <c r="BB22" s="82">
        <f t="shared" si="23"/>
        <v>1.0098984944311646E-2</v>
      </c>
      <c r="BC22" s="82">
        <f t="shared" si="24"/>
        <v>-2.9304610863757963E-2</v>
      </c>
      <c r="BD22" s="82">
        <f t="array" ref="BD22">INDEX('Capital Price Calculation'!$R$14:$R$39,MATCH('TFP Calculation'!C22,'Capital Price Calculation'!$D$14:$D$39,0))</f>
        <v>0.2884801066794016</v>
      </c>
      <c r="BE22" s="82">
        <f t="shared" si="25"/>
        <v>0.84241880543570025</v>
      </c>
      <c r="BF22" s="84">
        <f t="shared" si="26"/>
        <v>845753933.51675153</v>
      </c>
      <c r="BG22" s="84"/>
      <c r="BH22" s="3" t="s">
        <v>288</v>
      </c>
      <c r="BI22" s="80">
        <v>2003</v>
      </c>
      <c r="BJ22" s="84">
        <f>INDEX('Materials Calculation'!$F$13:$F$37,MATCH('TFP Calculation'!C22,'Materials Calculation'!$B$13:$B$37,0))*1000000</f>
        <v>201517616.70299998</v>
      </c>
      <c r="BK22" s="82">
        <f t="array" ref="BK22">INDEX('Materials Calculation'!$G$13:$G$37,MATCH('TFP Calculation'!C22,'Materials Calculation'!$B$13:$B$37,0))</f>
        <v>0.88500000000000001</v>
      </c>
      <c r="BL22" s="82">
        <f t="shared" si="27"/>
        <v>0.91425619834710747</v>
      </c>
      <c r="BM22" s="85">
        <f>INDEX('Materials Calculation'!$H$13:$H$37,MATCH('TFP Calculation'!C22,'Materials Calculation'!$B$13:$B$37,0))*1000000</f>
        <v>227703521.69830507</v>
      </c>
      <c r="BN22" s="82">
        <f t="shared" si="28"/>
        <v>1.0443663378673966</v>
      </c>
      <c r="BO22" s="82">
        <f t="shared" si="29"/>
        <v>0.10850199855983693</v>
      </c>
      <c r="BP22" s="82">
        <f t="shared" si="30"/>
        <v>4.3410326250440757E-2</v>
      </c>
      <c r="BQ22" s="82"/>
      <c r="BR22" s="3" t="s">
        <v>288</v>
      </c>
      <c r="BS22" s="80">
        <v>2003</v>
      </c>
      <c r="BT22" s="82">
        <f t="shared" si="31"/>
        <v>7.9931534271883126E-2</v>
      </c>
      <c r="BU22" s="82">
        <f t="shared" si="32"/>
        <v>0.74302746391897678</v>
      </c>
      <c r="BV22" s="82">
        <f t="shared" si="33"/>
        <v>0.17704100180914004</v>
      </c>
      <c r="BW22" s="82">
        <f t="shared" si="34"/>
        <v>0.85372872805581812</v>
      </c>
      <c r="BX22" s="82"/>
      <c r="BY22" s="3" t="s">
        <v>288</v>
      </c>
      <c r="BZ22" s="80">
        <v>2003</v>
      </c>
      <c r="CA22" s="82">
        <f t="shared" si="35"/>
        <v>6.0198098555551425E-3</v>
      </c>
      <c r="CB22" s="86">
        <f t="shared" si="36"/>
        <v>2.5764032553623502E-4</v>
      </c>
      <c r="CC22" s="82">
        <f t="shared" si="37"/>
        <v>5.7458437748446646E-2</v>
      </c>
      <c r="CD22" s="82">
        <f t="shared" si="38"/>
        <v>4.9716479823170194E-3</v>
      </c>
      <c r="CE22" s="82">
        <f t="shared" si="39"/>
        <v>3.1271496163357677E-2</v>
      </c>
      <c r="CF22" s="88">
        <f t="shared" si="40"/>
        <v>2.0146251947281129E-3</v>
      </c>
      <c r="CG22" s="88">
        <f t="shared" si="41"/>
        <v>-8.5789866364969223E-4</v>
      </c>
      <c r="CH22" s="88">
        <f t="shared" si="42"/>
        <v>6.9441476434432912E-3</v>
      </c>
      <c r="CI22" s="88">
        <f t="shared" si="43"/>
        <v>-2.0248143198246224E-4</v>
      </c>
      <c r="CJ22" s="87">
        <f t="shared" si="44"/>
        <v>-8.4129656500074064E-5</v>
      </c>
      <c r="CK22" s="88"/>
      <c r="CL22" s="3" t="s">
        <v>288</v>
      </c>
      <c r="CM22" s="80">
        <v>2003</v>
      </c>
      <c r="CN22" s="87">
        <f t="shared" si="45"/>
        <v>-9.6584465179660193E-4</v>
      </c>
      <c r="CO22" s="80">
        <f t="shared" si="46"/>
        <v>4.8361507955312971E-3</v>
      </c>
      <c r="CP22" s="82">
        <f t="shared" si="47"/>
        <v>3.440187207381375E-3</v>
      </c>
      <c r="CQ22" s="82">
        <f t="shared" si="48"/>
        <v>1.8875903172719959E-2</v>
      </c>
      <c r="CR22" s="82">
        <f t="shared" si="49"/>
        <v>-1.5280533347378545E-3</v>
      </c>
      <c r="CS22" s="88">
        <f t="shared" si="50"/>
        <v>-5.5397570856998883E-3</v>
      </c>
      <c r="CT22" s="82">
        <f t="shared" si="2"/>
        <v>0.10151584498016052</v>
      </c>
      <c r="CU22" s="146">
        <f t="shared" si="51"/>
        <v>9.571028971876569E-2</v>
      </c>
      <c r="CV22" s="82">
        <f t="shared" si="52"/>
        <v>4.0962805789546228E-3</v>
      </c>
      <c r="CW22" s="82"/>
      <c r="CX22" s="3" t="s">
        <v>288</v>
      </c>
      <c r="CY22" s="80">
        <v>2003</v>
      </c>
      <c r="CZ22" s="82">
        <f t="shared" si="53"/>
        <v>1.911858610339829E-2</v>
      </c>
      <c r="DA22" s="146">
        <f t="shared" si="54"/>
        <v>-2.7888102066108457E-2</v>
      </c>
      <c r="DB22" s="82">
        <f t="shared" si="55"/>
        <v>-2.6040557716834746E-3</v>
      </c>
      <c r="DC22" s="82">
        <f t="shared" si="56"/>
        <v>0.12063443108355881</v>
      </c>
      <c r="DD22" s="146">
        <f t="shared" si="57"/>
        <v>6.782218765265724E-2</v>
      </c>
      <c r="DE22" s="146"/>
      <c r="DF22" s="3" t="s">
        <v>288</v>
      </c>
      <c r="DG22" s="80">
        <v>2003</v>
      </c>
      <c r="DH22" s="82">
        <f t="shared" si="58"/>
        <v>2.9027047240180342E-3</v>
      </c>
    </row>
    <row r="23" spans="2:112">
      <c r="B23" s="3" t="s">
        <v>288</v>
      </c>
      <c r="C23" s="80">
        <v>2002</v>
      </c>
      <c r="D23" s="81">
        <f>INDEX('Output Calculation'!H$13:H$37,MATCH('TFP Calculation'!$C23,'Output Calculation'!$C$13:$C$37,0))*1000000</f>
        <v>1117637500.0000002</v>
      </c>
      <c r="E23" s="81">
        <f>INDEX('Output Calculation'!I$13:I$37,MATCH('TFP Calculation'!$C23,'Output Calculation'!$C$13:$C$37,0))*1000000</f>
        <v>557837500.00000012</v>
      </c>
      <c r="F23" s="81">
        <f>INDEX('Output Calculation'!J$13:J$37,MATCH('TFP Calculation'!$C23,'Output Calculation'!$C$13:$C$37,0))*1000000</f>
        <v>94000000</v>
      </c>
      <c r="G23" s="81">
        <f>INDEX('Output Calculation'!K$13:K$37,MATCH('TFP Calculation'!$C23,'Output Calculation'!$C$13:$C$37,0))*1000000</f>
        <v>34675000</v>
      </c>
      <c r="H23" s="81">
        <f t="shared" si="3"/>
        <v>1804150000.0000005</v>
      </c>
      <c r="I23" s="82">
        <f t="shared" si="4"/>
        <v>0.61948147326996095</v>
      </c>
      <c r="J23" s="82">
        <f t="shared" si="4"/>
        <v>0.30919685170301803</v>
      </c>
      <c r="K23" s="82"/>
      <c r="L23" s="3" t="s">
        <v>288</v>
      </c>
      <c r="M23" s="80">
        <v>2002</v>
      </c>
      <c r="N23" s="82">
        <f t="shared" si="0"/>
        <v>5.2102097940858565E-2</v>
      </c>
      <c r="O23" s="82">
        <f t="shared" si="1"/>
        <v>1.9219577086162454E-2</v>
      </c>
      <c r="P23" s="82">
        <f t="array" ref="P23">INDEX('Output Calculation'!D$13:D$37,MATCH('TFP Calculation'!$C23,'Output Calculation'!$C$13:$C$37,0))</f>
        <v>4206.0306151875002</v>
      </c>
      <c r="Q23" s="82">
        <f t="array" ref="Q23">INDEX('Output Calculation'!E$13:E$37,MATCH('TFP Calculation'!$C23,'Output Calculation'!$C$13:$C$37,0))</f>
        <v>4690.8979349375004</v>
      </c>
      <c r="R23" s="82">
        <f t="array" ref="R23">INDEX('Output Calculation'!F$13:F$37,MATCH('TFP Calculation'!$C23,'Output Calculation'!$C$13:$C$37,0))</f>
        <v>2596.8013515000002</v>
      </c>
      <c r="S23" s="82">
        <f t="array" ref="S23">INDEX('Output Calculation'!G$13:G$37,MATCH('TFP Calculation'!$C23,'Output Calculation'!$C$13:$C$37,0))</f>
        <v>183.76345143750052</v>
      </c>
      <c r="T23" s="82">
        <f t="shared" si="5"/>
        <v>11677.493353062502</v>
      </c>
      <c r="U23" s="82">
        <f t="shared" si="6"/>
        <v>0.98598187020536765</v>
      </c>
      <c r="W23" s="3" t="s">
        <v>288</v>
      </c>
      <c r="X23" s="80">
        <v>2002</v>
      </c>
      <c r="Y23" s="82">
        <f t="shared" si="7"/>
        <v>3.4448602970024479E-3</v>
      </c>
      <c r="Z23" s="82">
        <f t="shared" si="8"/>
        <v>-1.4117311764200028E-2</v>
      </c>
      <c r="AA23" s="82">
        <f t="shared" si="9"/>
        <v>1.0303728592999601</v>
      </c>
      <c r="AB23" s="82">
        <f t="shared" si="10"/>
        <v>-5.8191515723860741E-3</v>
      </c>
      <c r="AC23" s="82">
        <f t="shared" si="11"/>
        <v>2.992073605594835E-2</v>
      </c>
      <c r="AD23" s="82">
        <f t="shared" si="12"/>
        <v>1.091600182916415</v>
      </c>
      <c r="AE23" s="82"/>
      <c r="AF23" s="3" t="s">
        <v>288</v>
      </c>
      <c r="AG23" s="80">
        <v>2002</v>
      </c>
      <c r="AH23" s="82">
        <f t="shared" si="13"/>
        <v>3.3379983609359335E-3</v>
      </c>
      <c r="AI23" s="82">
        <f t="shared" si="14"/>
        <v>8.7644677419286832E-2</v>
      </c>
      <c r="AJ23" s="82">
        <f t="shared" si="15"/>
        <v>0.98077756214956069</v>
      </c>
      <c r="AK23" s="82">
        <f t="shared" si="16"/>
        <v>1.1136335576396382E-3</v>
      </c>
      <c r="AL23" s="82">
        <f t="shared" si="17"/>
        <v>-1.9409591152453144E-2</v>
      </c>
      <c r="AM23" s="83">
        <f>INDEX('Labor Calculation'!$D$13:$D$37,MATCH('TFP Calculation'!$C23,'Labor Calculation'!$B$13:$B$37,0))</f>
        <v>1644.26</v>
      </c>
      <c r="AN23" s="83"/>
      <c r="AO23" s="3" t="s">
        <v>288</v>
      </c>
      <c r="AP23" s="80">
        <v>2002</v>
      </c>
      <c r="AQ23" s="82">
        <f t="shared" si="18"/>
        <v>0.90878240203393579</v>
      </c>
      <c r="AR23" s="82">
        <f t="shared" si="19"/>
        <v>1.4188060810821152E-2</v>
      </c>
      <c r="AS23" s="82">
        <f t="shared" si="20"/>
        <v>-9.5649595161871589E-2</v>
      </c>
      <c r="AT23" s="84">
        <f>INDEX('Labor Calculation'!$E$13:$E$37,MATCH('TFP Calculation'!C23,'Labor Calculation'!$B$13:$B$37,0))*1000000</f>
        <v>81008893.760250002</v>
      </c>
      <c r="AU23" s="84">
        <f>INDEX('Labor Calculation'!$F$13:$F$37,MATCH('TFP Calculation'!C23,'Labor Calculation'!$B$13:$B$37,0))</f>
        <v>49267.691095234331</v>
      </c>
      <c r="AV23" s="82">
        <f t="shared" si="21"/>
        <v>0.76863969745285665</v>
      </c>
      <c r="AW23" s="82"/>
      <c r="AX23" s="3" t="s">
        <v>288</v>
      </c>
      <c r="AY23" s="80">
        <v>2002</v>
      </c>
      <c r="AZ23" s="84">
        <f>INDEX('Capital Stock Calculation'!$S$15:$S$39,MATCH('TFP Calculation'!C23,'Capital Stock Calculation'!$D$15:$D$39,0))</f>
        <v>2902446489.3702588</v>
      </c>
      <c r="BA23" s="82">
        <f t="shared" si="22"/>
        <v>0.96141132700479492</v>
      </c>
      <c r="BB23" s="82">
        <f t="shared" si="23"/>
        <v>1.2944612463289637E-2</v>
      </c>
      <c r="BC23" s="82">
        <f t="shared" si="24"/>
        <v>-3.9352941810118107E-2</v>
      </c>
      <c r="BD23" s="82">
        <f t="array" ref="BD23">INDEX('Capital Price Calculation'!$R$14:$R$39,MATCH('TFP Calculation'!C23,'Capital Price Calculation'!$D$14:$D$39,0))</f>
        <v>0.29061046457174605</v>
      </c>
      <c r="BE23" s="82">
        <f t="shared" si="25"/>
        <v>0.84863987062968194</v>
      </c>
      <c r="BF23" s="84">
        <f t="shared" si="26"/>
        <v>843481322.67052436</v>
      </c>
      <c r="BG23" s="84"/>
      <c r="BH23" s="3" t="s">
        <v>288</v>
      </c>
      <c r="BI23" s="80">
        <v>2002</v>
      </c>
      <c r="BJ23" s="84">
        <f>INDEX('Materials Calculation'!$F$13:$F$37,MATCH('TFP Calculation'!C23,'Materials Calculation'!$B$13:$B$37,0))*1000000</f>
        <v>176041106.23975</v>
      </c>
      <c r="BK23" s="82">
        <f t="array" ref="BK23">INDEX('Materials Calculation'!$G$13:$G$37,MATCH('TFP Calculation'!C23,'Materials Calculation'!$B$13:$B$37,0))</f>
        <v>0.85699999999999998</v>
      </c>
      <c r="BL23" s="82">
        <f t="shared" si="27"/>
        <v>0.88533057851239672</v>
      </c>
      <c r="BM23" s="85">
        <f>INDEX('Materials Calculation'!$H$13:$H$37,MATCH('TFP Calculation'!C23,'Materials Calculation'!$B$13:$B$37,0))*1000000</f>
        <v>205415526.53413069</v>
      </c>
      <c r="BN23" s="82">
        <f t="shared" si="28"/>
        <v>0.94214204324776574</v>
      </c>
      <c r="BO23" s="82">
        <f t="shared" si="29"/>
        <v>-8.842065557512057E-3</v>
      </c>
      <c r="BP23" s="82">
        <f t="shared" si="30"/>
        <v>-5.9599226762927074E-2</v>
      </c>
      <c r="BQ23" s="82"/>
      <c r="BR23" s="3" t="s">
        <v>288</v>
      </c>
      <c r="BS23" s="80">
        <v>2002</v>
      </c>
      <c r="BT23" s="82">
        <f t="shared" si="31"/>
        <v>7.360889425997949E-2</v>
      </c>
      <c r="BU23" s="82">
        <f t="shared" si="32"/>
        <v>0.76643100045871637</v>
      </c>
      <c r="BV23" s="82">
        <f t="shared" si="33"/>
        <v>0.15996010528130417</v>
      </c>
      <c r="BW23" s="82">
        <f t="shared" si="34"/>
        <v>0.84862019583729364</v>
      </c>
      <c r="BX23" s="82"/>
      <c r="BY23" s="3" t="s">
        <v>288</v>
      </c>
      <c r="BZ23" s="80">
        <v>2002</v>
      </c>
      <c r="CA23" s="82">
        <f t="shared" si="35"/>
        <v>8.1444239625090287E-3</v>
      </c>
      <c r="CB23" s="86">
        <f t="shared" si="36"/>
        <v>3.2280216027232044E-4</v>
      </c>
      <c r="CC23" s="82">
        <f t="shared" si="37"/>
        <v>-1.3506473520022386E-2</v>
      </c>
      <c r="CD23" s="82">
        <f t="shared" si="38"/>
        <v>4.9716479823170194E-3</v>
      </c>
      <c r="CE23" s="82">
        <f t="shared" si="39"/>
        <v>7.4274323979859613E-3</v>
      </c>
      <c r="CF23" s="88">
        <f t="shared" si="40"/>
        <v>2.0146251947281129E-3</v>
      </c>
      <c r="CG23" s="88">
        <f t="shared" si="41"/>
        <v>-1.7052588702028437E-3</v>
      </c>
      <c r="CH23" s="88">
        <f t="shared" si="42"/>
        <v>6.9441476434432912E-3</v>
      </c>
      <c r="CI23" s="88">
        <f t="shared" si="43"/>
        <v>-2.5643591035425905E-4</v>
      </c>
      <c r="CJ23" s="87">
        <f t="shared" si="44"/>
        <v>-8.4129656500074064E-5</v>
      </c>
      <c r="CK23" s="88"/>
      <c r="CL23" s="3" t="s">
        <v>288</v>
      </c>
      <c r="CM23" s="80">
        <v>2002</v>
      </c>
      <c r="CN23" s="87">
        <f t="shared" si="45"/>
        <v>2.3036949261100552E-3</v>
      </c>
      <c r="CO23" s="80">
        <f t="shared" si="46"/>
        <v>4.8361507955312971E-3</v>
      </c>
      <c r="CP23" s="82">
        <f t="shared" si="47"/>
        <v>1.1192460018348244E-2</v>
      </c>
      <c r="CQ23" s="82">
        <f t="shared" si="48"/>
        <v>1.8875903172719959E-2</v>
      </c>
      <c r="CR23" s="82">
        <f t="shared" si="49"/>
        <v>1.5338236342497083E-2</v>
      </c>
      <c r="CS23" s="88">
        <f t="shared" si="50"/>
        <v>-5.5397570856998883E-3</v>
      </c>
      <c r="CT23" s="82">
        <f t="shared" si="2"/>
        <v>5.8055552613948229E-3</v>
      </c>
      <c r="CU23" s="146">
        <f t="shared" si="51"/>
        <v>9.8200352446899467E-5</v>
      </c>
      <c r="CV23" s="82">
        <f t="shared" si="52"/>
        <v>3.8921458479178792E-6</v>
      </c>
      <c r="CW23" s="82"/>
      <c r="CX23" s="3" t="s">
        <v>288</v>
      </c>
      <c r="CY23" s="80">
        <v>2002</v>
      </c>
      <c r="CZ23" s="82">
        <f t="shared" si="53"/>
        <v>4.7006688169506747E-2</v>
      </c>
      <c r="DA23" s="146">
        <f t="shared" si="54"/>
        <v>-9.4465798510184537E-3</v>
      </c>
      <c r="DB23" s="82">
        <f t="shared" si="55"/>
        <v>-9.0099690342812435E-4</v>
      </c>
      <c r="DC23" s="82">
        <f t="shared" si="56"/>
        <v>5.2812243430901573E-2</v>
      </c>
      <c r="DD23" s="146">
        <f t="shared" si="57"/>
        <v>-9.348379498571549E-3</v>
      </c>
      <c r="DE23" s="146"/>
      <c r="DF23" s="3" t="s">
        <v>288</v>
      </c>
      <c r="DG23" s="80">
        <v>2002</v>
      </c>
      <c r="DH23" s="82">
        <f t="shared" si="58"/>
        <v>-3.7052062995192124E-4</v>
      </c>
    </row>
    <row r="24" spans="2:112">
      <c r="B24" s="3" t="s">
        <v>288</v>
      </c>
      <c r="C24" s="80">
        <v>2001</v>
      </c>
      <c r="D24" s="81">
        <f>INDEX('Output Calculation'!H$13:H$37,MATCH('TFP Calculation'!$C24,'Output Calculation'!$C$13:$C$37,0))*1000000</f>
        <v>1177287500.0000002</v>
      </c>
      <c r="E24" s="81">
        <f>INDEX('Output Calculation'!I$13:I$37,MATCH('TFP Calculation'!$C24,'Output Calculation'!$C$13:$C$37,0))*1000000</f>
        <v>630287499.99999988</v>
      </c>
      <c r="F24" s="81">
        <f>INDEX('Output Calculation'!J$13:J$37,MATCH('TFP Calculation'!$C24,'Output Calculation'!$C$13:$C$37,0))*1000000</f>
        <v>108800000</v>
      </c>
      <c r="G24" s="81">
        <f>INDEX('Output Calculation'!K$13:K$37,MATCH('TFP Calculation'!$C24,'Output Calculation'!$C$13:$C$37,0))*1000000</f>
        <v>35974999.999999993</v>
      </c>
      <c r="H24" s="81">
        <f t="shared" si="3"/>
        <v>1952350000</v>
      </c>
      <c r="I24" s="82">
        <f t="shared" si="4"/>
        <v>0.60301047455630408</v>
      </c>
      <c r="J24" s="82">
        <f t="shared" si="4"/>
        <v>0.32283530104745556</v>
      </c>
      <c r="K24" s="82"/>
      <c r="L24" s="3" t="s">
        <v>288</v>
      </c>
      <c r="M24" s="80">
        <v>2001</v>
      </c>
      <c r="N24" s="82">
        <f t="shared" si="0"/>
        <v>5.572771275642175E-2</v>
      </c>
      <c r="O24" s="82">
        <f t="shared" si="1"/>
        <v>1.8426511639818677E-2</v>
      </c>
      <c r="P24" s="82">
        <f t="array" ref="P24">INDEX('Output Calculation'!D$13:D$37,MATCH('TFP Calculation'!$C24,'Output Calculation'!$C$13:$C$37,0))</f>
        <v>4191.5911691874999</v>
      </c>
      <c r="Q24" s="82">
        <f t="array" ref="Q24">INDEX('Output Calculation'!E$13:E$37,MATCH('TFP Calculation'!$C24,'Output Calculation'!$C$13:$C$37,0))</f>
        <v>4718.3547564374994</v>
      </c>
      <c r="R24" s="82">
        <f t="array" ref="R24">INDEX('Output Calculation'!F$13:F$37,MATCH('TFP Calculation'!$C24,'Output Calculation'!$C$13:$C$37,0))</f>
        <v>2588.1620707500001</v>
      </c>
      <c r="S24" s="82">
        <f t="array" ref="S24">INDEX('Output Calculation'!G$13:G$37,MATCH('TFP Calculation'!$C24,'Output Calculation'!$C$13:$C$37,0))</f>
        <v>183.55903393749981</v>
      </c>
      <c r="T24" s="82">
        <f t="shared" si="5"/>
        <v>11681.667030312499</v>
      </c>
      <c r="U24" s="82">
        <f t="shared" si="6"/>
        <v>0.98259696094664728</v>
      </c>
      <c r="W24" s="3" t="s">
        <v>288</v>
      </c>
      <c r="X24" s="80">
        <v>2001</v>
      </c>
      <c r="Y24" s="82">
        <f t="shared" si="7"/>
        <v>2.7653579312356683E-2</v>
      </c>
      <c r="Z24" s="82">
        <f t="shared" si="8"/>
        <v>-1.7556252121650275E-2</v>
      </c>
      <c r="AA24" s="82">
        <f t="shared" si="9"/>
        <v>1.0364038503956168</v>
      </c>
      <c r="AB24" s="82">
        <f t="shared" si="10"/>
        <v>1.3640184206158597E-2</v>
      </c>
      <c r="AC24" s="82">
        <f t="shared" si="11"/>
        <v>3.5756884862576221E-2</v>
      </c>
      <c r="AD24" s="82">
        <f t="shared" si="12"/>
        <v>1.0879685456941381</v>
      </c>
      <c r="AE24" s="82"/>
      <c r="AF24" s="3" t="s">
        <v>288</v>
      </c>
      <c r="AG24" s="80">
        <v>2001</v>
      </c>
      <c r="AH24" s="82">
        <f t="shared" si="13"/>
        <v>-3.926089884032391E-2</v>
      </c>
      <c r="AI24" s="82">
        <f t="shared" si="14"/>
        <v>8.431223780824916E-2</v>
      </c>
      <c r="AJ24" s="82">
        <f t="shared" si="15"/>
        <v>0.97968655033114371</v>
      </c>
      <c r="AK24" s="82">
        <f t="shared" si="16"/>
        <v>-0.20672921891897664</v>
      </c>
      <c r="AL24" s="82">
        <f t="shared" si="17"/>
        <v>-2.0522605080226838E-2</v>
      </c>
      <c r="AM24" s="83">
        <f>INDEX('Labor Calculation'!$D$13:$D$37,MATCH('TFP Calculation'!$C24,'Labor Calculation'!$B$13:$B$37,0))</f>
        <v>1621.2575000000002</v>
      </c>
      <c r="AN24" s="83"/>
      <c r="AO24" s="3" t="s">
        <v>288</v>
      </c>
      <c r="AP24" s="80">
        <v>2001</v>
      </c>
      <c r="AQ24" s="82">
        <f t="shared" si="18"/>
        <v>0.8960689216824187</v>
      </c>
      <c r="AR24" s="82">
        <f t="shared" si="19"/>
        <v>-3.5297390331597178E-2</v>
      </c>
      <c r="AS24" s="82">
        <f t="shared" si="20"/>
        <v>-0.10973794744495846</v>
      </c>
      <c r="AT24" s="84">
        <f>INDEX('Labor Calculation'!$E$13:$E$37,MATCH('TFP Calculation'!C24,'Labor Calculation'!$B$13:$B$37,0))*1000000</f>
        <v>76185920.981000006</v>
      </c>
      <c r="AU24" s="84">
        <f>INDEX('Labor Calculation'!$F$13:$F$37,MATCH('TFP Calculation'!C24,'Labor Calculation'!$B$13:$B$37,0))</f>
        <v>46991.869570996583</v>
      </c>
      <c r="AV24" s="82">
        <f t="shared" si="21"/>
        <v>0.7331339384258011</v>
      </c>
      <c r="AW24" s="82"/>
      <c r="AX24" s="3" t="s">
        <v>288</v>
      </c>
      <c r="AY24" s="80">
        <v>2001</v>
      </c>
      <c r="AZ24" s="84">
        <f>INDEX('Capital Stock Calculation'!$S$15:$S$39,MATCH('TFP Calculation'!C24,'Capital Stock Calculation'!$D$15:$D$39,0))</f>
        <v>2865355571.9221983</v>
      </c>
      <c r="BA24" s="82">
        <f t="shared" si="22"/>
        <v>0.94912526822846166</v>
      </c>
      <c r="BB24" s="82">
        <f t="shared" si="23"/>
        <v>1.059150759848982E-2</v>
      </c>
      <c r="BC24" s="82">
        <f t="shared" si="24"/>
        <v>-5.221448884273501E-2</v>
      </c>
      <c r="BD24" s="82">
        <f t="array" ref="BD24">INDEX('Capital Price Calculation'!$R$14:$R$39,MATCH('TFP Calculation'!C24,'Capital Price Calculation'!$D$14:$D$39,0))</f>
        <v>0.28926497006431062</v>
      </c>
      <c r="BE24" s="82">
        <f t="shared" si="25"/>
        <v>0.84471076131007905</v>
      </c>
      <c r="BF24" s="84">
        <f t="shared" si="26"/>
        <v>828846993.73568034</v>
      </c>
      <c r="BG24" s="84"/>
      <c r="BH24" s="3" t="s">
        <v>288</v>
      </c>
      <c r="BI24" s="80">
        <v>2001</v>
      </c>
      <c r="BJ24" s="84">
        <f>INDEX('Materials Calculation'!$F$13:$F$37,MATCH('TFP Calculation'!C24,'Materials Calculation'!$B$13:$B$37,0))*1000000</f>
        <v>175539079.01899999</v>
      </c>
      <c r="BK24" s="82">
        <f t="array" ref="BK24">INDEX('Materials Calculation'!$G$13:$G$37,MATCH('TFP Calculation'!C24,'Materials Calculation'!$B$13:$B$37,0))</f>
        <v>0.84699999999999998</v>
      </c>
      <c r="BL24" s="82">
        <f t="shared" si="27"/>
        <v>0.875</v>
      </c>
      <c r="BM24" s="85">
        <f>INDEX('Materials Calculation'!$H$13:$H$37,MATCH('TFP Calculation'!C24,'Materials Calculation'!$B$13:$B$37,0))*1000000</f>
        <v>207248027.17709562</v>
      </c>
      <c r="BN24" s="82">
        <f t="shared" si="28"/>
        <v>0.95054684072897733</v>
      </c>
      <c r="BO24" s="82">
        <f t="shared" si="29"/>
        <v>6.9549611811290823E-2</v>
      </c>
      <c r="BP24" s="82">
        <f t="shared" si="30"/>
        <v>-5.0717838174266047E-2</v>
      </c>
      <c r="BQ24" s="82"/>
      <c r="BR24" s="3" t="s">
        <v>288</v>
      </c>
      <c r="BS24" s="80">
        <v>2001</v>
      </c>
      <c r="BT24" s="82">
        <f t="shared" si="31"/>
        <v>7.0505178204383401E-2</v>
      </c>
      <c r="BU24" s="82">
        <f t="shared" si="32"/>
        <v>0.76704467498759299</v>
      </c>
      <c r="BV24" s="82">
        <f t="shared" si="33"/>
        <v>0.16245014680802355</v>
      </c>
      <c r="BW24" s="82">
        <f t="shared" si="34"/>
        <v>0.84176450880102494</v>
      </c>
      <c r="BX24" s="82"/>
      <c r="BY24" s="3" t="s">
        <v>288</v>
      </c>
      <c r="BZ24" s="80">
        <v>2001</v>
      </c>
      <c r="CA24" s="82">
        <f t="shared" si="35"/>
        <v>2.0594343492067523E-2</v>
      </c>
      <c r="CB24" s="86">
        <f t="shared" si="36"/>
        <v>8.1654327408944448E-4</v>
      </c>
      <c r="CC24" s="82">
        <f t="shared" si="37"/>
        <v>-1.5379142810412588E-2</v>
      </c>
      <c r="CD24" s="82">
        <f t="shared" si="38"/>
        <v>4.9716479823170194E-3</v>
      </c>
      <c r="CE24" s="82">
        <f t="shared" si="39"/>
        <v>9.4730470499297514E-3</v>
      </c>
      <c r="CF24" s="88">
        <f t="shared" si="40"/>
        <v>2.0146251947281129E-3</v>
      </c>
      <c r="CG24" s="88">
        <f t="shared" si="41"/>
        <v>-1.9633786878290411E-3</v>
      </c>
      <c r="CH24" s="88">
        <f t="shared" si="42"/>
        <v>6.9441476434432912E-3</v>
      </c>
      <c r="CI24" s="88">
        <f t="shared" si="43"/>
        <v>-2.6946180672854868E-4</v>
      </c>
      <c r="CJ24" s="87">
        <f t="shared" si="44"/>
        <v>-8.4129656500074064E-5</v>
      </c>
      <c r="CK24" s="88"/>
      <c r="CL24" s="3" t="s">
        <v>288</v>
      </c>
      <c r="CM24" s="80">
        <v>2001</v>
      </c>
      <c r="CN24" s="87">
        <f t="shared" si="45"/>
        <v>3.2290105860250866E-3</v>
      </c>
      <c r="CO24" s="80">
        <f t="shared" si="46"/>
        <v>4.8361507955312971E-3</v>
      </c>
      <c r="CP24" s="82">
        <f t="shared" si="47"/>
        <v>2.1055259865407516E-2</v>
      </c>
      <c r="CQ24" s="82">
        <f t="shared" si="48"/>
        <v>1.8875903172719959E-2</v>
      </c>
      <c r="CR24" s="82">
        <f t="shared" si="49"/>
        <v>1.3996700686541231E-2</v>
      </c>
      <c r="CS24" s="88">
        <f t="shared" si="50"/>
        <v>-5.5397570856998883E-3</v>
      </c>
      <c r="CT24" s="82">
        <f t="shared" si="2"/>
        <v>5.7073549089479234E-3</v>
      </c>
      <c r="CU24" s="146">
        <f t="shared" si="51"/>
        <v>1.4349915784095547E-2</v>
      </c>
      <c r="CV24" s="82">
        <f t="shared" si="52"/>
        <v>5.6895852114763584E-4</v>
      </c>
      <c r="CW24" s="82"/>
      <c r="CX24" s="3" t="s">
        <v>288</v>
      </c>
      <c r="CY24" s="80">
        <v>2001</v>
      </c>
      <c r="CZ24" s="82">
        <f t="shared" si="53"/>
        <v>5.64532680205252E-2</v>
      </c>
      <c r="DA24" s="146">
        <f t="shared" si="54"/>
        <v>-1.6156010610595815E-2</v>
      </c>
      <c r="DB24" s="82">
        <f t="shared" si="55"/>
        <v>-1.7040052499373729E-3</v>
      </c>
      <c r="DC24" s="82">
        <f t="shared" si="56"/>
        <v>6.2160622929473122E-2</v>
      </c>
      <c r="DD24" s="146">
        <f t="shared" si="57"/>
        <v>-1.8060948265002652E-3</v>
      </c>
      <c r="DE24" s="146"/>
      <c r="DF24" s="3" t="s">
        <v>288</v>
      </c>
      <c r="DG24" s="80">
        <v>2001</v>
      </c>
      <c r="DH24" s="82">
        <f t="shared" si="58"/>
        <v>-7.160969144340901E-5</v>
      </c>
    </row>
    <row r="25" spans="2:112">
      <c r="B25" s="3" t="s">
        <v>288</v>
      </c>
      <c r="C25" s="80">
        <v>2000</v>
      </c>
      <c r="D25" s="81">
        <f>INDEX('Output Calculation'!H$13:H$37,MATCH('TFP Calculation'!$C25,'Output Calculation'!$C$13:$C$37,0))*1000000</f>
        <v>922125000</v>
      </c>
      <c r="E25" s="81">
        <f>INDEX('Output Calculation'!I$13:I$37,MATCH('TFP Calculation'!$C25,'Output Calculation'!$C$13:$C$37,0))*1000000</f>
        <v>480175000.00000006</v>
      </c>
      <c r="F25" s="81">
        <f>INDEX('Output Calculation'!J$13:J$37,MATCH('TFP Calculation'!$C25,'Output Calculation'!$C$13:$C$37,0))*1000000</f>
        <v>91199999.999999985</v>
      </c>
      <c r="G25" s="81">
        <f>INDEX('Output Calculation'!K$13:K$37,MATCH('TFP Calculation'!$C25,'Output Calculation'!$C$13:$C$37,0))*1000000</f>
        <v>28575000</v>
      </c>
      <c r="H25" s="81">
        <f t="shared" si="3"/>
        <v>1522075000</v>
      </c>
      <c r="I25" s="82">
        <f t="shared" si="4"/>
        <v>0.60583414089318854</v>
      </c>
      <c r="J25" s="82">
        <f t="shared" si="4"/>
        <v>0.31547394182284055</v>
      </c>
      <c r="K25" s="82"/>
      <c r="L25" s="3" t="s">
        <v>288</v>
      </c>
      <c r="M25" s="80">
        <v>2000</v>
      </c>
      <c r="N25" s="82">
        <f t="shared" si="0"/>
        <v>5.991820376788265E-2</v>
      </c>
      <c r="O25" s="82">
        <f t="shared" si="1"/>
        <v>1.8773713516088236E-2</v>
      </c>
      <c r="P25" s="82">
        <f t="array" ref="P25">INDEX('Output Calculation'!D$13:D$37,MATCH('TFP Calculation'!$C25,'Output Calculation'!$C$13:$C$37,0))</f>
        <v>4078.7978104374997</v>
      </c>
      <c r="Q25" s="82">
        <f t="array" ref="Q25">INDEX('Output Calculation'!E$13:E$37,MATCH('TFP Calculation'!$C25,'Output Calculation'!$C$13:$C$37,0))</f>
        <v>4654.8615869374999</v>
      </c>
      <c r="R25" s="82">
        <f t="array" ref="R25">INDEX('Output Calculation'!F$13:F$37,MATCH('TFP Calculation'!$C25,'Output Calculation'!$C$13:$C$37,0))</f>
        <v>2693.9281097500002</v>
      </c>
      <c r="S25" s="82">
        <f t="array" ref="S25">INDEX('Output Calculation'!G$13:G$37,MATCH('TFP Calculation'!$C25,'Output Calculation'!$C$13:$C$37,0))</f>
        <v>231.39517843750178</v>
      </c>
      <c r="T25" s="82">
        <f t="shared" si="5"/>
        <v>11658.982685562502</v>
      </c>
      <c r="U25" s="82">
        <f t="shared" si="6"/>
        <v>0.95615582987035519</v>
      </c>
      <c r="W25" s="3" t="s">
        <v>288</v>
      </c>
      <c r="X25" s="80">
        <v>2000</v>
      </c>
      <c r="Y25" s="82">
        <f t="shared" si="7"/>
        <v>6.600889973373994E-2</v>
      </c>
      <c r="Z25" s="82">
        <f t="shared" si="8"/>
        <v>-4.4834377257672725E-2</v>
      </c>
      <c r="AA25" s="82">
        <f t="shared" si="9"/>
        <v>1.0224573438821249</v>
      </c>
      <c r="AB25" s="82">
        <f t="shared" si="10"/>
        <v>4.4254433423049064E-2</v>
      </c>
      <c r="AC25" s="82">
        <f t="shared" si="11"/>
        <v>2.2208890589927283E-2</v>
      </c>
      <c r="AD25" s="82">
        <f t="shared" si="12"/>
        <v>1.1324287149142651</v>
      </c>
      <c r="AE25" s="82"/>
      <c r="AF25" s="3" t="s">
        <v>288</v>
      </c>
      <c r="AG25" s="80">
        <v>2000</v>
      </c>
      <c r="AH25" s="82">
        <f t="shared" si="13"/>
        <v>6.6532640554094009E-3</v>
      </c>
      <c r="AI25" s="82">
        <f t="shared" si="14"/>
        <v>0.1243646315058733</v>
      </c>
      <c r="AJ25" s="82">
        <f t="shared" si="15"/>
        <v>1.2349963892481755</v>
      </c>
      <c r="AK25" s="82">
        <f t="shared" si="16"/>
        <v>6.8734397228675109E-2</v>
      </c>
      <c r="AL25" s="82">
        <f t="shared" si="17"/>
        <v>0.21106804638997864</v>
      </c>
      <c r="AM25" s="83">
        <f>INDEX('Labor Calculation'!$D$13:$D$37,MATCH('TFP Calculation'!$C25,'Labor Calculation'!$B$13:$B$37,0))</f>
        <v>1680.5774999999999</v>
      </c>
      <c r="AN25" s="83"/>
      <c r="AO25" s="3" t="s">
        <v>288</v>
      </c>
      <c r="AP25" s="80">
        <v>2000</v>
      </c>
      <c r="AQ25" s="82">
        <f t="shared" si="18"/>
        <v>0.92885508207594092</v>
      </c>
      <c r="AR25" s="82">
        <f t="shared" si="19"/>
        <v>1.7183279742765026E-2</v>
      </c>
      <c r="AS25" s="82">
        <f t="shared" si="20"/>
        <v>-7.3802545796241348E-2</v>
      </c>
      <c r="AT25" s="84">
        <f>INDEX('Labor Calculation'!$E$13:$E$37,MATCH('TFP Calculation'!C25,'Labor Calculation'!$B$13:$B$37,0))*1000000</f>
        <v>76488500.493999988</v>
      </c>
      <c r="AU25" s="84">
        <f>INDEX('Labor Calculation'!$F$13:$F$37,MATCH('TFP Calculation'!C25,'Labor Calculation'!$B$13:$B$37,0))</f>
        <v>45513.224170857931</v>
      </c>
      <c r="AV25" s="82">
        <f t="shared" si="21"/>
        <v>0.71006515789769209</v>
      </c>
      <c r="AW25" s="82"/>
      <c r="AX25" s="3" t="s">
        <v>288</v>
      </c>
      <c r="AY25" s="80">
        <v>2000</v>
      </c>
      <c r="AZ25" s="84">
        <f>INDEX('Capital Stock Calculation'!$S$15:$S$39,MATCH('TFP Calculation'!C25,'Capital Stock Calculation'!$D$15:$D$39,0))</f>
        <v>2835325203.4852943</v>
      </c>
      <c r="BA25" s="82">
        <f t="shared" si="22"/>
        <v>0.93917795775259094</v>
      </c>
      <c r="BB25" s="82">
        <f t="shared" si="23"/>
        <v>8.0243094853225307E-3</v>
      </c>
      <c r="BC25" s="82">
        <f t="shared" si="24"/>
        <v>-6.2750299356846118E-2</v>
      </c>
      <c r="BD25" s="82">
        <f t="array" ref="BD25">INDEX('Capital Price Calculation'!$R$14:$R$39,MATCH('TFP Calculation'!C25,'Capital Price Calculation'!$D$14:$D$39,0))</f>
        <v>0.28371751939654566</v>
      </c>
      <c r="BE25" s="82">
        <f t="shared" si="25"/>
        <v>0.82851111129419208</v>
      </c>
      <c r="BF25" s="84">
        <f t="shared" si="26"/>
        <v>804431433.41535378</v>
      </c>
      <c r="BG25" s="84"/>
      <c r="BH25" s="3" t="s">
        <v>288</v>
      </c>
      <c r="BI25" s="80">
        <v>2000</v>
      </c>
      <c r="BJ25" s="84">
        <f>INDEX('Materials Calculation'!$F$13:$F$37,MATCH('TFP Calculation'!C25,'Materials Calculation'!$B$13:$B$37,0))*1000000</f>
        <v>161411499.50599998</v>
      </c>
      <c r="BK25" s="82">
        <f t="array" ref="BK25">INDEX('Materials Calculation'!$G$13:$G$37,MATCH('TFP Calculation'!C25,'Materials Calculation'!$B$13:$B$37,0))</f>
        <v>0.83299999999999996</v>
      </c>
      <c r="BL25" s="82">
        <f t="shared" si="27"/>
        <v>0.86053719008264462</v>
      </c>
      <c r="BM25" s="85">
        <f>INDEX('Materials Calculation'!$H$13:$H$37,MATCH('TFP Calculation'!C25,'Materials Calculation'!$B$13:$B$37,0))*1000000</f>
        <v>193771307.93037212</v>
      </c>
      <c r="BN25" s="82">
        <f t="shared" si="28"/>
        <v>0.88873562313693766</v>
      </c>
      <c r="BO25" s="82">
        <f t="shared" si="29"/>
        <v>-0.18650584893346764</v>
      </c>
      <c r="BP25" s="82">
        <f t="shared" si="30"/>
        <v>-0.11795547449405042</v>
      </c>
      <c r="BQ25" s="82"/>
      <c r="BR25" s="3" t="s">
        <v>288</v>
      </c>
      <c r="BS25" s="80">
        <v>2000</v>
      </c>
      <c r="BT25" s="82">
        <f t="shared" si="31"/>
        <v>7.338212975442375E-2</v>
      </c>
      <c r="BU25" s="82">
        <f t="shared" si="32"/>
        <v>0.77176165625123161</v>
      </c>
      <c r="BV25" s="82">
        <f t="shared" si="33"/>
        <v>0.1548562139943446</v>
      </c>
      <c r="BW25" s="82">
        <f t="shared" si="34"/>
        <v>0.82477873228342802</v>
      </c>
      <c r="BX25" s="82"/>
      <c r="BY25" s="3" t="s">
        <v>288</v>
      </c>
      <c r="BZ25" s="80">
        <v>2000</v>
      </c>
      <c r="CA25" s="82">
        <f t="shared" si="35"/>
        <v>4.3428420324898236E-2</v>
      </c>
      <c r="CB25" s="86">
        <f t="shared" si="36"/>
        <v>1.7185458387415722E-3</v>
      </c>
      <c r="CC25" s="82">
        <f t="shared" si="37"/>
        <v>-3.1763836664533633E-2</v>
      </c>
      <c r="CD25" s="82">
        <f t="shared" si="38"/>
        <v>4.9716479823170194E-3</v>
      </c>
      <c r="CE25" s="82">
        <f t="shared" si="39"/>
        <v>5.0381009195206734E-3</v>
      </c>
      <c r="CF25" s="88">
        <f t="shared" si="40"/>
        <v>2.0146251947281129E-3</v>
      </c>
      <c r="CG25" s="88">
        <f t="shared" si="41"/>
        <v>5.3987650695330063E-4</v>
      </c>
      <c r="CH25" s="88">
        <f t="shared" si="42"/>
        <v>6.9441476434432912E-3</v>
      </c>
      <c r="CI25" s="88">
        <f t="shared" si="43"/>
        <v>3.6970071989236839E-3</v>
      </c>
      <c r="CJ25" s="87">
        <f t="shared" si="44"/>
        <v>-8.4129656500074064E-5</v>
      </c>
      <c r="CK25" s="88"/>
      <c r="CL25" s="3" t="s">
        <v>288</v>
      </c>
      <c r="CM25" s="80">
        <v>2000</v>
      </c>
      <c r="CN25" s="87">
        <f t="shared" si="45"/>
        <v>7.5539080866054769E-4</v>
      </c>
      <c r="CO25" s="80">
        <f t="shared" si="46"/>
        <v>4.8361507955312971E-3</v>
      </c>
      <c r="CP25" s="82">
        <f t="shared" si="47"/>
        <v>2.9220546137225252E-2</v>
      </c>
      <c r="CQ25" s="82">
        <f t="shared" si="48"/>
        <v>1.8875903172719959E-2</v>
      </c>
      <c r="CR25" s="82">
        <f t="shared" si="49"/>
        <v>2.4461044802683834E-2</v>
      </c>
      <c r="CS25" s="88">
        <f t="shared" si="50"/>
        <v>-5.5397570856998883E-3</v>
      </c>
      <c r="CT25" s="82">
        <f t="shared" si="2"/>
        <v>-8.6425608751476233E-3</v>
      </c>
      <c r="CU25" s="146">
        <f t="shared" si="51"/>
        <v>5.3732294733061473E-2</v>
      </c>
      <c r="CV25" s="82">
        <f t="shared" si="52"/>
        <v>2.1262899002245685E-3</v>
      </c>
      <c r="CW25" s="82"/>
      <c r="CX25" s="3" t="s">
        <v>288</v>
      </c>
      <c r="CY25" s="80">
        <v>2000</v>
      </c>
      <c r="CZ25" s="82">
        <f t="shared" si="53"/>
        <v>7.2609278631121016E-2</v>
      </c>
      <c r="DA25" s="146">
        <f t="shared" si="54"/>
        <v>2.7219026777878498E-2</v>
      </c>
      <c r="DB25" s="82">
        <f t="shared" si="55"/>
        <v>3.2031054881384163E-3</v>
      </c>
      <c r="DC25" s="82">
        <f t="shared" si="56"/>
        <v>6.3966717755973387E-2</v>
      </c>
      <c r="DD25" s="146">
        <f t="shared" si="57"/>
        <v>8.0951321510939964E-2</v>
      </c>
      <c r="DE25" s="146"/>
      <c r="DF25" s="3" t="s">
        <v>288</v>
      </c>
      <c r="DG25" s="80">
        <v>2000</v>
      </c>
      <c r="DH25" s="82">
        <f t="shared" si="58"/>
        <v>3.2033989650666157E-3</v>
      </c>
    </row>
    <row r="26" spans="2:112">
      <c r="B26" s="3" t="s">
        <v>288</v>
      </c>
      <c r="C26" s="80">
        <v>1999</v>
      </c>
      <c r="D26" s="81">
        <f>INDEX('Output Calculation'!H$13:H$37,MATCH('TFP Calculation'!$C26,'Output Calculation'!$C$13:$C$37,0))*1000000</f>
        <v>807124999.99999988</v>
      </c>
      <c r="E26" s="81">
        <f>INDEX('Output Calculation'!I$13:I$37,MATCH('TFP Calculation'!$C26,'Output Calculation'!$C$13:$C$37,0))*1000000</f>
        <v>422824999.99999994</v>
      </c>
      <c r="F26" s="81">
        <f>INDEX('Output Calculation'!J$13:J$37,MATCH('TFP Calculation'!$C26,'Output Calculation'!$C$13:$C$37,0))*1000000</f>
        <v>89575000.000000015</v>
      </c>
      <c r="G26" s="81">
        <f>INDEX('Output Calculation'!K$13:K$37,MATCH('TFP Calculation'!$C26,'Output Calculation'!$C$13:$C$37,0))*1000000</f>
        <v>20750000</v>
      </c>
      <c r="H26" s="81">
        <f t="shared" si="3"/>
        <v>1340274999.9999998</v>
      </c>
      <c r="I26" s="82">
        <f t="shared" si="4"/>
        <v>0.60220850198653264</v>
      </c>
      <c r="J26" s="82">
        <f t="shared" si="4"/>
        <v>0.3154763015052881</v>
      </c>
      <c r="K26" s="82"/>
      <c r="L26" s="3" t="s">
        <v>288</v>
      </c>
      <c r="M26" s="80">
        <v>1999</v>
      </c>
      <c r="N26" s="82">
        <f t="shared" si="0"/>
        <v>6.6833299136371288E-2</v>
      </c>
      <c r="O26" s="82">
        <f t="shared" si="1"/>
        <v>1.5481897371808027E-2</v>
      </c>
      <c r="P26" s="82">
        <f t="array" ref="P26">INDEX('Output Calculation'!D$13:D$37,MATCH('TFP Calculation'!$C26,'Output Calculation'!$C$13:$C$37,0))</f>
        <v>3826.2324183749993</v>
      </c>
      <c r="Q26" s="82">
        <f t="array" ref="Q26">INDEX('Output Calculation'!E$13:E$37,MATCH('TFP Calculation'!$C26,'Output Calculation'!$C$13:$C$37,0))</f>
        <v>4457.593320125</v>
      </c>
      <c r="R26" s="82">
        <f t="array" ref="R26">INDEX('Output Calculation'!F$13:F$37,MATCH('TFP Calculation'!$C26,'Output Calculation'!$C$13:$C$37,0))</f>
        <v>2676.12315575</v>
      </c>
      <c r="S26" s="82">
        <f t="array" ref="S26">INDEX('Output Calculation'!G$13:G$37,MATCH('TFP Calculation'!$C26,'Output Calculation'!$C$13:$C$37,0))</f>
        <v>216.5132693750013</v>
      </c>
      <c r="T26" s="82">
        <f t="shared" si="5"/>
        <v>11176.462163625001</v>
      </c>
      <c r="U26" s="82">
        <f t="shared" si="6"/>
        <v>0.89694920005750134</v>
      </c>
      <c r="W26" s="3" t="s">
        <v>288</v>
      </c>
      <c r="X26" s="80">
        <v>1999</v>
      </c>
      <c r="Y26" s="82">
        <f t="shared" si="7"/>
        <v>4.3436356868428248E-2</v>
      </c>
      <c r="Z26" s="82">
        <f t="shared" si="8"/>
        <v>-0.10875605168480532</v>
      </c>
      <c r="AA26" s="82">
        <f t="shared" si="9"/>
        <v>0.97912664879049294</v>
      </c>
      <c r="AB26" s="82">
        <f t="shared" si="10"/>
        <v>3.8986696855762754E-2</v>
      </c>
      <c r="AC26" s="82">
        <f t="shared" si="11"/>
        <v>-2.109427935335341E-2</v>
      </c>
      <c r="AD26" s="82">
        <f t="shared" si="12"/>
        <v>1.1249441643413105</v>
      </c>
      <c r="AE26" s="82"/>
      <c r="AF26" s="3" t="s">
        <v>288</v>
      </c>
      <c r="AG26" s="80">
        <v>1999</v>
      </c>
      <c r="AH26" s="82">
        <f t="shared" si="13"/>
        <v>1.247587489394311E-2</v>
      </c>
      <c r="AI26" s="82">
        <f t="shared" si="14"/>
        <v>0.11773340272807716</v>
      </c>
      <c r="AJ26" s="82">
        <f t="shared" si="15"/>
        <v>1.1555690473242302</v>
      </c>
      <c r="AK26" s="82">
        <f t="shared" si="16"/>
        <v>1.4559975137827556E-2</v>
      </c>
      <c r="AL26" s="82">
        <f t="shared" si="17"/>
        <v>0.14459290431199401</v>
      </c>
      <c r="AM26" s="83">
        <f>INDEX('Labor Calculation'!$D$13:$D$37,MATCH('TFP Calculation'!$C26,'Labor Calculation'!$B$13:$B$37,0))</f>
        <v>1652.1875000000002</v>
      </c>
      <c r="AN26" s="83"/>
      <c r="AO26" s="3" t="s">
        <v>288</v>
      </c>
      <c r="AP26" s="80">
        <v>1999</v>
      </c>
      <c r="AQ26" s="82">
        <f t="shared" si="18"/>
        <v>0.91316393080196778</v>
      </c>
      <c r="AR26" s="82">
        <f t="shared" si="19"/>
        <v>9.8019741466247468E-3</v>
      </c>
      <c r="AS26" s="82">
        <f t="shared" si="20"/>
        <v>-9.0839862695281243E-2</v>
      </c>
      <c r="AT26" s="84">
        <f>INDEX('Labor Calculation'!$E$13:$E$37,MATCH('TFP Calculation'!C26,'Labor Calculation'!$B$13:$B$37,0))*1000000</f>
        <v>62869341.736249991</v>
      </c>
      <c r="AU26" s="84">
        <f>INDEX('Labor Calculation'!$F$13:$F$37,MATCH('TFP Calculation'!C26,'Labor Calculation'!$B$13:$B$37,0))</f>
        <v>38052.183384906362</v>
      </c>
      <c r="AV26" s="82">
        <f t="shared" si="21"/>
        <v>0.59366327250566553</v>
      </c>
      <c r="AW26" s="82"/>
      <c r="AX26" s="3" t="s">
        <v>288</v>
      </c>
      <c r="AY26" s="80">
        <v>1999</v>
      </c>
      <c r="AZ26" s="84">
        <f>INDEX('Capital Stock Calculation'!$S$15:$S$39,MATCH('TFP Calculation'!C26,'Capital Stock Calculation'!$D$15:$D$39,0))</f>
        <v>2812754788.5556011</v>
      </c>
      <c r="BA26" s="82">
        <f t="shared" si="22"/>
        <v>0.93170169500388023</v>
      </c>
      <c r="BB26" s="82">
        <f t="shared" si="23"/>
        <v>7.2032329406439589E-3</v>
      </c>
      <c r="BC26" s="82">
        <f t="shared" si="24"/>
        <v>-7.0742585268122937E-2</v>
      </c>
      <c r="BD26" s="82">
        <f t="array" ref="BD26">INDEX('Capital Price Calculation'!$R$14:$R$39,MATCH('TFP Calculation'!C26,'Capital Price Calculation'!$D$14:$D$39,0))</f>
        <v>0.2733221120503232</v>
      </c>
      <c r="BE26" s="82">
        <f t="shared" si="25"/>
        <v>0.79815447166512221</v>
      </c>
      <c r="BF26" s="84">
        <f t="shared" si="26"/>
        <v>768788079.4876771</v>
      </c>
      <c r="BG26" s="84"/>
      <c r="BH26" s="3" t="s">
        <v>288</v>
      </c>
      <c r="BI26" s="80">
        <v>1999</v>
      </c>
      <c r="BJ26" s="84">
        <f>INDEX('Materials Calculation'!$F$13:$F$37,MATCH('TFP Calculation'!C26,'Materials Calculation'!$B$13:$B$37,0))*1000000</f>
        <v>190080658.26374999</v>
      </c>
      <c r="BK26" s="82">
        <f t="array" ref="BK26">INDEX('Materials Calculation'!$G$13:$G$37,MATCH('TFP Calculation'!C26,'Materials Calculation'!$B$13:$B$37,0))</f>
        <v>0.79799999999999993</v>
      </c>
      <c r="BL26" s="82">
        <f t="shared" si="27"/>
        <v>0.82438016528925617</v>
      </c>
      <c r="BM26" s="85">
        <f>INDEX('Materials Calculation'!$H$13:$H$37,MATCH('TFP Calculation'!C26,'Materials Calculation'!$B$13:$B$37,0))*1000000</f>
        <v>238196313.61372182</v>
      </c>
      <c r="BN26" s="82">
        <f t="shared" si="28"/>
        <v>1.092491718559697</v>
      </c>
      <c r="BO26" s="82">
        <f t="shared" si="29"/>
        <v>-8.5666850351271921E-3</v>
      </c>
      <c r="BP26" s="82">
        <f t="shared" si="30"/>
        <v>8.8461067693154191E-2</v>
      </c>
      <c r="BQ26" s="82"/>
      <c r="BR26" s="3" t="s">
        <v>288</v>
      </c>
      <c r="BS26" s="80">
        <v>1999</v>
      </c>
      <c r="BT26" s="82">
        <f t="shared" si="31"/>
        <v>6.1531759458132482E-2</v>
      </c>
      <c r="BU26" s="82">
        <f t="shared" si="32"/>
        <v>0.75243166024815777</v>
      </c>
      <c r="BV26" s="82">
        <f t="shared" si="33"/>
        <v>0.1860365802937097</v>
      </c>
      <c r="BW26" s="82">
        <f t="shared" si="34"/>
        <v>0.79045070674480189</v>
      </c>
      <c r="BX26" s="82"/>
      <c r="BY26" s="3" t="s">
        <v>288</v>
      </c>
      <c r="BZ26" s="80">
        <v>1999</v>
      </c>
      <c r="CA26" s="82">
        <f t="shared" si="35"/>
        <v>5.3711238136447688E-2</v>
      </c>
      <c r="CB26" s="86">
        <f t="shared" si="36"/>
        <v>2.0374921614986171E-3</v>
      </c>
      <c r="CC26" s="82">
        <f t="shared" si="37"/>
        <v>-6.9861542603121732E-2</v>
      </c>
      <c r="CD26" s="82">
        <f t="shared" si="38"/>
        <v>4.9716479823170194E-3</v>
      </c>
      <c r="CE26" s="82">
        <f t="shared" si="39"/>
        <v>-8.7922941078070627E-3</v>
      </c>
      <c r="CF26" s="88">
        <f t="shared" si="40"/>
        <v>2.0146251947281129E-3</v>
      </c>
      <c r="CG26" s="88">
        <f t="shared" si="41"/>
        <v>1.2062143497026149E-4</v>
      </c>
      <c r="CH26" s="88">
        <f t="shared" si="42"/>
        <v>6.9441476434432912E-3</v>
      </c>
      <c r="CI26" s="88">
        <f t="shared" si="43"/>
        <v>2.3120685037610871E-3</v>
      </c>
      <c r="CJ26" s="87">
        <f t="shared" si="44"/>
        <v>-8.4129656500074064E-5</v>
      </c>
      <c r="CK26" s="88"/>
      <c r="CL26" s="3" t="s">
        <v>288</v>
      </c>
      <c r="CM26" s="80">
        <v>1999</v>
      </c>
      <c r="CN26" s="87">
        <f t="shared" si="45"/>
        <v>1.7956965092987844E-3</v>
      </c>
      <c r="CO26" s="80">
        <f t="shared" si="46"/>
        <v>4.8361507955312971E-3</v>
      </c>
      <c r="CP26" s="82">
        <f t="shared" si="47"/>
        <v>3.4920880004774946E-2</v>
      </c>
      <c r="CQ26" s="82">
        <f t="shared" si="48"/>
        <v>1.8875903172719959E-2</v>
      </c>
      <c r="CR26" s="82">
        <f t="shared" si="49"/>
        <v>-9.4986215433825773E-3</v>
      </c>
      <c r="CS26" s="88">
        <f t="shared" si="50"/>
        <v>-5.5397570856998883E-3</v>
      </c>
      <c r="CT26" s="82">
        <f t="shared" si="2"/>
        <v>-6.2374855608209094E-2</v>
      </c>
      <c r="CU26" s="146">
        <f t="shared" si="51"/>
        <v>3.7562406130492353E-2</v>
      </c>
      <c r="CV26" s="82">
        <f t="shared" si="52"/>
        <v>1.4248993453377773E-3</v>
      </c>
      <c r="CW26" s="82"/>
      <c r="CX26" s="3" t="s">
        <v>288</v>
      </c>
      <c r="CY26" s="80">
        <v>1999</v>
      </c>
      <c r="CZ26" s="82">
        <f t="shared" si="53"/>
        <v>4.5390251853242518E-2</v>
      </c>
      <c r="DA26" s="146">
        <f t="shared" si="54"/>
        <v>-4.0349993286047589E-3</v>
      </c>
      <c r="DB26" s="82">
        <f t="shared" si="55"/>
        <v>-5.158924257561415E-4</v>
      </c>
      <c r="DC26" s="82">
        <f t="shared" si="56"/>
        <v>-1.6984603754966576E-2</v>
      </c>
      <c r="DD26" s="146">
        <f t="shared" si="57"/>
        <v>3.3527406801887594E-2</v>
      </c>
      <c r="DE26" s="146"/>
      <c r="DF26" s="3" t="s">
        <v>288</v>
      </c>
      <c r="DG26" s="80">
        <v>1999</v>
      </c>
      <c r="DH26" s="82">
        <f t="shared" si="58"/>
        <v>1.2718349255081863E-3</v>
      </c>
    </row>
    <row r="27" spans="2:112">
      <c r="B27" s="3" t="s">
        <v>288</v>
      </c>
      <c r="C27" s="80">
        <v>1998</v>
      </c>
      <c r="D27" s="81">
        <f>INDEX('Output Calculation'!H$13:H$37,MATCH('TFP Calculation'!$C27,'Output Calculation'!$C$13:$C$37,0))*1000000</f>
        <v>783950000</v>
      </c>
      <c r="E27" s="81">
        <f>INDEX('Output Calculation'!I$13:I$37,MATCH('TFP Calculation'!$C27,'Output Calculation'!$C$13:$C$37,0))*1000000</f>
        <v>455700000.00000006</v>
      </c>
      <c r="F27" s="81">
        <f>INDEX('Output Calculation'!J$13:J$37,MATCH('TFP Calculation'!$C27,'Output Calculation'!$C$13:$C$37,0))*1000000</f>
        <v>110150000</v>
      </c>
      <c r="G27" s="81">
        <f>INDEX('Output Calculation'!K$13:K$37,MATCH('TFP Calculation'!$C27,'Output Calculation'!$C$13:$C$37,0))*1000000</f>
        <v>13750000</v>
      </c>
      <c r="H27" s="81">
        <f t="shared" si="3"/>
        <v>1363550000</v>
      </c>
      <c r="I27" s="82">
        <f t="shared" si="4"/>
        <v>0.57493307909500935</v>
      </c>
      <c r="J27" s="82">
        <f t="shared" si="4"/>
        <v>0.33420116607385136</v>
      </c>
      <c r="K27" s="82"/>
      <c r="L27" s="3" t="s">
        <v>288</v>
      </c>
      <c r="M27" s="80">
        <v>1998</v>
      </c>
      <c r="N27" s="82">
        <f t="shared" si="0"/>
        <v>8.078178284624693E-2</v>
      </c>
      <c r="O27" s="82">
        <f t="shared" si="1"/>
        <v>1.0083971984892377E-2</v>
      </c>
      <c r="P27" s="82">
        <f t="array" ref="P27">INDEX('Output Calculation'!D$13:D$37,MATCH('TFP Calculation'!$C27,'Output Calculation'!$C$13:$C$37,0))</f>
        <v>3666.953325125</v>
      </c>
      <c r="Q27" s="82">
        <f t="array" ref="Q27">INDEX('Output Calculation'!E$13:E$37,MATCH('TFP Calculation'!$C27,'Output Calculation'!$C$13:$C$37,0))</f>
        <v>4290.3276178750002</v>
      </c>
      <c r="R27" s="82">
        <f t="array" ref="R27">INDEX('Output Calculation'!F$13:F$37,MATCH('TFP Calculation'!$C27,'Output Calculation'!$C$13:$C$37,0))</f>
        <v>2643.1475772499998</v>
      </c>
      <c r="S27" s="82">
        <f t="array" ref="S27">INDEX('Output Calculation'!G$13:G$37,MATCH('TFP Calculation'!$C27,'Output Calculation'!$C$13:$C$37,0))</f>
        <v>213.40608212500013</v>
      </c>
      <c r="T27" s="82">
        <f t="shared" si="5"/>
        <v>10813.834602375</v>
      </c>
      <c r="U27" s="82">
        <f t="shared" si="6"/>
        <v>0.85961083697469998</v>
      </c>
      <c r="W27" s="3" t="s">
        <v>288</v>
      </c>
      <c r="X27" s="80">
        <v>1998</v>
      </c>
      <c r="Y27" s="82">
        <f t="shared" si="7"/>
        <v>-6.6576358387753026E-2</v>
      </c>
      <c r="Z27" s="82">
        <f t="shared" si="8"/>
        <v>-0.15127550729615755</v>
      </c>
      <c r="AA27" s="82">
        <f t="shared" si="9"/>
        <v>0.94238612655347609</v>
      </c>
      <c r="AB27" s="82">
        <f t="shared" si="10"/>
        <v>-5.2849731037206742E-2</v>
      </c>
      <c r="AC27" s="82">
        <f t="shared" si="11"/>
        <v>-5.9340187592288464E-2</v>
      </c>
      <c r="AD27" s="82">
        <f t="shared" si="12"/>
        <v>1.1110824388375165</v>
      </c>
      <c r="AE27" s="82"/>
      <c r="AF27" s="3" t="s">
        <v>288</v>
      </c>
      <c r="AG27" s="80">
        <v>1998</v>
      </c>
      <c r="AH27" s="82">
        <f t="shared" si="13"/>
        <v>-1.4443783404306397E-2</v>
      </c>
      <c r="AI27" s="82">
        <f t="shared" si="14"/>
        <v>0.10533471027863517</v>
      </c>
      <c r="AJ27" s="82">
        <f t="shared" si="15"/>
        <v>1.1389854475259056</v>
      </c>
      <c r="AK27" s="82">
        <f t="shared" si="16"/>
        <v>6.151327202165692E-2</v>
      </c>
      <c r="AL27" s="82">
        <f t="shared" si="17"/>
        <v>0.13013790784778406</v>
      </c>
      <c r="AM27" s="83">
        <f>INDEX('Labor Calculation'!$D$13:$D$37,MATCH('TFP Calculation'!$C27,'Labor Calculation'!$B$13:$B$37,0))</f>
        <v>1636.15</v>
      </c>
      <c r="AN27" s="83"/>
      <c r="AO27" s="3" t="s">
        <v>288</v>
      </c>
      <c r="AP27" s="80">
        <v>1998</v>
      </c>
      <c r="AQ27" s="82">
        <f t="shared" si="18"/>
        <v>0.90430000552699952</v>
      </c>
      <c r="AR27" s="82">
        <f t="shared" si="19"/>
        <v>3.0296828632825262E-2</v>
      </c>
      <c r="AS27" s="82">
        <f t="shared" si="20"/>
        <v>-0.10059410912379338</v>
      </c>
      <c r="AT27" s="84">
        <f>INDEX('Labor Calculation'!$E$13:$E$37,MATCH('TFP Calculation'!C27,'Labor Calculation'!$B$13:$B$37,0))*1000000</f>
        <v>58215473.388999999</v>
      </c>
      <c r="AU27" s="84">
        <f>INDEX('Labor Calculation'!$F$13:$F$37,MATCH('TFP Calculation'!C27,'Labor Calculation'!$B$13:$B$37,0))</f>
        <v>35580.767893530545</v>
      </c>
      <c r="AV27" s="82">
        <f t="shared" si="21"/>
        <v>0.555105994635683</v>
      </c>
      <c r="AW27" s="82"/>
      <c r="AX27" s="3" t="s">
        <v>288</v>
      </c>
      <c r="AY27" s="80">
        <v>1998</v>
      </c>
      <c r="AZ27" s="84">
        <f>INDEX('Capital Stock Calculation'!$S$15:$S$39,MATCH('TFP Calculation'!C27,'Capital Stock Calculation'!$D$15:$D$39,0))</f>
        <v>2792638761.0407534</v>
      </c>
      <c r="BA27" s="82">
        <f t="shared" si="22"/>
        <v>0.92503842772989475</v>
      </c>
      <c r="BB27" s="82">
        <f t="shared" si="23"/>
        <v>1.3227338963528774E-2</v>
      </c>
      <c r="BC27" s="82">
        <f t="shared" si="24"/>
        <v>-7.7919998840840707E-2</v>
      </c>
      <c r="BD27" s="82">
        <f t="array" ref="BD27">INDEX('Capital Price Calculation'!$R$14:$R$39,MATCH('TFP Calculation'!C27,'Capital Price Calculation'!$D$14:$D$39,0))</f>
        <v>0.25693357349307611</v>
      </c>
      <c r="BE27" s="82">
        <f t="shared" si="25"/>
        <v>0.75029670693690775</v>
      </c>
      <c r="BF27" s="84">
        <f t="shared" si="26"/>
        <v>717522656.34947741</v>
      </c>
      <c r="BG27" s="84"/>
      <c r="BH27" s="3" t="s">
        <v>288</v>
      </c>
      <c r="BI27" s="80">
        <v>1998</v>
      </c>
      <c r="BJ27" s="84">
        <f>INDEX('Materials Calculation'!$F$13:$F$37,MATCH('TFP Calculation'!C27,'Materials Calculation'!$B$13:$B$37,0))*1000000</f>
        <v>188359526.61099997</v>
      </c>
      <c r="BK27" s="82">
        <f t="array" ref="BK27">INDEX('Materials Calculation'!$G$13:$G$37,MATCH('TFP Calculation'!C27,'Materials Calculation'!$B$13:$B$37,0))</f>
        <v>0.78400000000000003</v>
      </c>
      <c r="BL27" s="82">
        <f t="shared" si="27"/>
        <v>0.8099173553719009</v>
      </c>
      <c r="BM27" s="85">
        <f>INDEX('Materials Calculation'!$H$13:$H$37,MATCH('TFP Calculation'!C27,'Materials Calculation'!$B$13:$B$37,0))*1000000</f>
        <v>240254498.22831631</v>
      </c>
      <c r="BN27" s="82">
        <f t="shared" si="28"/>
        <v>1.1019316196757063</v>
      </c>
      <c r="BO27" s="82">
        <f t="shared" si="29"/>
        <v>-0.11151469518825177</v>
      </c>
      <c r="BP27" s="82">
        <f t="shared" si="30"/>
        <v>9.7064657694498596E-2</v>
      </c>
      <c r="BQ27" s="82"/>
      <c r="BR27" s="3" t="s">
        <v>288</v>
      </c>
      <c r="BS27" s="80">
        <v>1998</v>
      </c>
      <c r="BT27" s="82">
        <f t="shared" si="31"/>
        <v>6.0383378183316912E-2</v>
      </c>
      <c r="BU27" s="82">
        <f t="shared" si="32"/>
        <v>0.74424271402790487</v>
      </c>
      <c r="BV27" s="82">
        <f t="shared" si="33"/>
        <v>0.19537390778877819</v>
      </c>
      <c r="BW27" s="82">
        <f t="shared" si="34"/>
        <v>0.75015875140779742</v>
      </c>
      <c r="BX27" s="82"/>
      <c r="BY27" s="3" t="s">
        <v>288</v>
      </c>
      <c r="BZ27" s="80">
        <v>1998</v>
      </c>
      <c r="CA27" s="82">
        <f t="shared" si="35"/>
        <v>3.8258978006728991E-2</v>
      </c>
      <c r="CB27" s="86">
        <f t="shared" si="36"/>
        <v>1.4042341099988187E-3</v>
      </c>
      <c r="CC27" s="82">
        <f t="shared" si="37"/>
        <v>-9.3092898982598982E-2</v>
      </c>
      <c r="CD27" s="82">
        <f t="shared" si="38"/>
        <v>4.9716479823170194E-3</v>
      </c>
      <c r="CE27" s="82">
        <f t="shared" si="39"/>
        <v>-2.1623301554444876E-2</v>
      </c>
      <c r="CF27" s="88">
        <f t="shared" si="40"/>
        <v>2.0146251947281129E-3</v>
      </c>
      <c r="CG27" s="88">
        <f t="shared" si="41"/>
        <v>-7.9170929003474625E-4</v>
      </c>
      <c r="CH27" s="88">
        <f t="shared" si="42"/>
        <v>6.9441476434432912E-3</v>
      </c>
      <c r="CI27" s="88">
        <f t="shared" si="43"/>
        <v>1.7243569243888088E-3</v>
      </c>
      <c r="CJ27" s="87">
        <f t="shared" si="44"/>
        <v>-8.4129656500074064E-5</v>
      </c>
      <c r="CK27" s="88"/>
      <c r="CL27" s="3" t="s">
        <v>288</v>
      </c>
      <c r="CM27" s="80">
        <v>1998</v>
      </c>
      <c r="CN27" s="87">
        <f t="shared" si="45"/>
        <v>2.4060208162195902E-3</v>
      </c>
      <c r="CO27" s="80">
        <f t="shared" si="46"/>
        <v>4.8361507955312971E-3</v>
      </c>
      <c r="CP27" s="82">
        <f t="shared" si="47"/>
        <v>4.0152169476601426E-2</v>
      </c>
      <c r="CQ27" s="82">
        <f t="shared" si="48"/>
        <v>1.8875903172719959E-2</v>
      </c>
      <c r="CR27" s="82">
        <f t="shared" si="49"/>
        <v>-1.1305235993525099E-2</v>
      </c>
      <c r="CS27" s="88">
        <f t="shared" si="50"/>
        <v>-5.5397570856998883E-3</v>
      </c>
      <c r="CT27" s="82">
        <f t="shared" si="2"/>
        <v>-9.9937261738701447E-2</v>
      </c>
      <c r="CU27" s="146">
        <f t="shared" si="51"/>
        <v>-6.0371201247943991E-2</v>
      </c>
      <c r="CV27" s="82">
        <f t="shared" si="52"/>
        <v>-2.2158276166983843E-3</v>
      </c>
      <c r="CW27" s="82"/>
      <c r="CX27" s="3" t="s">
        <v>288</v>
      </c>
      <c r="CY27" s="80">
        <v>1998</v>
      </c>
      <c r="CZ27" s="82">
        <f t="shared" si="53"/>
        <v>4.9425251181847277E-2</v>
      </c>
      <c r="DA27" s="146">
        <f t="shared" si="54"/>
        <v>1.3595627002417683E-2</v>
      </c>
      <c r="DB27" s="82">
        <f t="shared" si="55"/>
        <v>1.9284185632733647E-3</v>
      </c>
      <c r="DC27" s="82">
        <f t="shared" si="56"/>
        <v>-5.051201055685417E-2</v>
      </c>
      <c r="DD27" s="146">
        <f t="shared" si="57"/>
        <v>-4.6775574245526308E-2</v>
      </c>
      <c r="DE27" s="146"/>
      <c r="DF27" s="3" t="s">
        <v>288</v>
      </c>
      <c r="DG27" s="80">
        <v>1998</v>
      </c>
      <c r="DH27" s="82">
        <f t="shared" si="58"/>
        <v>-1.7168220452411934E-3</v>
      </c>
    </row>
    <row r="28" spans="2:112">
      <c r="B28" s="3" t="s">
        <v>288</v>
      </c>
      <c r="C28" s="80">
        <v>1997</v>
      </c>
      <c r="D28" s="81">
        <f>INDEX('Output Calculation'!H$13:H$37,MATCH('TFP Calculation'!$C28,'Output Calculation'!$C$13:$C$37,0))*1000000</f>
        <v>857525000.00000012</v>
      </c>
      <c r="E28" s="81">
        <f>INDEX('Output Calculation'!I$13:I$37,MATCH('TFP Calculation'!$C28,'Output Calculation'!$C$13:$C$37,0))*1000000</f>
        <v>590250000</v>
      </c>
      <c r="F28" s="81">
        <f>INDEX('Output Calculation'!J$13:J$37,MATCH('TFP Calculation'!$C28,'Output Calculation'!$C$13:$C$37,0))*1000000</f>
        <v>155625000</v>
      </c>
      <c r="G28" s="81">
        <f>INDEX('Output Calculation'!K$13:K$37,MATCH('TFP Calculation'!$C28,'Output Calculation'!$C$13:$C$37,0))*1000000</f>
        <v>17775000</v>
      </c>
      <c r="H28" s="81">
        <f t="shared" si="3"/>
        <v>1621175000</v>
      </c>
      <c r="I28" s="82">
        <f t="shared" si="4"/>
        <v>0.52895276574089789</v>
      </c>
      <c r="J28" s="82">
        <f t="shared" si="4"/>
        <v>0.36408777584159635</v>
      </c>
      <c r="K28" s="82"/>
      <c r="L28" s="3" t="s">
        <v>288</v>
      </c>
      <c r="M28" s="80">
        <v>1997</v>
      </c>
      <c r="N28" s="82">
        <f t="shared" si="0"/>
        <v>9.5995188674880869E-2</v>
      </c>
      <c r="O28" s="82">
        <f t="shared" si="1"/>
        <v>1.0964269742624948E-2</v>
      </c>
      <c r="P28" s="82">
        <f t="array" ref="P28">INDEX('Output Calculation'!D$13:D$37,MATCH('TFP Calculation'!$C28,'Output Calculation'!$C$13:$C$37,0))</f>
        <v>3928.4984455624999</v>
      </c>
      <c r="Q28" s="82">
        <f t="array" ref="Q28">INDEX('Output Calculation'!E$13:E$37,MATCH('TFP Calculation'!$C28,'Output Calculation'!$C$13:$C$37,0))</f>
        <v>4529.7222188125006</v>
      </c>
      <c r="R28" s="82">
        <f t="array" ref="R28">INDEX('Output Calculation'!F$13:F$37,MATCH('TFP Calculation'!$C28,'Output Calculation'!$C$13:$C$37,0))</f>
        <v>2681.8841307499997</v>
      </c>
      <c r="S28" s="82">
        <f t="array" ref="S28">INDEX('Output Calculation'!G$13:G$37,MATCH('TFP Calculation'!$C28,'Output Calculation'!$C$13:$C$37,0))</f>
        <v>201.03948556250009</v>
      </c>
      <c r="T28" s="82">
        <f t="shared" si="5"/>
        <v>11341.1442806875</v>
      </c>
      <c r="U28" s="82">
        <f t="shared" si="6"/>
        <v>0.92092250362326955</v>
      </c>
      <c r="W28" s="3" t="s">
        <v>288</v>
      </c>
      <c r="X28" s="80">
        <v>1997</v>
      </c>
      <c r="Y28" s="82">
        <f t="shared" si="7"/>
        <v>-3.8155654081306251E-2</v>
      </c>
      <c r="Z28" s="82">
        <f t="shared" si="8"/>
        <v>-8.237938999863316E-2</v>
      </c>
      <c r="AA28" s="82">
        <f t="shared" si="9"/>
        <v>0.99497002475168561</v>
      </c>
      <c r="AB28" s="82">
        <f t="shared" si="10"/>
        <v>-2.4731786971966884E-2</v>
      </c>
      <c r="AC28" s="82">
        <f t="shared" si="11"/>
        <v>-5.0426681550405535E-3</v>
      </c>
      <c r="AD28" s="82">
        <f t="shared" si="12"/>
        <v>1.1273658672413587</v>
      </c>
      <c r="AE28" s="82"/>
      <c r="AF28" s="3" t="s">
        <v>288</v>
      </c>
      <c r="AG28" s="80">
        <v>1997</v>
      </c>
      <c r="AH28" s="82">
        <f t="shared" si="13"/>
        <v>2.7808724924191484E-2</v>
      </c>
      <c r="AI28" s="82">
        <f t="shared" si="14"/>
        <v>0.11988382056515368</v>
      </c>
      <c r="AJ28" s="82">
        <f t="shared" si="15"/>
        <v>1.072982766721986</v>
      </c>
      <c r="AK28" s="82">
        <f t="shared" si="16"/>
        <v>7.3669460593298583E-2</v>
      </c>
      <c r="AL28" s="82">
        <f t="shared" si="17"/>
        <v>7.0442402682665883E-2</v>
      </c>
      <c r="AM28" s="83">
        <f>INDEX('Labor Calculation'!$D$13:$D$37,MATCH('TFP Calculation'!$C28,'Labor Calculation'!$B$13:$B$37,0))</f>
        <v>1588.0374999999999</v>
      </c>
      <c r="AN28" s="83"/>
      <c r="AO28" s="3" t="s">
        <v>288</v>
      </c>
      <c r="AP28" s="80">
        <v>1997</v>
      </c>
      <c r="AQ28" s="82">
        <f t="shared" si="18"/>
        <v>0.87770822970209472</v>
      </c>
      <c r="AR28" s="82">
        <f t="shared" si="19"/>
        <v>0.11735268249780122</v>
      </c>
      <c r="AS28" s="82">
        <f t="shared" si="20"/>
        <v>-0.13044105298721848</v>
      </c>
      <c r="AT28" s="84">
        <f>INDEX('Labor Calculation'!$E$13:$E$37,MATCH('TFP Calculation'!C28,'Labor Calculation'!$B$13:$B$37,0))*1000000</f>
        <v>44253868.347250007</v>
      </c>
      <c r="AU28" s="84">
        <f>INDEX('Labor Calculation'!$F$13:$F$37,MATCH('TFP Calculation'!C28,'Labor Calculation'!$B$13:$B$37,0))</f>
        <v>27867.017212912171</v>
      </c>
      <c r="AV28" s="82">
        <f t="shared" si="21"/>
        <v>0.43476150806503472</v>
      </c>
      <c r="AW28" s="82"/>
      <c r="AX28" s="3" t="s">
        <v>288</v>
      </c>
      <c r="AY28" s="80">
        <v>1997</v>
      </c>
      <c r="AZ28" s="84">
        <f>INDEX('Capital Stock Calculation'!$S$15:$S$39,MATCH('TFP Calculation'!C28,'Capital Stock Calculation'!$D$15:$D$39,0))</f>
        <v>2756181809.9948392</v>
      </c>
      <c r="BA28" s="82">
        <f t="shared" si="22"/>
        <v>0.91296236506621897</v>
      </c>
      <c r="BB28" s="82">
        <f t="shared" si="23"/>
        <v>8.7732418662044009E-3</v>
      </c>
      <c r="BC28" s="82">
        <f t="shared" si="24"/>
        <v>-9.1060620412886498E-2</v>
      </c>
      <c r="BD28" s="82">
        <f t="array" ref="BD28">INDEX('Capital Price Calculation'!$R$14:$R$39,MATCH('TFP Calculation'!C28,'Capital Price Calculation'!$D$14:$D$39,0))</f>
        <v>0.24435022244243326</v>
      </c>
      <c r="BE28" s="82">
        <f t="shared" si="25"/>
        <v>0.7135508401855436</v>
      </c>
      <c r="BF28" s="84">
        <f t="shared" si="26"/>
        <v>673473638.36402726</v>
      </c>
      <c r="BG28" s="84"/>
      <c r="BH28" s="3" t="s">
        <v>288</v>
      </c>
      <c r="BI28" s="80">
        <v>1997</v>
      </c>
      <c r="BJ28" s="84">
        <f>INDEX('Materials Calculation'!$F$13:$F$37,MATCH('TFP Calculation'!C28,'Materials Calculation'!$B$13:$B$37,0))*1000000</f>
        <v>212271131.65275002</v>
      </c>
      <c r="BK28" s="82">
        <f t="array" ref="BK28">INDEX('Materials Calculation'!$G$13:$G$37,MATCH('TFP Calculation'!C28,'Materials Calculation'!$B$13:$B$37,0))</f>
        <v>0.78500000000000003</v>
      </c>
      <c r="BL28" s="82">
        <f t="shared" si="27"/>
        <v>0.81095041322314054</v>
      </c>
      <c r="BM28" s="85">
        <f>INDEX('Materials Calculation'!$H$13:$H$37,MATCH('TFP Calculation'!C28,'Materials Calculation'!$B$13:$B$37,0))*1000000</f>
        <v>270409084.90796179</v>
      </c>
      <c r="BN28" s="82">
        <f t="shared" si="28"/>
        <v>1.2402361791556957</v>
      </c>
      <c r="BO28" s="82">
        <f t="shared" si="29"/>
        <v>-3.9755552933272128E-3</v>
      </c>
      <c r="BP28" s="82">
        <f t="shared" si="30"/>
        <v>0.21530182854144267</v>
      </c>
      <c r="BQ28" s="82"/>
      <c r="BR28" s="3" t="s">
        <v>288</v>
      </c>
      <c r="BS28" s="80">
        <v>1997</v>
      </c>
      <c r="BT28" s="82">
        <f t="shared" si="31"/>
        <v>4.7584874344652334E-2</v>
      </c>
      <c r="BU28" s="82">
        <f t="shared" si="32"/>
        <v>0.7241662628116784</v>
      </c>
      <c r="BV28" s="82">
        <f t="shared" si="33"/>
        <v>0.22824886284366924</v>
      </c>
      <c r="BW28" s="82">
        <f t="shared" si="34"/>
        <v>0.72251602663525016</v>
      </c>
      <c r="BX28" s="82"/>
      <c r="BY28" s="3" t="s">
        <v>288</v>
      </c>
      <c r="BZ28" s="80">
        <v>1997</v>
      </c>
      <c r="CA28" s="82">
        <f t="shared" si="35"/>
        <v>9.3003354462281362E-2</v>
      </c>
      <c r="CB28" s="86">
        <f t="shared" si="36"/>
        <v>3.5799908715621396E-3</v>
      </c>
      <c r="CC28" s="82">
        <f t="shared" si="37"/>
        <v>-5.0784789273224863E-2</v>
      </c>
      <c r="CD28" s="82">
        <f t="shared" si="38"/>
        <v>4.9716479823170194E-3</v>
      </c>
      <c r="CE28" s="82">
        <f t="shared" si="39"/>
        <v>-3.9445995650730821E-3</v>
      </c>
      <c r="CF28" s="88">
        <f t="shared" si="40"/>
        <v>2.0146251947281129E-3</v>
      </c>
      <c r="CG28" s="88">
        <f t="shared" si="41"/>
        <v>3.2338351548717655E-4</v>
      </c>
      <c r="CH28" s="88">
        <f t="shared" si="42"/>
        <v>6.9441476434432912E-3</v>
      </c>
      <c r="CI28" s="88">
        <f t="shared" si="43"/>
        <v>9.9365366806495204E-4</v>
      </c>
      <c r="CJ28" s="87">
        <f t="shared" si="44"/>
        <v>-8.4129656500074064E-5</v>
      </c>
      <c r="CK28" s="88"/>
      <c r="CL28" s="3" t="s">
        <v>288</v>
      </c>
      <c r="CM28" s="80">
        <v>1997</v>
      </c>
      <c r="CN28" s="87">
        <f t="shared" si="45"/>
        <v>3.8914379254407511E-3</v>
      </c>
      <c r="CO28" s="80">
        <f t="shared" si="46"/>
        <v>4.8361507955312971E-3</v>
      </c>
      <c r="CP28" s="82">
        <f t="shared" si="47"/>
        <v>4.9408889021127229E-2</v>
      </c>
      <c r="CQ28" s="82">
        <f t="shared" si="48"/>
        <v>1.8875903172719959E-2</v>
      </c>
      <c r="CR28" s="82">
        <f t="shared" si="49"/>
        <v>-3.5642999649689755E-2</v>
      </c>
      <c r="CS28" s="88">
        <f t="shared" si="50"/>
        <v>-5.5397570856998883E-3</v>
      </c>
      <c r="CT28" s="82">
        <f t="shared" si="2"/>
        <v>-3.9566060490757456E-2</v>
      </c>
      <c r="CU28" s="146">
        <f t="shared" si="51"/>
        <v>-2.755360173337381E-2</v>
      </c>
      <c r="CV28" s="82">
        <f t="shared" si="52"/>
        <v>-1.0606245683766418E-3</v>
      </c>
      <c r="CW28" s="82"/>
      <c r="CX28" s="3" t="s">
        <v>288</v>
      </c>
      <c r="CY28" s="80">
        <v>1997</v>
      </c>
      <c r="CZ28" s="82">
        <f t="shared" si="53"/>
        <v>3.5829624179429594E-2</v>
      </c>
      <c r="DA28" s="146">
        <f t="shared" si="54"/>
        <v>-8.9526251088859199E-3</v>
      </c>
      <c r="DB28" s="82">
        <f t="shared" si="55"/>
        <v>-1.5518934431377742E-3</v>
      </c>
      <c r="DC28" s="82">
        <f t="shared" si="56"/>
        <v>-3.736436311327862E-3</v>
      </c>
      <c r="DD28" s="146">
        <f t="shared" si="57"/>
        <v>-3.650622684225973E-2</v>
      </c>
      <c r="DE28" s="146"/>
      <c r="DF28" s="3" t="s">
        <v>288</v>
      </c>
      <c r="DG28" s="80">
        <v>1997</v>
      </c>
      <c r="DH28" s="82">
        <f t="shared" si="58"/>
        <v>-1.4052391938558549E-3</v>
      </c>
    </row>
    <row r="29" spans="2:112">
      <c r="B29" s="3" t="s">
        <v>288</v>
      </c>
      <c r="C29" s="80">
        <v>1996</v>
      </c>
      <c r="D29" s="81">
        <f>INDEX('Output Calculation'!H$13:H$37,MATCH('TFP Calculation'!$C29,'Output Calculation'!$C$13:$C$37,0))*1000000</f>
        <v>878075000</v>
      </c>
      <c r="E29" s="81">
        <f>INDEX('Output Calculation'!I$13:I$37,MATCH('TFP Calculation'!$C29,'Output Calculation'!$C$13:$C$37,0))*1000000</f>
        <v>631925000.00000012</v>
      </c>
      <c r="F29" s="81">
        <f>INDEX('Output Calculation'!J$13:J$37,MATCH('TFP Calculation'!$C29,'Output Calculation'!$C$13:$C$37,0))*1000000</f>
        <v>180175000</v>
      </c>
      <c r="G29" s="81">
        <f>INDEX('Output Calculation'!K$13:K$37,MATCH('TFP Calculation'!$C29,'Output Calculation'!$C$13:$C$37,0))*1000000</f>
        <v>19175000</v>
      </c>
      <c r="H29" s="81">
        <f t="shared" si="3"/>
        <v>1709350000</v>
      </c>
      <c r="I29" s="82">
        <f t="shared" si="4"/>
        <v>0.51368941410477664</v>
      </c>
      <c r="J29" s="82">
        <f t="shared" si="4"/>
        <v>0.36968730804106831</v>
      </c>
      <c r="K29" s="82"/>
      <c r="L29" s="3" t="s">
        <v>288</v>
      </c>
      <c r="M29" s="80">
        <v>1996</v>
      </c>
      <c r="N29" s="82">
        <f t="shared" si="0"/>
        <v>0.10540556351829643</v>
      </c>
      <c r="O29" s="82">
        <f t="shared" si="1"/>
        <v>1.121771433585866E-2</v>
      </c>
      <c r="P29" s="82">
        <f t="array" ref="P29">INDEX('Output Calculation'!D$13:D$37,MATCH('TFP Calculation'!$C29,'Output Calculation'!$C$13:$C$37,0))</f>
        <v>4084.3390744374997</v>
      </c>
      <c r="Q29" s="82">
        <f t="array" ref="Q29">INDEX('Output Calculation'!E$13:E$37,MATCH('TFP Calculation'!$C29,'Output Calculation'!$C$13:$C$37,0))</f>
        <v>4644.5912604374998</v>
      </c>
      <c r="R29" s="82">
        <f t="array" ref="R29">INDEX('Output Calculation'!F$13:F$37,MATCH('TFP Calculation'!$C29,'Output Calculation'!$C$13:$C$37,0))</f>
        <v>2609.3222072500002</v>
      </c>
      <c r="S29" s="82">
        <f t="array" ref="S29">INDEX('Output Calculation'!G$13:G$37,MATCH('TFP Calculation'!$C29,'Output Calculation'!$C$13:$C$37,0))</f>
        <v>187.24523043750145</v>
      </c>
      <c r="T29" s="82">
        <f t="shared" si="5"/>
        <v>11525.497772562501</v>
      </c>
      <c r="U29" s="82">
        <f t="shared" si="6"/>
        <v>0.95745481847550062</v>
      </c>
      <c r="W29" s="3" t="s">
        <v>288</v>
      </c>
      <c r="X29" s="80">
        <v>1996</v>
      </c>
      <c r="Y29" s="82">
        <f t="shared" si="7"/>
        <v>0.11916578714853919</v>
      </c>
      <c r="Z29" s="82">
        <f t="shared" si="8"/>
        <v>-4.347674601143265E-2</v>
      </c>
      <c r="AA29" s="82">
        <f t="shared" si="9"/>
        <v>1.0202014291663233</v>
      </c>
      <c r="AB29" s="82">
        <f t="shared" si="10"/>
        <v>7.1919113710897584E-2</v>
      </c>
      <c r="AC29" s="82">
        <f t="shared" si="11"/>
        <v>2.0000087374481959E-2</v>
      </c>
      <c r="AD29" s="82">
        <f t="shared" si="12"/>
        <v>1.0968634921098868</v>
      </c>
      <c r="AE29" s="82"/>
      <c r="AF29" s="3" t="s">
        <v>288</v>
      </c>
      <c r="AG29" s="80">
        <v>1996</v>
      </c>
      <c r="AH29" s="82">
        <f t="shared" si="13"/>
        <v>2.8848075181797109E-2</v>
      </c>
      <c r="AI29" s="82">
        <f t="shared" si="14"/>
        <v>9.2454736093307205E-2</v>
      </c>
      <c r="AJ29" s="82">
        <f t="shared" si="15"/>
        <v>0.99936042339237896</v>
      </c>
      <c r="AK29" s="82">
        <f t="shared" si="16"/>
        <v>0.19661388093311194</v>
      </c>
      <c r="AL29" s="82">
        <f t="shared" si="17"/>
        <v>-6.3978122398942777E-4</v>
      </c>
      <c r="AM29" s="83">
        <f>INDEX('Labor Calculation'!$D$13:$D$37,MATCH('TFP Calculation'!$C29,'Labor Calculation'!$B$13:$B$37,0))</f>
        <v>1421.25</v>
      </c>
      <c r="AN29" s="83"/>
      <c r="AO29" s="3" t="s">
        <v>288</v>
      </c>
      <c r="AP29" s="80">
        <v>1996</v>
      </c>
      <c r="AQ29" s="82">
        <f t="shared" si="18"/>
        <v>0.78552478859227326</v>
      </c>
      <c r="AR29" s="82">
        <f t="shared" si="19"/>
        <v>5.3948832035595119E-2</v>
      </c>
      <c r="AS29" s="82">
        <f t="shared" si="20"/>
        <v>-0.24140326406030499</v>
      </c>
      <c r="AT29" s="84">
        <f>INDEX('Labor Calculation'!$E$13:$E$37,MATCH('TFP Calculation'!C29,'Labor Calculation'!$B$13:$B$37,0))*1000000</f>
        <v>38699999.999999993</v>
      </c>
      <c r="AU29" s="84">
        <f>INDEX('Labor Calculation'!$F$13:$F$37,MATCH('TFP Calculation'!C29,'Labor Calculation'!$B$13:$B$37,0))</f>
        <v>27229.55145118733</v>
      </c>
      <c r="AV29" s="82">
        <f t="shared" si="21"/>
        <v>0.42481621776755352</v>
      </c>
      <c r="AW29" s="82"/>
      <c r="AX29" s="3" t="s">
        <v>288</v>
      </c>
      <c r="AY29" s="80">
        <v>1996</v>
      </c>
      <c r="AZ29" s="84">
        <f>INDEX('Capital Stock Calculation'!$S$15:$S$39,MATCH('TFP Calculation'!C29,'Capital Stock Calculation'!$D$15:$D$39,0))</f>
        <v>2732211458.0438061</v>
      </c>
      <c r="BA29" s="82">
        <f t="shared" si="22"/>
        <v>0.90502238479012609</v>
      </c>
      <c r="BB29" s="82">
        <f t="shared" si="23"/>
        <v>7.4229954219211742E-3</v>
      </c>
      <c r="BC29" s="82">
        <f t="shared" si="24"/>
        <v>-9.9795601013380517E-2</v>
      </c>
      <c r="BD29" s="82">
        <f t="array" ref="BD29">INDEX('Capital Price Calculation'!$R$14:$R$39,MATCH('TFP Calculation'!C29,'Capital Price Calculation'!$D$14:$D$39,0))</f>
        <v>0.21439323515831685</v>
      </c>
      <c r="BE29" s="82">
        <f t="shared" si="25"/>
        <v>0.62607052921081197</v>
      </c>
      <c r="BF29" s="84">
        <f t="shared" si="26"/>
        <v>585767653.62663341</v>
      </c>
      <c r="BG29" s="84"/>
      <c r="BH29" s="3" t="s">
        <v>288</v>
      </c>
      <c r="BI29" s="80">
        <v>1996</v>
      </c>
      <c r="BJ29" s="84">
        <f>INDEX('Materials Calculation'!$F$13:$F$37,MATCH('TFP Calculation'!C29,'Materials Calculation'!$B$13:$B$37,0))*1000000</f>
        <v>210675000</v>
      </c>
      <c r="BK29" s="82">
        <f t="array" ref="BK29">INDEX('Materials Calculation'!$G$13:$G$37,MATCH('TFP Calculation'!C29,'Materials Calculation'!$B$13:$B$37,0))</f>
        <v>0.77599999999999991</v>
      </c>
      <c r="BL29" s="82">
        <f t="shared" si="27"/>
        <v>0.80165289256198335</v>
      </c>
      <c r="BM29" s="85">
        <f>INDEX('Materials Calculation'!$H$13:$H$37,MATCH('TFP Calculation'!C29,'Materials Calculation'!$B$13:$B$37,0))*1000000</f>
        <v>271488402.06185573</v>
      </c>
      <c r="BN29" s="82">
        <f t="shared" si="28"/>
        <v>1.2451864868848102</v>
      </c>
      <c r="BO29" s="82">
        <f t="shared" si="29"/>
        <v>5.7000386647255777E-2</v>
      </c>
      <c r="BP29" s="82">
        <f t="shared" si="30"/>
        <v>0.21928530736196747</v>
      </c>
      <c r="BQ29" s="82"/>
      <c r="BR29" s="3" t="s">
        <v>288</v>
      </c>
      <c r="BS29" s="80">
        <v>1996</v>
      </c>
      <c r="BT29" s="82">
        <f t="shared" si="31"/>
        <v>4.6339388644495667E-2</v>
      </c>
      <c r="BU29" s="82">
        <f t="shared" si="32"/>
        <v>0.70139831929661223</v>
      </c>
      <c r="BV29" s="82">
        <f t="shared" si="33"/>
        <v>0.25226229205889217</v>
      </c>
      <c r="BW29" s="82">
        <f t="shared" si="34"/>
        <v>0.66103733688054622</v>
      </c>
      <c r="BX29" s="82"/>
      <c r="BY29" s="3" t="s">
        <v>288</v>
      </c>
      <c r="BZ29" s="80">
        <v>1996</v>
      </c>
      <c r="CA29" s="82">
        <f t="shared" si="35"/>
        <v>8.8296875809390274E-2</v>
      </c>
      <c r="CB29" s="86">
        <f t="shared" si="36"/>
        <v>3.4540725800856448E-3</v>
      </c>
      <c r="CC29" s="82">
        <f t="shared" si="37"/>
        <v>-2.857090992947665E-2</v>
      </c>
      <c r="CD29" s="82">
        <f t="shared" si="38"/>
        <v>4.9716479823170194E-3</v>
      </c>
      <c r="CE29" s="82">
        <f t="shared" si="39"/>
        <v>4.7003618134494468E-3</v>
      </c>
      <c r="CF29" s="88">
        <f t="shared" si="40"/>
        <v>2.0146251947281129E-3</v>
      </c>
      <c r="CG29" s="88">
        <f t="shared" si="41"/>
        <v>-2.0416427418436327E-3</v>
      </c>
      <c r="CH29" s="88">
        <f t="shared" si="42"/>
        <v>6.9441476434432912E-3</v>
      </c>
      <c r="CI29" s="88">
        <f t="shared" si="43"/>
        <v>5.3440936498836917E-5</v>
      </c>
      <c r="CJ29" s="87">
        <f t="shared" si="44"/>
        <v>-8.4129656500074064E-5</v>
      </c>
      <c r="CK29" s="88"/>
      <c r="CL29" s="3" t="s">
        <v>288</v>
      </c>
      <c r="CM29" s="80">
        <v>1996</v>
      </c>
      <c r="CN29" s="87">
        <f t="shared" si="45"/>
        <v>1.0194328897682467E-2</v>
      </c>
      <c r="CO29" s="80">
        <f t="shared" si="46"/>
        <v>4.8361507955312971E-3</v>
      </c>
      <c r="CP29" s="82">
        <f t="shared" si="47"/>
        <v>5.5062566825383019E-2</v>
      </c>
      <c r="CQ29" s="82">
        <f t="shared" si="48"/>
        <v>1.8875903172719959E-2</v>
      </c>
      <c r="CR29" s="82">
        <f t="shared" si="49"/>
        <v>-3.8646943317301341E-2</v>
      </c>
      <c r="CS29" s="88">
        <f t="shared" si="50"/>
        <v>-5.5397570856998883E-3</v>
      </c>
      <c r="CT29" s="82">
        <f t="shared" si="2"/>
        <v>-1.2012458757383647E-2</v>
      </c>
      <c r="CU29" s="146">
        <f t="shared" si="51"/>
        <v>8.9827619885479076E-2</v>
      </c>
      <c r="CV29" s="82">
        <f t="shared" si="52"/>
        <v>3.5139535338779486E-3</v>
      </c>
      <c r="CW29" s="82"/>
      <c r="CX29" s="3" t="s">
        <v>288</v>
      </c>
      <c r="CY29" s="80">
        <v>1996</v>
      </c>
      <c r="CZ29" s="82">
        <f t="shared" si="53"/>
        <v>4.4782249288315513E-2</v>
      </c>
      <c r="DA29" s="146">
        <f t="shared" si="54"/>
        <v>-1.9384837879987106E-2</v>
      </c>
      <c r="DB29" s="82">
        <f t="shared" si="55"/>
        <v>-4.1309717890750733E-3</v>
      </c>
      <c r="DC29" s="82">
        <f t="shared" si="56"/>
        <v>3.2769790530931868E-2</v>
      </c>
      <c r="DD29" s="146">
        <f t="shared" si="57"/>
        <v>7.0442782005491977E-2</v>
      </c>
      <c r="DE29" s="146"/>
      <c r="DF29" s="3" t="s">
        <v>288</v>
      </c>
      <c r="DG29" s="80">
        <v>1996</v>
      </c>
      <c r="DH29" s="82">
        <f t="shared" si="58"/>
        <v>2.7556408939697057E-3</v>
      </c>
    </row>
    <row r="30" spans="2:112">
      <c r="B30" s="3" t="s">
        <v>288</v>
      </c>
      <c r="C30" s="80">
        <v>1995</v>
      </c>
      <c r="D30" s="81">
        <f>INDEX('Output Calculation'!H$13:H$37,MATCH('TFP Calculation'!$C30,'Output Calculation'!$C$13:$C$37,0))*1000000</f>
        <v>817849999.99999988</v>
      </c>
      <c r="E30" s="81">
        <f>INDEX('Output Calculation'!I$13:I$37,MATCH('TFP Calculation'!$C30,'Output Calculation'!$C$13:$C$37,0))*1000000</f>
        <v>625050000.00000012</v>
      </c>
      <c r="F30" s="81">
        <f>INDEX('Output Calculation'!J$13:J$37,MATCH('TFP Calculation'!$C30,'Output Calculation'!$C$13:$C$37,0))*1000000</f>
        <v>210925000</v>
      </c>
      <c r="G30" s="81">
        <f>INDEX('Output Calculation'!K$13:K$37,MATCH('TFP Calculation'!$C30,'Output Calculation'!$C$13:$C$37,0))*1000000</f>
        <v>18100000</v>
      </c>
      <c r="H30" s="81">
        <f t="shared" si="3"/>
        <v>1671925000</v>
      </c>
      <c r="I30" s="82">
        <f t="shared" si="4"/>
        <v>0.48916667912735312</v>
      </c>
      <c r="J30" s="82">
        <f t="shared" si="4"/>
        <v>0.37385050166723993</v>
      </c>
      <c r="K30" s="82"/>
      <c r="L30" s="3" t="s">
        <v>288</v>
      </c>
      <c r="M30" s="80">
        <v>1995</v>
      </c>
      <c r="N30" s="82">
        <f t="shared" si="0"/>
        <v>0.12615697474468054</v>
      </c>
      <c r="O30" s="82">
        <f t="shared" si="1"/>
        <v>1.0825844460726408E-2</v>
      </c>
      <c r="P30" s="82">
        <f t="array" ref="P30">INDEX('Output Calculation'!D$13:D$37,MATCH('TFP Calculation'!$C30,'Output Calculation'!$C$13:$C$37,0))</f>
        <v>3649.4495465625</v>
      </c>
      <c r="Q30" s="82">
        <f t="array" ref="Q30">INDEX('Output Calculation'!E$13:E$37,MATCH('TFP Calculation'!$C30,'Output Calculation'!$C$13:$C$37,0))</f>
        <v>4332.9680393124991</v>
      </c>
      <c r="R30" s="82">
        <f t="array" ref="R30">INDEX('Output Calculation'!F$13:F$37,MATCH('TFP Calculation'!$C30,'Output Calculation'!$C$13:$C$37,0))</f>
        <v>2536.1589045000001</v>
      </c>
      <c r="S30" s="82">
        <f t="array" ref="S30">INDEX('Output Calculation'!G$13:G$37,MATCH('TFP Calculation'!$C30,'Output Calculation'!$C$13:$C$37,0))</f>
        <v>156.47923981250227</v>
      </c>
      <c r="T30" s="82">
        <f t="shared" si="5"/>
        <v>10675.055730187501</v>
      </c>
      <c r="U30" s="82">
        <f t="shared" si="6"/>
        <v>0.85550758383612402</v>
      </c>
      <c r="W30" s="3" t="s">
        <v>288</v>
      </c>
      <c r="X30" s="80">
        <v>1995</v>
      </c>
      <c r="Y30" s="82">
        <f t="shared" si="7"/>
        <v>-3.6795711980596967E-2</v>
      </c>
      <c r="Z30" s="82">
        <f t="shared" si="8"/>
        <v>-0.15606032088950358</v>
      </c>
      <c r="AA30" s="82">
        <f t="shared" si="9"/>
        <v>0.95175225081533266</v>
      </c>
      <c r="AB30" s="82">
        <f t="shared" si="10"/>
        <v>-2.991097501625432E-2</v>
      </c>
      <c r="AC30" s="82">
        <f t="shared" si="11"/>
        <v>-4.9450518799466062E-2</v>
      </c>
      <c r="AD30" s="82">
        <f t="shared" si="12"/>
        <v>1.0661083191666285</v>
      </c>
      <c r="AE30" s="82"/>
      <c r="AF30" s="3" t="s">
        <v>288</v>
      </c>
      <c r="AG30" s="80">
        <v>1995</v>
      </c>
      <c r="AH30" s="82">
        <f t="shared" si="13"/>
        <v>-2.5546755729535836E-3</v>
      </c>
      <c r="AI30" s="82">
        <f t="shared" si="14"/>
        <v>6.4014933308097779E-2</v>
      </c>
      <c r="AJ30" s="82">
        <f t="shared" si="15"/>
        <v>0.83515697027773406</v>
      </c>
      <c r="AK30" s="82">
        <f t="shared" si="16"/>
        <v>0.13502169643356793</v>
      </c>
      <c r="AL30" s="82">
        <f t="shared" si="17"/>
        <v>-0.18013558344231079</v>
      </c>
      <c r="AM30" s="83">
        <f>INDEX('Labor Calculation'!$D$13:$D$37,MATCH('TFP Calculation'!$C30,'Labor Calculation'!$B$13:$B$37,0))</f>
        <v>1348.5</v>
      </c>
      <c r="AN30" s="83"/>
      <c r="AO30" s="3" t="s">
        <v>288</v>
      </c>
      <c r="AP30" s="80">
        <v>1995</v>
      </c>
      <c r="AQ30" s="82">
        <f t="shared" si="18"/>
        <v>0.74531586801525451</v>
      </c>
      <c r="AR30" s="82">
        <f t="shared" si="19"/>
        <v>1.0680157391793116E-2</v>
      </c>
      <c r="AS30" s="82">
        <f t="shared" si="20"/>
        <v>-0.29394716654526615</v>
      </c>
      <c r="AT30" s="84">
        <f>INDEX('Labor Calculation'!$E$13:$E$37,MATCH('TFP Calculation'!C30,'Labor Calculation'!$B$13:$B$37,0))*1000000</f>
        <v>39300000.000000007</v>
      </c>
      <c r="AU30" s="84">
        <f>INDEX('Labor Calculation'!$F$13:$F$37,MATCH('TFP Calculation'!C30,'Labor Calculation'!$B$13:$B$37,0))</f>
        <v>29143.492769744167</v>
      </c>
      <c r="AV30" s="82">
        <f t="shared" si="21"/>
        <v>0.45467617757761147</v>
      </c>
      <c r="AW30" s="82"/>
      <c r="AX30" s="3" t="s">
        <v>288</v>
      </c>
      <c r="AY30" s="80">
        <v>1995</v>
      </c>
      <c r="AZ30" s="84">
        <f>INDEX('Capital Stock Calculation'!$S$15:$S$39,MATCH('TFP Calculation'!C30,'Capital Stock Calculation'!$D$15:$D$39,0))</f>
        <v>2712079702.8258443</v>
      </c>
      <c r="BA30" s="82">
        <f t="shared" si="22"/>
        <v>0.89835390784492819</v>
      </c>
      <c r="BB30" s="82">
        <f t="shared" si="23"/>
        <v>8.7801586347745781E-3</v>
      </c>
      <c r="BC30" s="82">
        <f t="shared" si="24"/>
        <v>-0.1071911815880513</v>
      </c>
      <c r="BD30" s="82">
        <f t="array" ref="BD30">INDEX('Capital Price Calculation'!$R$14:$R$39,MATCH('TFP Calculation'!C30,'Capital Price Calculation'!$D$14:$D$39,0))</f>
        <v>0.1882605234035393</v>
      </c>
      <c r="BE30" s="82">
        <f t="shared" si="25"/>
        <v>0.54975785700384794</v>
      </c>
      <c r="BF30" s="84">
        <f t="shared" si="26"/>
        <v>510577544.36610878</v>
      </c>
      <c r="BG30" s="84"/>
      <c r="BH30" s="3" t="s">
        <v>288</v>
      </c>
      <c r="BI30" s="80">
        <v>1995</v>
      </c>
      <c r="BJ30" s="84">
        <f>INDEX('Materials Calculation'!$F$13:$F$37,MATCH('TFP Calculation'!C30,'Materials Calculation'!$B$13:$B$37,0))*1000000</f>
        <v>195975000</v>
      </c>
      <c r="BK30" s="82">
        <f t="array" ref="BK30">INDEX('Materials Calculation'!$G$13:$G$37,MATCH('TFP Calculation'!C30,'Materials Calculation'!$B$13:$B$37,0))</f>
        <v>0.76300000000000001</v>
      </c>
      <c r="BL30" s="82">
        <f t="shared" si="27"/>
        <v>0.78822314049586784</v>
      </c>
      <c r="BM30" s="85">
        <f>INDEX('Materials Calculation'!$H$13:$H$37,MATCH('TFP Calculation'!C30,'Materials Calculation'!$B$13:$B$37,0))*1000000</f>
        <v>256847968.54521623</v>
      </c>
      <c r="BN30" s="82">
        <f t="shared" si="28"/>
        <v>1.178037872658183</v>
      </c>
      <c r="BO30" s="82">
        <f t="shared" si="29"/>
        <v>2.0280002847344453E-2</v>
      </c>
      <c r="BP30" s="82">
        <f t="shared" si="30"/>
        <v>0.16385023467709767</v>
      </c>
      <c r="BQ30" s="82"/>
      <c r="BR30" s="3" t="s">
        <v>288</v>
      </c>
      <c r="BS30" s="80">
        <v>1995</v>
      </c>
      <c r="BT30" s="82">
        <f t="shared" si="31"/>
        <v>5.2691380215643846E-2</v>
      </c>
      <c r="BU30" s="82">
        <f t="shared" si="32"/>
        <v>0.6845556111899338</v>
      </c>
      <c r="BV30" s="82">
        <f t="shared" si="33"/>
        <v>0.26275300859442241</v>
      </c>
      <c r="BW30" s="82">
        <f t="shared" si="34"/>
        <v>0.6074053427645083</v>
      </c>
      <c r="BX30" s="82"/>
      <c r="BY30" s="3" t="s">
        <v>288</v>
      </c>
      <c r="BZ30" s="80">
        <v>1995</v>
      </c>
      <c r="CA30" s="82">
        <f t="shared" si="35"/>
        <v>6.5406975326468535E-3</v>
      </c>
      <c r="CB30" s="86">
        <f t="shared" si="36"/>
        <v>2.3698488521589742E-4</v>
      </c>
      <c r="CC30" s="82">
        <f t="shared" si="37"/>
        <v>-8.8844097198989641E-2</v>
      </c>
      <c r="CD30" s="82">
        <f t="shared" si="38"/>
        <v>4.9716479823170194E-3</v>
      </c>
      <c r="CE30" s="82">
        <f t="shared" si="39"/>
        <v>-1.9479992966468844E-2</v>
      </c>
      <c r="CF30" s="88">
        <f t="shared" si="40"/>
        <v>2.0146251947281129E-3</v>
      </c>
      <c r="CG30" s="88">
        <f t="shared" si="41"/>
        <v>-5.051867433879878E-3</v>
      </c>
      <c r="CH30" s="88">
        <f t="shared" si="42"/>
        <v>6.9441476434432912E-3</v>
      </c>
      <c r="CI30" s="88">
        <f t="shared" si="43"/>
        <v>-2.3104122075127127E-3</v>
      </c>
      <c r="CJ30" s="87">
        <f t="shared" si="44"/>
        <v>-8.4129656500074064E-5</v>
      </c>
      <c r="CK30" s="88"/>
      <c r="CL30" s="3" t="s">
        <v>288</v>
      </c>
      <c r="CM30" s="80">
        <v>1995</v>
      </c>
      <c r="CN30" s="87">
        <f t="shared" si="45"/>
        <v>1.3931899110557941E-2</v>
      </c>
      <c r="CO30" s="80">
        <f t="shared" si="46"/>
        <v>4.8361507955312971E-3</v>
      </c>
      <c r="CP30" s="82">
        <f t="shared" si="47"/>
        <v>5.9794190684015765E-2</v>
      </c>
      <c r="CQ30" s="82">
        <f t="shared" si="48"/>
        <v>1.8875903172719959E-2</v>
      </c>
      <c r="CR30" s="82">
        <f t="shared" si="49"/>
        <v>-2.7731299508822464E-2</v>
      </c>
      <c r="CS30" s="88">
        <f t="shared" si="50"/>
        <v>-5.5397570856998883E-3</v>
      </c>
      <c r="CT30" s="82">
        <f t="shared" si="2"/>
        <v>-0.10184007864286272</v>
      </c>
      <c r="CU30" s="146">
        <f t="shared" si="51"/>
        <v>-3.0010997253135829E-2</v>
      </c>
      <c r="CV30" s="82">
        <f t="shared" si="52"/>
        <v>-1.0873691534809286E-3</v>
      </c>
      <c r="CW30" s="82"/>
      <c r="CX30" s="3" t="s">
        <v>288</v>
      </c>
      <c r="CY30" s="80">
        <v>1995</v>
      </c>
      <c r="CZ30" s="82">
        <f t="shared" si="53"/>
        <v>6.4167087168302619E-2</v>
      </c>
      <c r="DA30" s="146">
        <f t="shared" si="54"/>
        <v>-1.2085568862722579E-2</v>
      </c>
      <c r="DB30" s="82">
        <f t="shared" si="55"/>
        <v>-3.0314461417863259E-3</v>
      </c>
      <c r="DC30" s="82">
        <f t="shared" si="56"/>
        <v>-3.7672991474560102E-2</v>
      </c>
      <c r="DD30" s="146">
        <f t="shared" si="57"/>
        <v>-4.2096566115858408E-2</v>
      </c>
      <c r="DE30" s="146"/>
      <c r="DF30" s="3" t="s">
        <v>288</v>
      </c>
      <c r="DG30" s="80">
        <v>1995</v>
      </c>
      <c r="DH30" s="82">
        <f t="shared" si="58"/>
        <v>-1.5252577938599475E-3</v>
      </c>
    </row>
    <row r="31" spans="2:112">
      <c r="B31" s="3" t="s">
        <v>288</v>
      </c>
      <c r="C31" s="80">
        <v>1994</v>
      </c>
      <c r="D31" s="81">
        <f>INDEX('Output Calculation'!H$13:H$37,MATCH('TFP Calculation'!$C31,'Output Calculation'!$C$13:$C$37,0))*1000000</f>
        <v>850449999.99999988</v>
      </c>
      <c r="E31" s="81">
        <f>INDEX('Output Calculation'!I$13:I$37,MATCH('TFP Calculation'!$C31,'Output Calculation'!$C$13:$C$37,0))*1000000</f>
        <v>665750000</v>
      </c>
      <c r="F31" s="81">
        <f>INDEX('Output Calculation'!J$13:J$37,MATCH('TFP Calculation'!$C31,'Output Calculation'!$C$13:$C$37,0))*1000000</f>
        <v>240225000</v>
      </c>
      <c r="G31" s="81">
        <f>INDEX('Output Calculation'!K$13:K$37,MATCH('TFP Calculation'!$C31,'Output Calculation'!$C$13:$C$37,0))*1000000</f>
        <v>16750000</v>
      </c>
      <c r="H31" s="81">
        <f t="shared" si="3"/>
        <v>1773175000</v>
      </c>
      <c r="I31" s="82">
        <f t="shared" si="4"/>
        <v>0.47961989087371515</v>
      </c>
      <c r="J31" s="82">
        <f t="shared" si="4"/>
        <v>0.37545645522861532</v>
      </c>
      <c r="K31" s="82"/>
      <c r="L31" s="3" t="s">
        <v>288</v>
      </c>
      <c r="M31" s="80">
        <v>1994</v>
      </c>
      <c r="N31" s="82">
        <f t="shared" si="0"/>
        <v>0.13547732175335203</v>
      </c>
      <c r="O31" s="82">
        <f t="shared" si="1"/>
        <v>9.4463321443173966E-3</v>
      </c>
      <c r="P31" s="82">
        <f t="array" ref="P31">INDEX('Output Calculation'!D$13:D$37,MATCH('TFP Calculation'!$C31,'Output Calculation'!$C$13:$C$37,0))</f>
        <v>3788.8634757500004</v>
      </c>
      <c r="Q31" s="82">
        <f t="array" ref="Q31">INDEX('Output Calculation'!E$13:E$37,MATCH('TFP Calculation'!$C31,'Output Calculation'!$C$13:$C$37,0))</f>
        <v>4466.5674260000005</v>
      </c>
      <c r="R31" s="82">
        <f t="array" ref="R31">INDEX('Output Calculation'!F$13:F$37,MATCH('TFP Calculation'!$C31,'Output Calculation'!$C$13:$C$37,0))</f>
        <v>2542.6545620000002</v>
      </c>
      <c r="S31" s="82">
        <f t="array" ref="S31">INDEX('Output Calculation'!G$13:G$37,MATCH('TFP Calculation'!$C31,'Output Calculation'!$C$13:$C$37,0))</f>
        <v>137.86453625000013</v>
      </c>
      <c r="T31" s="82">
        <f t="shared" si="5"/>
        <v>10935.95</v>
      </c>
      <c r="U31" s="82">
        <f t="shared" si="6"/>
        <v>0.88818913544837796</v>
      </c>
      <c r="W31" s="3" t="s">
        <v>288</v>
      </c>
      <c r="X31" s="80">
        <v>1994</v>
      </c>
      <c r="Y31" s="82">
        <f t="shared" si="7"/>
        <v>4.1112632331129988E-2</v>
      </c>
      <c r="Z31" s="82">
        <f t="shared" si="8"/>
        <v>-0.11857056829940055</v>
      </c>
      <c r="AA31" s="82">
        <f t="shared" si="9"/>
        <v>0.98109784391311894</v>
      </c>
      <c r="AB31" s="82">
        <f t="shared" si="10"/>
        <v>3.402810037832163E-2</v>
      </c>
      <c r="AC31" s="82">
        <f t="shared" si="11"/>
        <v>-1.9083085437142346E-2</v>
      </c>
      <c r="AD31" s="82">
        <f t="shared" si="12"/>
        <v>1.0688388556826647</v>
      </c>
      <c r="AE31" s="82"/>
      <c r="AF31" s="3" t="s">
        <v>288</v>
      </c>
      <c r="AG31" s="80">
        <v>1994</v>
      </c>
      <c r="AH31" s="82">
        <f t="shared" si="13"/>
        <v>-1.3171274340195408E-2</v>
      </c>
      <c r="AI31" s="82">
        <f t="shared" si="14"/>
        <v>6.6572877632946753E-2</v>
      </c>
      <c r="AJ31" s="82">
        <f t="shared" si="15"/>
        <v>0.73580705364658661</v>
      </c>
      <c r="AK31" s="82">
        <f t="shared" si="16"/>
        <v>4.3767428157819824E-2</v>
      </c>
      <c r="AL31" s="82">
        <f t="shared" si="17"/>
        <v>-0.30678734999347257</v>
      </c>
      <c r="AM31" s="83">
        <f>INDEX('Labor Calculation'!$D$13:$D$37,MATCH('TFP Calculation'!$C31,'Labor Calculation'!$B$13:$B$37,0))</f>
        <v>1334.25</v>
      </c>
      <c r="AN31" s="83"/>
      <c r="AO31" s="3" t="s">
        <v>288</v>
      </c>
      <c r="AP31" s="80">
        <v>1994</v>
      </c>
      <c r="AQ31" s="82">
        <f t="shared" si="18"/>
        <v>0.73743989388161169</v>
      </c>
      <c r="AR31" s="82">
        <f t="shared" si="19"/>
        <v>1.3097949886104736E-2</v>
      </c>
      <c r="AS31" s="82">
        <f t="shared" si="20"/>
        <v>-0.30457069391099656</v>
      </c>
      <c r="AT31" s="84">
        <f>INDEX('Labor Calculation'!$E$13:$E$37,MATCH('TFP Calculation'!C31,'Labor Calculation'!$B$13:$B$37,0))*1000000</f>
        <v>39150000</v>
      </c>
      <c r="AU31" s="84">
        <f>INDEX('Labor Calculation'!$F$13:$F$37,MATCH('TFP Calculation'!C31,'Labor Calculation'!$B$13:$B$37,0))</f>
        <v>29342.327150084318</v>
      </c>
      <c r="AV31" s="82">
        <f t="shared" si="21"/>
        <v>0.45777825105721615</v>
      </c>
      <c r="AW31" s="82"/>
      <c r="AX31" s="3" t="s">
        <v>288</v>
      </c>
      <c r="AY31" s="80">
        <v>1994</v>
      </c>
      <c r="AZ31" s="84">
        <f>INDEX('Capital Stock Calculation'!$S$15:$S$39,MATCH('TFP Calculation'!C31,'Capital Stock Calculation'!$D$15:$D$39,0))</f>
        <v>2688474470.4894056</v>
      </c>
      <c r="BA31" s="82">
        <f t="shared" si="22"/>
        <v>0.89053487041290447</v>
      </c>
      <c r="BB31" s="82">
        <f t="shared" si="23"/>
        <v>8.9551230330986546E-3</v>
      </c>
      <c r="BC31" s="82">
        <f t="shared" si="24"/>
        <v>-0.11593301877887743</v>
      </c>
      <c r="BD31" s="82">
        <f t="array" ref="BD31">INDEX('Capital Price Calculation'!$R$14:$R$39,MATCH('TFP Calculation'!C31,'Capital Price Calculation'!$D$14:$D$39,0))</f>
        <v>0.18936480100501488</v>
      </c>
      <c r="BE31" s="82">
        <f t="shared" si="25"/>
        <v>0.55298256538534585</v>
      </c>
      <c r="BF31" s="84">
        <f t="shared" si="26"/>
        <v>509102433.11128902</v>
      </c>
      <c r="BG31" s="84"/>
      <c r="BH31" s="3" t="s">
        <v>288</v>
      </c>
      <c r="BI31" s="80">
        <v>1994</v>
      </c>
      <c r="BJ31" s="84">
        <f>INDEX('Materials Calculation'!$F$13:$F$37,MATCH('TFP Calculation'!C31,'Materials Calculation'!$B$13:$B$37,0))*1000000</f>
        <v>187800000</v>
      </c>
      <c r="BK31" s="82">
        <f t="array" ref="BK31">INDEX('Materials Calculation'!$G$13:$G$37,MATCH('TFP Calculation'!C31,'Materials Calculation'!$B$13:$B$37,0))</f>
        <v>0.746</v>
      </c>
      <c r="BL31" s="82">
        <f t="shared" si="27"/>
        <v>0.77066115702479343</v>
      </c>
      <c r="BM31" s="85">
        <f>INDEX('Materials Calculation'!$H$13:$H$37,MATCH('TFP Calculation'!C31,'Materials Calculation'!$B$13:$B$37,0))*1000000</f>
        <v>251742627.34584451</v>
      </c>
      <c r="BN31" s="82">
        <f t="shared" si="28"/>
        <v>1.1546221325230095</v>
      </c>
      <c r="BO31" s="82">
        <f t="shared" si="29"/>
        <v>2.5811953425894506E-2</v>
      </c>
      <c r="BP31" s="82">
        <f t="shared" si="30"/>
        <v>0.14377313245717066</v>
      </c>
      <c r="BQ31" s="82"/>
      <c r="BR31" s="3" t="s">
        <v>288</v>
      </c>
      <c r="BS31" s="80">
        <v>1994</v>
      </c>
      <c r="BT31" s="82">
        <f t="shared" si="31"/>
        <v>5.3189145553820392E-2</v>
      </c>
      <c r="BU31" s="82">
        <f t="shared" si="32"/>
        <v>0.69166598765160825</v>
      </c>
      <c r="BV31" s="82">
        <f t="shared" si="33"/>
        <v>0.25514486679457138</v>
      </c>
      <c r="BW31" s="82">
        <f t="shared" si="34"/>
        <v>0.60345830452107208</v>
      </c>
      <c r="BX31" s="82"/>
      <c r="BY31" s="3" t="s">
        <v>288</v>
      </c>
      <c r="BZ31" s="80">
        <v>1994</v>
      </c>
      <c r="CA31" s="82">
        <f t="shared" si="35"/>
        <v>6.8750902845948552E-4</v>
      </c>
      <c r="CB31" s="86">
        <f t="shared" si="36"/>
        <v>2.5518864880840243E-5</v>
      </c>
      <c r="CC31" s="82">
        <f t="shared" si="37"/>
        <v>-6.7957622393662875E-2</v>
      </c>
      <c r="CD31" s="82">
        <f t="shared" si="38"/>
        <v>4.9716479823170194E-3</v>
      </c>
      <c r="CE31" s="82">
        <f t="shared" si="39"/>
        <v>-8.9152214287651771E-3</v>
      </c>
      <c r="CF31" s="88">
        <f t="shared" si="40"/>
        <v>2.0146251947281129E-3</v>
      </c>
      <c r="CG31" s="88">
        <f t="shared" si="41"/>
        <v>-5.0331492279556255E-3</v>
      </c>
      <c r="CH31" s="88">
        <f t="shared" si="42"/>
        <v>6.9441476434432912E-3</v>
      </c>
      <c r="CI31" s="88">
        <f t="shared" si="43"/>
        <v>-3.7693795033315667E-3</v>
      </c>
      <c r="CJ31" s="87">
        <f t="shared" si="44"/>
        <v>-8.4129656500074064E-5</v>
      </c>
      <c r="CK31" s="88"/>
      <c r="CL31" s="3" t="s">
        <v>288</v>
      </c>
      <c r="CM31" s="80">
        <v>1994</v>
      </c>
      <c r="CN31" s="87">
        <f t="shared" si="45"/>
        <v>1.4633185666637422E-2</v>
      </c>
      <c r="CO31" s="80">
        <f t="shared" si="46"/>
        <v>4.8361507955312971E-3</v>
      </c>
      <c r="CP31" s="82">
        <f t="shared" si="47"/>
        <v>6.6458407003256226E-2</v>
      </c>
      <c r="CQ31" s="82">
        <f t="shared" si="48"/>
        <v>1.8875903172719959E-2</v>
      </c>
      <c r="CR31" s="82">
        <f t="shared" si="49"/>
        <v>-2.3011233521419833E-2</v>
      </c>
      <c r="CS31" s="88">
        <f t="shared" si="50"/>
        <v>-5.5397570856998883E-3</v>
      </c>
      <c r="CT31" s="82">
        <f t="shared" si="2"/>
        <v>-7.1829081389726893E-2</v>
      </c>
      <c r="CU31" s="146">
        <f t="shared" si="51"/>
        <v>3.1873337482856395E-2</v>
      </c>
      <c r="CV31" s="82">
        <f t="shared" si="52"/>
        <v>1.183070125419254E-3</v>
      </c>
      <c r="CW31" s="82"/>
      <c r="CX31" s="3" t="s">
        <v>288</v>
      </c>
      <c r="CY31" s="80">
        <v>1994</v>
      </c>
      <c r="CZ31" s="82">
        <f t="shared" si="53"/>
        <v>7.6252656031025198E-2</v>
      </c>
      <c r="DA31" s="146">
        <f t="shared" si="54"/>
        <v>-1.3168054591801967E-2</v>
      </c>
      <c r="DB31" s="82">
        <f t="shared" si="55"/>
        <v>-4.5165982650368841E-3</v>
      </c>
      <c r="DC31" s="82">
        <f t="shared" si="56"/>
        <v>4.4235746412983057E-3</v>
      </c>
      <c r="DD31" s="146">
        <f t="shared" si="57"/>
        <v>1.8705282891054428E-2</v>
      </c>
      <c r="DE31" s="146"/>
      <c r="DF31" s="3" t="s">
        <v>288</v>
      </c>
      <c r="DG31" s="80">
        <v>1994</v>
      </c>
      <c r="DH31" s="82">
        <f t="shared" si="58"/>
        <v>6.9430009919184638E-4</v>
      </c>
    </row>
    <row r="32" spans="2:112">
      <c r="B32" s="3" t="s">
        <v>288</v>
      </c>
      <c r="C32" s="80">
        <v>1993</v>
      </c>
      <c r="D32" s="81">
        <f>INDEX('Output Calculation'!H$13:H$37,MATCH('TFP Calculation'!$C32,'Output Calculation'!$C$13:$C$37,0))*1000000</f>
        <v>787025000.00000012</v>
      </c>
      <c r="E32" s="81">
        <f>INDEX('Output Calculation'!I$13:I$37,MATCH('TFP Calculation'!$C32,'Output Calculation'!$C$13:$C$37,0))*1000000</f>
        <v>620324999.99999988</v>
      </c>
      <c r="F32" s="81">
        <f>INDEX('Output Calculation'!J$13:J$37,MATCH('TFP Calculation'!$C32,'Output Calculation'!$C$13:$C$37,0))*1000000</f>
        <v>248725000.00000003</v>
      </c>
      <c r="G32" s="81">
        <f>INDEX('Output Calculation'!K$13:K$37,MATCH('TFP Calculation'!$C32,'Output Calculation'!$C$13:$C$37,0))*1000000</f>
        <v>16175000</v>
      </c>
      <c r="H32" s="81">
        <f t="shared" si="3"/>
        <v>1672250000</v>
      </c>
      <c r="I32" s="82">
        <f t="shared" si="4"/>
        <v>0.47063836148901189</v>
      </c>
      <c r="J32" s="82">
        <f t="shared" si="4"/>
        <v>0.37095230976229626</v>
      </c>
      <c r="K32" s="82"/>
      <c r="L32" s="3" t="s">
        <v>288</v>
      </c>
      <c r="M32" s="80">
        <v>1993</v>
      </c>
      <c r="N32" s="82">
        <f t="shared" si="0"/>
        <v>0.14873673194797429</v>
      </c>
      <c r="O32" s="82">
        <f t="shared" si="1"/>
        <v>9.6725968007175967E-3</v>
      </c>
      <c r="P32" s="82">
        <f t="array" ref="P32">INDEX('Output Calculation'!D$13:D$37,MATCH('TFP Calculation'!$C32,'Output Calculation'!$C$13:$C$37,0))</f>
        <v>3639.2445525000003</v>
      </c>
      <c r="Q32" s="82">
        <f t="array" ref="Q32">INDEX('Output Calculation'!E$13:E$37,MATCH('TFP Calculation'!$C32,'Output Calculation'!$C$13:$C$37,0))</f>
        <v>4319.5803135000006</v>
      </c>
      <c r="R32" s="82">
        <f t="array" ref="R32">INDEX('Output Calculation'!F$13:F$37,MATCH('TFP Calculation'!$C32,'Output Calculation'!$C$13:$C$37,0))</f>
        <v>2576.5915562499999</v>
      </c>
      <c r="S32" s="82">
        <f t="array" ref="S32">INDEX('Output Calculation'!G$13:G$37,MATCH('TFP Calculation'!$C32,'Output Calculation'!$C$13:$C$37,0))</f>
        <v>132.08357774999922</v>
      </c>
      <c r="T32" s="82">
        <f t="shared" si="5"/>
        <v>10667.5</v>
      </c>
      <c r="U32" s="82">
        <f t="shared" si="6"/>
        <v>0.8531153190021864</v>
      </c>
      <c r="W32" s="3" t="s">
        <v>288</v>
      </c>
      <c r="X32" s="80">
        <v>1993</v>
      </c>
      <c r="Y32" s="82">
        <f t="shared" si="7"/>
        <v>5.2967726785481908E-2</v>
      </c>
      <c r="Z32" s="82">
        <f t="shared" si="8"/>
        <v>-0.15886054836294289</v>
      </c>
      <c r="AA32" s="82">
        <f t="shared" si="9"/>
        <v>0.94881158795797038</v>
      </c>
      <c r="AB32" s="82">
        <f t="shared" si="10"/>
        <v>7.3172551057562846E-2</v>
      </c>
      <c r="AC32" s="82">
        <f t="shared" si="11"/>
        <v>-5.2545037535464113E-2</v>
      </c>
      <c r="AD32" s="82">
        <f t="shared" si="12"/>
        <v>1.0831047251568677</v>
      </c>
      <c r="AE32" s="82"/>
      <c r="AF32" s="3" t="s">
        <v>288</v>
      </c>
      <c r="AG32" s="80">
        <v>1993</v>
      </c>
      <c r="AH32" s="82">
        <f t="shared" si="13"/>
        <v>-7.6100141189948496E-3</v>
      </c>
      <c r="AI32" s="82">
        <f t="shared" si="14"/>
        <v>7.9831662472942558E-2</v>
      </c>
      <c r="AJ32" s="82">
        <f t="shared" si="15"/>
        <v>0.70495307076715086</v>
      </c>
      <c r="AK32" s="82">
        <f t="shared" si="16"/>
        <v>-0.34778343293073732</v>
      </c>
      <c r="AL32" s="82">
        <f t="shared" si="17"/>
        <v>-0.34962404467323133</v>
      </c>
      <c r="AM32" s="83">
        <f>INDEX('Labor Calculation'!$D$13:$D$37,MATCH('TFP Calculation'!$C32,'Labor Calculation'!$B$13:$B$37,0))</f>
        <v>1317</v>
      </c>
      <c r="AN32" s="83"/>
      <c r="AO32" s="3" t="s">
        <v>288</v>
      </c>
      <c r="AP32" s="80">
        <v>1993</v>
      </c>
      <c r="AQ32" s="82">
        <f t="shared" si="18"/>
        <v>0.72790581993035985</v>
      </c>
      <c r="AR32" s="82">
        <f t="shared" si="19"/>
        <v>1.0162991371045147E-2</v>
      </c>
      <c r="AS32" s="82">
        <f t="shared" si="20"/>
        <v>-0.31758360738176966</v>
      </c>
      <c r="AT32" s="84">
        <f>INDEX('Labor Calculation'!$E$13:$E$37,MATCH('TFP Calculation'!C32,'Labor Calculation'!$B$13:$B$37,0))*1000000</f>
        <v>37125000</v>
      </c>
      <c r="AU32" s="84">
        <f>INDEX('Labor Calculation'!$F$13:$F$37,MATCH('TFP Calculation'!C32,'Labor Calculation'!$B$13:$B$37,0))</f>
        <v>28189.066059225512</v>
      </c>
      <c r="AV32" s="82">
        <f t="shared" si="21"/>
        <v>0.43978588656324435</v>
      </c>
      <c r="AW32" s="82"/>
      <c r="AX32" s="3" t="s">
        <v>288</v>
      </c>
      <c r="AY32" s="80">
        <v>1993</v>
      </c>
      <c r="AZ32" s="84">
        <f>INDEX('Capital Stock Calculation'!$S$15:$S$39,MATCH('TFP Calculation'!C32,'Capital Stock Calculation'!$D$15:$D$39,0))</f>
        <v>2664612537.3816161</v>
      </c>
      <c r="BA32" s="82">
        <f t="shared" si="22"/>
        <v>0.88263080297942109</v>
      </c>
      <c r="BB32" s="82">
        <f t="shared" si="23"/>
        <v>1.9450106827549038E-2</v>
      </c>
      <c r="BC32" s="82">
        <f t="shared" si="24"/>
        <v>-0.12484828248442256</v>
      </c>
      <c r="BD32" s="82">
        <f t="array" ref="BD32">INDEX('Capital Price Calculation'!$R$14:$R$39,MATCH('TFP Calculation'!C32,'Capital Price Calculation'!$D$14:$D$39,0))</f>
        <v>0.19167449287151214</v>
      </c>
      <c r="BE32" s="82">
        <f t="shared" si="25"/>
        <v>0.55972732115202861</v>
      </c>
      <c r="BF32" s="84">
        <f t="shared" si="26"/>
        <v>510738256.80169445</v>
      </c>
      <c r="BG32" s="84"/>
      <c r="BH32" s="3" t="s">
        <v>288</v>
      </c>
      <c r="BI32" s="80">
        <v>1993</v>
      </c>
      <c r="BJ32" s="84">
        <f>INDEX('Materials Calculation'!$F$13:$F$37,MATCH('TFP Calculation'!C32,'Materials Calculation'!$B$13:$B$37,0))*1000000</f>
        <v>180375000</v>
      </c>
      <c r="BK32" s="82">
        <f t="array" ref="BK32">INDEX('Materials Calculation'!$G$13:$G$37,MATCH('TFP Calculation'!C32,'Materials Calculation'!$B$13:$B$37,0))</f>
        <v>0.73499999999999999</v>
      </c>
      <c r="BL32" s="82">
        <f t="shared" si="27"/>
        <v>0.75929752066115708</v>
      </c>
      <c r="BM32" s="85">
        <f>INDEX('Materials Calculation'!$H$13:$H$37,MATCH('TFP Calculation'!C32,'Materials Calculation'!$B$13:$B$37,0))*1000000</f>
        <v>245408163.26530612</v>
      </c>
      <c r="BN32" s="82">
        <f t="shared" si="28"/>
        <v>1.1255689979697827</v>
      </c>
      <c r="BO32" s="82">
        <f t="shared" si="29"/>
        <v>7.6533695049016387E-2</v>
      </c>
      <c r="BP32" s="82">
        <f t="shared" si="30"/>
        <v>0.1182886837679672</v>
      </c>
      <c r="BQ32" s="82"/>
      <c r="BR32" s="3" t="s">
        <v>288</v>
      </c>
      <c r="BS32" s="80">
        <v>1993</v>
      </c>
      <c r="BT32" s="82">
        <f t="shared" si="31"/>
        <v>5.0979194862745943E-2</v>
      </c>
      <c r="BU32" s="82">
        <f t="shared" si="32"/>
        <v>0.70133400989502381</v>
      </c>
      <c r="BV32" s="82">
        <f t="shared" si="33"/>
        <v>0.24768679524223028</v>
      </c>
      <c r="BW32" s="82">
        <f t="shared" si="34"/>
        <v>0.60304370652827821</v>
      </c>
      <c r="BX32" s="82"/>
      <c r="BY32" s="3" t="s">
        <v>288</v>
      </c>
      <c r="BZ32" s="80">
        <v>1993</v>
      </c>
      <c r="CA32" s="82">
        <f t="shared" si="35"/>
        <v>-1.1026165563877841E-2</v>
      </c>
      <c r="CB32" s="86">
        <f t="shared" si="36"/>
        <v>-3.9922119617893541E-4</v>
      </c>
      <c r="CC32" s="82">
        <f t="shared" si="37"/>
        <v>-8.8811633833349446E-2</v>
      </c>
      <c r="CD32" s="82">
        <f t="shared" si="38"/>
        <v>4.9716479823170194E-3</v>
      </c>
      <c r="CE32" s="82">
        <f t="shared" si="39"/>
        <v>-2.047319106711902E-2</v>
      </c>
      <c r="CF32" s="88">
        <f t="shared" si="40"/>
        <v>2.0146251947281129E-3</v>
      </c>
      <c r="CG32" s="88">
        <f t="shared" si="41"/>
        <v>-3.9210768022209797E-3</v>
      </c>
      <c r="CH32" s="88">
        <f t="shared" si="42"/>
        <v>6.9441476434432912E-3</v>
      </c>
      <c r="CI32" s="88">
        <f t="shared" si="43"/>
        <v>-4.3428083338821937E-3</v>
      </c>
      <c r="CJ32" s="87">
        <f t="shared" si="44"/>
        <v>-8.4129656500074064E-5</v>
      </c>
      <c r="CK32" s="88"/>
      <c r="CL32" s="3" t="s">
        <v>288</v>
      </c>
      <c r="CM32" s="80">
        <v>1993</v>
      </c>
      <c r="CN32" s="87">
        <f t="shared" si="45"/>
        <v>1.5140653400463952E-2</v>
      </c>
      <c r="CO32" s="80">
        <f t="shared" si="46"/>
        <v>4.8361507955312971E-3</v>
      </c>
      <c r="CP32" s="82">
        <f t="shared" si="47"/>
        <v>7.3439806350889911E-2</v>
      </c>
      <c r="CQ32" s="82">
        <f t="shared" si="48"/>
        <v>1.8875903172719959E-2</v>
      </c>
      <c r="CR32" s="82">
        <f t="shared" si="49"/>
        <v>-1.7332046011078069E-2</v>
      </c>
      <c r="CS32" s="88">
        <f t="shared" si="50"/>
        <v>-5.5397570856998883E-3</v>
      </c>
      <c r="CT32" s="82">
        <f t="shared" si="2"/>
        <v>-0.10370241887258329</v>
      </c>
      <c r="CU32" s="146">
        <f t="shared" si="51"/>
        <v>4.3284445591215123E-2</v>
      </c>
      <c r="CV32" s="82">
        <f t="shared" si="52"/>
        <v>1.5671874365352485E-3</v>
      </c>
      <c r="CW32" s="82"/>
      <c r="CX32" s="3" t="s">
        <v>288</v>
      </c>
      <c r="CY32" s="80">
        <v>1993</v>
      </c>
      <c r="CZ32" s="82">
        <f t="shared" si="53"/>
        <v>8.9420710622827165E-2</v>
      </c>
      <c r="DA32" s="146">
        <f t="shared" si="54"/>
        <v>-3.1049450402337905E-2</v>
      </c>
      <c r="DB32" s="82">
        <f t="shared" si="55"/>
        <v>-1.5811835826869888E-2</v>
      </c>
      <c r="DC32" s="82">
        <f t="shared" si="56"/>
        <v>-1.4281708249756123E-2</v>
      </c>
      <c r="DD32" s="146">
        <f t="shared" si="57"/>
        <v>1.2234995188877218E-2</v>
      </c>
      <c r="DE32" s="146"/>
      <c r="DF32" s="3" t="s">
        <v>288</v>
      </c>
      <c r="DG32" s="80">
        <v>1993</v>
      </c>
      <c r="DH32" s="82">
        <f t="shared" si="58"/>
        <v>4.4298894173590129E-4</v>
      </c>
    </row>
    <row r="33" spans="2:112">
      <c r="B33" s="3" t="s">
        <v>288</v>
      </c>
      <c r="C33" s="80">
        <v>1992</v>
      </c>
      <c r="D33" s="81">
        <f>INDEX('Output Calculation'!H$13:H$37,MATCH('TFP Calculation'!$C33,'Output Calculation'!$C$13:$C$37,0))*1000000</f>
        <v>736100000</v>
      </c>
      <c r="E33" s="81">
        <f>INDEX('Output Calculation'!I$13:I$37,MATCH('TFP Calculation'!$C33,'Output Calculation'!$C$13:$C$37,0))*1000000</f>
        <v>613375000</v>
      </c>
      <c r="F33" s="81">
        <f>INDEX('Output Calculation'!J$13:J$37,MATCH('TFP Calculation'!$C33,'Output Calculation'!$C$13:$C$37,0))*1000000</f>
        <v>272325000</v>
      </c>
      <c r="G33" s="81">
        <f>INDEX('Output Calculation'!K$13:K$37,MATCH('TFP Calculation'!$C33,'Output Calculation'!$C$13:$C$37,0))*1000000</f>
        <v>24799999.999999996</v>
      </c>
      <c r="H33" s="81">
        <f t="shared" si="3"/>
        <v>1646600000</v>
      </c>
      <c r="I33" s="82">
        <f t="shared" si="4"/>
        <v>0.44704239038017735</v>
      </c>
      <c r="J33" s="82">
        <f t="shared" si="4"/>
        <v>0.37251002064860927</v>
      </c>
      <c r="K33" s="82"/>
      <c r="L33" s="3" t="s">
        <v>288</v>
      </c>
      <c r="M33" s="80">
        <v>1992</v>
      </c>
      <c r="N33" s="82">
        <f t="shared" si="0"/>
        <v>0.16538625045548402</v>
      </c>
      <c r="O33" s="82">
        <f t="shared" si="1"/>
        <v>1.506133851572938E-2</v>
      </c>
      <c r="P33" s="82">
        <f t="array" ref="P33">INDEX('Output Calculation'!D$13:D$37,MATCH('TFP Calculation'!$C33,'Output Calculation'!$C$13:$C$37,0))</f>
        <v>3456.1786272500003</v>
      </c>
      <c r="Q33" s="82">
        <f t="array" ref="Q33">INDEX('Output Calculation'!E$13:E$37,MATCH('TFP Calculation'!$C33,'Output Calculation'!$C$13:$C$37,0))</f>
        <v>4025.0566502499996</v>
      </c>
      <c r="R33" s="82">
        <f t="array" ref="R33">INDEX('Output Calculation'!F$13:F$37,MATCH('TFP Calculation'!$C33,'Output Calculation'!$C$13:$C$37,0))</f>
        <v>2596.349815</v>
      </c>
      <c r="S33" s="82">
        <f t="array" ref="S33">INDEX('Output Calculation'!G$13:G$37,MATCH('TFP Calculation'!$C33,'Output Calculation'!$C$13:$C$37,0))</f>
        <v>202.51490749999994</v>
      </c>
      <c r="T33" s="82">
        <f t="shared" si="5"/>
        <v>10280.099999999999</v>
      </c>
      <c r="U33" s="82">
        <f t="shared" si="6"/>
        <v>0.81020082315969133</v>
      </c>
      <c r="W33" s="3" t="s">
        <v>288</v>
      </c>
      <c r="X33" s="80">
        <v>1992</v>
      </c>
      <c r="Y33" s="82" t="str">
        <f t="shared" si="7"/>
        <v>-</v>
      </c>
      <c r="Z33" s="82">
        <f t="shared" si="8"/>
        <v>-0.21047313221839362</v>
      </c>
      <c r="AA33" s="82">
        <f t="shared" si="9"/>
        <v>0.88411838992989489</v>
      </c>
      <c r="AB33" s="82" t="str">
        <f t="shared" si="10"/>
        <v>-</v>
      </c>
      <c r="AC33" s="82">
        <f t="shared" si="11"/>
        <v>-0.12316430005161856</v>
      </c>
      <c r="AD33" s="82">
        <f t="shared" si="12"/>
        <v>1.0914103735088878</v>
      </c>
      <c r="AE33" s="82"/>
      <c r="AF33" s="3" t="s">
        <v>288</v>
      </c>
      <c r="AG33" s="80">
        <v>1992</v>
      </c>
      <c r="AH33" s="82" t="str">
        <f t="shared" si="13"/>
        <v>-</v>
      </c>
      <c r="AI33" s="82">
        <f t="shared" si="14"/>
        <v>8.7470780497490574E-2</v>
      </c>
      <c r="AJ33" s="82">
        <f t="shared" si="15"/>
        <v>1.0808573507030952</v>
      </c>
      <c r="AK33" s="82" t="str">
        <f t="shared" si="16"/>
        <v>-</v>
      </c>
      <c r="AL33" s="82">
        <f t="shared" si="17"/>
        <v>7.7754569452844632E-2</v>
      </c>
      <c r="AM33" s="83">
        <f>INDEX('Labor Calculation'!$D$13:$D$37,MATCH('TFP Calculation'!$C33,'Labor Calculation'!$B$13:$B$37,0))</f>
        <v>1303.75</v>
      </c>
      <c r="AN33" s="83"/>
      <c r="AO33" s="3" t="s">
        <v>288</v>
      </c>
      <c r="AP33" s="80">
        <v>1992</v>
      </c>
      <c r="AQ33" s="82">
        <f t="shared" si="18"/>
        <v>0.72058254573591995</v>
      </c>
      <c r="AR33" s="82" t="str">
        <f t="shared" si="19"/>
        <v>-</v>
      </c>
      <c r="AS33" s="82">
        <f t="shared" si="20"/>
        <v>-0.32769530281006859</v>
      </c>
      <c r="AT33" s="84">
        <f>INDEX('Labor Calculation'!$E$13:$E$37,MATCH('TFP Calculation'!C33,'Labor Calculation'!$B$13:$B$37,0))*1000000</f>
        <v>36050000</v>
      </c>
      <c r="AU33" s="84">
        <f>INDEX('Labor Calculation'!$F$13:$F$37,MATCH('TFP Calculation'!C33,'Labor Calculation'!$B$13:$B$37,0))</f>
        <v>27651.006711409394</v>
      </c>
      <c r="AV33" s="82">
        <f t="shared" si="21"/>
        <v>0.43139146488195174</v>
      </c>
      <c r="AW33" s="82"/>
      <c r="AX33" s="3" t="s">
        <v>288</v>
      </c>
      <c r="AY33" s="80">
        <v>1992</v>
      </c>
      <c r="AZ33" s="84">
        <f>INDEX('Capital Stock Calculation'!$S$15:$S$39,MATCH('TFP Calculation'!C33,'Capital Stock Calculation'!$D$15:$D$39,0))</f>
        <v>2613774347.1072726</v>
      </c>
      <c r="BA33" s="82">
        <f t="shared" si="22"/>
        <v>0.86579107409787892</v>
      </c>
      <c r="BB33" s="82" t="str">
        <f t="shared" si="23"/>
        <v>-</v>
      </c>
      <c r="BC33" s="82">
        <f t="shared" si="24"/>
        <v>-0.14411165345465865</v>
      </c>
      <c r="BD33" s="82">
        <f t="array" ref="BD33">INDEX('Capital Price Calculation'!$R$14:$R$39,MATCH('TFP Calculation'!C33,'Capital Price Calculation'!$D$14:$D$39,0))</f>
        <v>0.1976909902623889</v>
      </c>
      <c r="BE33" s="82">
        <f t="shared" si="25"/>
        <v>0.5772966801046101</v>
      </c>
      <c r="BF33" s="84">
        <f t="shared" si="26"/>
        <v>516719639.00206572</v>
      </c>
      <c r="BG33" s="84"/>
      <c r="BH33" s="3" t="s">
        <v>288</v>
      </c>
      <c r="BI33" s="80">
        <v>1992</v>
      </c>
      <c r="BJ33" s="84">
        <f>INDEX('Materials Calculation'!$F$13:$F$37,MATCH('TFP Calculation'!C33,'Materials Calculation'!$B$13:$B$37,0))*1000000</f>
        <v>165500000</v>
      </c>
      <c r="BK33" s="82">
        <f t="array" ref="BK33">INDEX('Materials Calculation'!$G$13:$G$37,MATCH('TFP Calculation'!C33,'Materials Calculation'!$B$13:$B$37,0))</f>
        <v>0.72599999999999998</v>
      </c>
      <c r="BL33" s="82">
        <f t="shared" si="27"/>
        <v>0.75</v>
      </c>
      <c r="BM33" s="85">
        <f>INDEX('Materials Calculation'!$H$13:$H$37,MATCH('TFP Calculation'!C33,'Materials Calculation'!$B$13:$B$37,0))*1000000</f>
        <v>227961432.50688708</v>
      </c>
      <c r="BN33" s="82">
        <f t="shared" si="28"/>
        <v>1.0455492504751871</v>
      </c>
      <c r="BO33" s="82" t="str">
        <f t="shared" si="29"/>
        <v>-</v>
      </c>
      <c r="BP33" s="82">
        <f t="shared" si="30"/>
        <v>4.4542345879090617E-2</v>
      </c>
      <c r="BQ33" s="82"/>
      <c r="BR33" s="3" t="s">
        <v>288</v>
      </c>
      <c r="BS33" s="80">
        <v>1992</v>
      </c>
      <c r="BT33" s="82">
        <f t="shared" si="31"/>
        <v>5.0190065182326778E-2</v>
      </c>
      <c r="BU33" s="82">
        <f t="shared" si="32"/>
        <v>0.71939507246884993</v>
      </c>
      <c r="BV33" s="82">
        <f t="shared" si="33"/>
        <v>0.23041486234882336</v>
      </c>
      <c r="BW33" s="82">
        <f t="shared" si="34"/>
        <v>0.60976709952302466</v>
      </c>
      <c r="BX33" s="82"/>
      <c r="BY33" s="3" t="s">
        <v>288</v>
      </c>
      <c r="BZ33" s="80">
        <v>1992</v>
      </c>
      <c r="CA33" s="82" t="str">
        <f t="shared" si="35"/>
        <v>-</v>
      </c>
      <c r="CB33" s="86" t="str">
        <f t="shared" si="36"/>
        <v>-</v>
      </c>
      <c r="CC33" s="82">
        <f t="shared" si="37"/>
        <v>-0.11367579454477156</v>
      </c>
      <c r="CD33" s="82">
        <f t="shared" si="38"/>
        <v>4.9716479823170194E-3</v>
      </c>
      <c r="CE33" s="82">
        <f t="shared" si="39"/>
        <v>-4.5087750416812011E-2</v>
      </c>
      <c r="CF33" s="88">
        <f t="shared" si="40"/>
        <v>2.0146251947281129E-3</v>
      </c>
      <c r="CG33" s="88">
        <f t="shared" si="41"/>
        <v>-3.3288226041270001E-3</v>
      </c>
      <c r="CH33" s="88">
        <f t="shared" si="42"/>
        <v>6.9441476434432912E-3</v>
      </c>
      <c r="CI33" s="88">
        <f t="shared" si="43"/>
        <v>1.2592119379238047E-3</v>
      </c>
      <c r="CJ33" s="87">
        <f t="shared" si="44"/>
        <v>-8.4129656500074064E-5</v>
      </c>
      <c r="CK33" s="88"/>
      <c r="CL33" s="3" t="s">
        <v>288</v>
      </c>
      <c r="CM33" s="80">
        <v>1992</v>
      </c>
      <c r="CN33" s="87">
        <f t="shared" si="45"/>
        <v>1.5637905195948258E-2</v>
      </c>
      <c r="CO33" s="80">
        <f t="shared" si="46"/>
        <v>4.8361507955312971E-3</v>
      </c>
      <c r="CP33" s="82">
        <f t="shared" si="47"/>
        <v>8.8650133083568144E-2</v>
      </c>
      <c r="CQ33" s="82">
        <f t="shared" si="48"/>
        <v>1.8875903172719959E-2</v>
      </c>
      <c r="CR33" s="82">
        <f t="shared" si="49"/>
        <v>-1.9901741369026918E-3</v>
      </c>
      <c r="CS33" s="88">
        <f t="shared" si="50"/>
        <v>-5.5397570856998883E-3</v>
      </c>
      <c r="CT33" s="82">
        <f t="shared" si="2"/>
        <v>-0.14698686446379841</v>
      </c>
      <c r="CU33" s="146" t="str">
        <f t="shared" si="51"/>
        <v>-</v>
      </c>
      <c r="CV33" s="82" t="str">
        <f t="shared" si="52"/>
        <v>-</v>
      </c>
      <c r="CW33" s="82"/>
      <c r="CX33" s="3" t="s">
        <v>288</v>
      </c>
      <c r="CY33" s="80">
        <v>1992</v>
      </c>
      <c r="CZ33" s="82">
        <f t="shared" si="53"/>
        <v>0.12047016102516507</v>
      </c>
      <c r="DA33" s="146" t="str">
        <f t="shared" si="54"/>
        <v>-</v>
      </c>
      <c r="DB33" s="82" t="str">
        <f t="shared" si="55"/>
        <v>-</v>
      </c>
      <c r="DC33" s="82">
        <f t="shared" si="56"/>
        <v>-2.6516703438633341E-2</v>
      </c>
      <c r="DD33" s="146" t="s">
        <v>289</v>
      </c>
      <c r="DE33" s="146"/>
      <c r="DF33" s="3" t="s">
        <v>288</v>
      </c>
      <c r="DG33" s="80">
        <v>1992</v>
      </c>
      <c r="DH33" s="82" t="str">
        <f t="shared" si="58"/>
        <v>-</v>
      </c>
    </row>
    <row r="35" spans="2:112">
      <c r="B35" s="89" t="s">
        <v>290</v>
      </c>
      <c r="I35" s="90">
        <f>AVERAGE(I9:I33)</f>
        <v>0.59280977701813087</v>
      </c>
      <c r="J35" s="90">
        <f t="shared" ref="J35:O35" si="59">AVERAGE(J9:J33)</f>
        <v>0.3232951166951053</v>
      </c>
      <c r="K35" s="90"/>
      <c r="L35" s="89" t="s">
        <v>290</v>
      </c>
      <c r="N35" s="90">
        <f t="shared" si="59"/>
        <v>6.8390870394383491E-2</v>
      </c>
      <c r="O35" s="90">
        <f t="shared" si="59"/>
        <v>1.5504235892380449E-2</v>
      </c>
      <c r="U35" s="82">
        <f>AVERAGE(U9:U33)</f>
        <v>1.0145114702451092</v>
      </c>
      <c r="W35" s="89" t="s">
        <v>290</v>
      </c>
      <c r="Y35" s="10">
        <f>AVERAGE(Y9:Y33)</f>
        <v>1.4492801321579228E-2</v>
      </c>
      <c r="AA35" s="82">
        <f>AVERAGE(AA9:AA33)</f>
        <v>1.0080216292890833</v>
      </c>
      <c r="AB35" s="10">
        <f>AVERAGE(AB9:AB33)</f>
        <v>4.9225068537548352E-3</v>
      </c>
      <c r="AD35" s="82">
        <f>AVERAGE(AD9:AD33)</f>
        <v>1.1267367198464582</v>
      </c>
      <c r="AE35" s="82"/>
      <c r="AF35" s="89" t="s">
        <v>290</v>
      </c>
      <c r="AH35" s="10">
        <f>AVERAGE(AH9:AH33)</f>
        <v>1.825176549695765E-3</v>
      </c>
      <c r="AJ35" s="82">
        <f>AVERAGE(AJ9:AJ33)</f>
        <v>1.0025674355250378</v>
      </c>
      <c r="AK35" s="10">
        <f>AVERAGE(AK9:AK33)</f>
        <v>-5.4012604727154739E-4</v>
      </c>
      <c r="AO35" s="89" t="s">
        <v>290</v>
      </c>
      <c r="AQ35" s="82">
        <f>AVERAGE(AQ9:AQ33)</f>
        <v>0.94738169457801336</v>
      </c>
      <c r="AR35" s="10">
        <f>AVERAGE(AR9:AR33)</f>
        <v>1.6925283679076298E-2</v>
      </c>
      <c r="AV35" s="82">
        <f>AVERAGE(AV9:AV33)</f>
        <v>0.86810626502246246</v>
      </c>
      <c r="AW35" s="82"/>
      <c r="AX35" s="89" t="s">
        <v>290</v>
      </c>
      <c r="BA35" s="82">
        <f>AVERAGE(BA9:BA33)</f>
        <v>0.97780450440490585</v>
      </c>
      <c r="BB35" s="10">
        <f>AVERAGE(BB9:BB33)</f>
        <v>1.1060504698452189E-2</v>
      </c>
      <c r="BH35" s="89" t="s">
        <v>290</v>
      </c>
      <c r="BN35" s="82">
        <f>AVERAGE(BN9:BN33)</f>
        <v>1.039511250184332</v>
      </c>
      <c r="BO35" s="10">
        <f>AVERAGE(BO9:BO33)</f>
        <v>6.2447816801527688E-3</v>
      </c>
      <c r="BR35" s="89" t="s">
        <v>290</v>
      </c>
      <c r="BT35" s="10">
        <f>AVERAGE(BT9:BT33)</f>
        <v>6.8020548433250921E-2</v>
      </c>
      <c r="BU35" s="10">
        <f>AVERAGE(BU9:BU33)</f>
        <v>0.76594627124001535</v>
      </c>
      <c r="BV35" s="10">
        <f>AVERAGE(BV9:BV33)</f>
        <v>0.16603318032673364</v>
      </c>
      <c r="BY35" s="89" t="s">
        <v>290</v>
      </c>
      <c r="CA35" s="91"/>
      <c r="CB35" s="92"/>
      <c r="CL35" s="89" t="s">
        <v>290</v>
      </c>
      <c r="CX35" s="89" t="s">
        <v>290</v>
      </c>
      <c r="DD35" s="9"/>
      <c r="DE35" s="9"/>
      <c r="DF35" s="89" t="s">
        <v>290</v>
      </c>
      <c r="DH35" s="93"/>
    </row>
    <row r="36" spans="2:112">
      <c r="B36" s="89" t="s">
        <v>291</v>
      </c>
      <c r="D36" s="81">
        <f>SUM(D9:D33)</f>
        <v>29315975000</v>
      </c>
      <c r="E36" s="81">
        <f t="shared" ref="E36:G36" si="60">SUM(E9:E33)</f>
        <v>15696800000</v>
      </c>
      <c r="F36" s="81">
        <f t="shared" si="60"/>
        <v>3159175000</v>
      </c>
      <c r="G36" s="81">
        <f t="shared" si="60"/>
        <v>771250000</v>
      </c>
      <c r="H36" s="81">
        <f>SUM(H9:H33)</f>
        <v>48943200000</v>
      </c>
      <c r="L36" s="89" t="s">
        <v>291</v>
      </c>
      <c r="W36" s="89" t="s">
        <v>291</v>
      </c>
      <c r="Z36" s="82">
        <f>SUM(Z9:Z33)</f>
        <v>0.2041310928451299</v>
      </c>
      <c r="AC36" s="82">
        <f>SUM(AC9:AC33)</f>
        <v>0.16086213941509864</v>
      </c>
      <c r="AF36" s="89" t="s">
        <v>291</v>
      </c>
      <c r="AI36" s="82">
        <f>SUM(AI9:AI33)</f>
        <v>2.8987345225343804</v>
      </c>
      <c r="AL36" s="82">
        <f>SUM(AL9:AL33)</f>
        <v>-0.11598898467659526</v>
      </c>
      <c r="AO36" s="89" t="s">
        <v>291</v>
      </c>
      <c r="AS36" s="82">
        <f>SUM(AS9:AS33)</f>
        <v>-1.5779573855542957</v>
      </c>
      <c r="AX36" s="89" t="s">
        <v>291</v>
      </c>
      <c r="BC36" s="82">
        <f>SUM(BC9:BC33)</f>
        <v>-0.61862431445449717</v>
      </c>
      <c r="BH36" s="89" t="s">
        <v>291</v>
      </c>
      <c r="BP36" s="82">
        <f>SUM(BP9:BP33)</f>
        <v>0.86255802108548929</v>
      </c>
      <c r="BQ36" s="82"/>
      <c r="BR36" s="89" t="s">
        <v>291</v>
      </c>
      <c r="BY36" s="89" t="s">
        <v>291</v>
      </c>
      <c r="CL36" s="89" t="s">
        <v>291</v>
      </c>
      <c r="CX36" s="89" t="s">
        <v>291</v>
      </c>
      <c r="DF36" s="89" t="s">
        <v>291</v>
      </c>
    </row>
    <row r="37" spans="2:112">
      <c r="B37" s="89" t="s">
        <v>292</v>
      </c>
      <c r="D37" s="10">
        <f>D36/$H$36</f>
        <v>0.59897953137514504</v>
      </c>
      <c r="E37" s="10">
        <f t="shared" ref="E37:G37" si="61">E36/$H$36</f>
        <v>0.32071462429918762</v>
      </c>
      <c r="F37" s="10">
        <f t="shared" si="61"/>
        <v>6.454778191863221E-2</v>
      </c>
      <c r="G37" s="10">
        <f t="shared" si="61"/>
        <v>1.5758062407035093E-2</v>
      </c>
      <c r="L37" s="89" t="s">
        <v>292</v>
      </c>
      <c r="W37" s="89" t="s">
        <v>292</v>
      </c>
      <c r="AF37" s="89" t="s">
        <v>292</v>
      </c>
      <c r="AO37" s="89" t="s">
        <v>292</v>
      </c>
      <c r="AX37" s="89" t="s">
        <v>292</v>
      </c>
      <c r="BH37" s="89" t="s">
        <v>292</v>
      </c>
      <c r="BR37" s="89" t="s">
        <v>292</v>
      </c>
      <c r="BY37" s="89" t="s">
        <v>292</v>
      </c>
      <c r="CL37" s="89" t="s">
        <v>292</v>
      </c>
      <c r="CX37" s="89" t="s">
        <v>292</v>
      </c>
      <c r="DF37" s="89" t="s">
        <v>292</v>
      </c>
    </row>
    <row r="38" spans="2:112">
      <c r="B38" s="89" t="s">
        <v>293</v>
      </c>
      <c r="L38" s="89" t="s">
        <v>293</v>
      </c>
      <c r="U38" s="82">
        <f>EXP((1/(COUNT(U9:U33))*(Z36)))</f>
        <v>1.0081986702328776</v>
      </c>
      <c r="W38" s="89" t="s">
        <v>293</v>
      </c>
      <c r="AA38" s="82">
        <f>EXP((1/(COUNT(AA9:AA33)))*AC36)</f>
        <v>1.0064552313511814</v>
      </c>
      <c r="AD38" s="82">
        <f>EXP((1/COUNT(AD9:AD33))*AI36)</f>
        <v>1.122939028533146</v>
      </c>
      <c r="AE38" s="82"/>
      <c r="AF38" s="89" t="s">
        <v>293</v>
      </c>
      <c r="AJ38" s="82">
        <f>EXP((1/COUNT(AJ9:AJ33))*AL36)</f>
        <v>0.9953711867430628</v>
      </c>
      <c r="AO38" s="89" t="s">
        <v>293</v>
      </c>
      <c r="AQ38" s="82">
        <f>EXP((1/COUNT(AQ9:AQ33))*AS36)</f>
        <v>0.93883240754395547</v>
      </c>
      <c r="AX38" s="89" t="s">
        <v>293</v>
      </c>
      <c r="BA38" s="82">
        <f>EXP((1/COUNT(BA9:BA33))*BC36)</f>
        <v>0.97555867451995304</v>
      </c>
      <c r="BH38" s="89" t="s">
        <v>293</v>
      </c>
      <c r="BN38" s="82">
        <f>EXP((1/COUNT(BN9:BN33))*BP36)</f>
        <v>1.0351044306886332</v>
      </c>
      <c r="BR38" s="89" t="s">
        <v>293</v>
      </c>
      <c r="BY38" s="89" t="s">
        <v>293</v>
      </c>
      <c r="CL38" s="89" t="s">
        <v>293</v>
      </c>
      <c r="CV38" s="91"/>
      <c r="CW38" s="91"/>
      <c r="CX38" s="89" t="s">
        <v>293</v>
      </c>
      <c r="DF38" s="89" t="s">
        <v>293</v>
      </c>
    </row>
    <row r="39" spans="2:112">
      <c r="B39" s="94"/>
    </row>
    <row r="40" spans="2:112">
      <c r="B40" s="89" t="s">
        <v>294</v>
      </c>
    </row>
    <row r="41" spans="2:112">
      <c r="B41" s="95" t="s">
        <v>295</v>
      </c>
    </row>
    <row r="44" spans="2:112">
      <c r="C44" s="80"/>
    </row>
    <row r="45" spans="2:112">
      <c r="C45" s="80"/>
    </row>
    <row r="46" spans="2:112">
      <c r="C46" s="80"/>
    </row>
    <row r="47" spans="2:112">
      <c r="C47" s="80"/>
    </row>
    <row r="48" spans="2:112">
      <c r="C48" s="80"/>
    </row>
    <row r="49" spans="3:3">
      <c r="C49" s="80"/>
    </row>
    <row r="50" spans="3:3">
      <c r="C50" s="80"/>
    </row>
    <row r="51" spans="3:3">
      <c r="C51" s="80"/>
    </row>
    <row r="52" spans="3:3">
      <c r="C52" s="80"/>
    </row>
    <row r="53" spans="3:3">
      <c r="C53" s="80"/>
    </row>
    <row r="54" spans="3:3">
      <c r="C54" s="80"/>
    </row>
    <row r="55" spans="3:3">
      <c r="C55" s="80"/>
    </row>
    <row r="56" spans="3:3">
      <c r="C56" s="80"/>
    </row>
    <row r="57" spans="3:3">
      <c r="C57" s="80"/>
    </row>
    <row r="58" spans="3:3">
      <c r="C58" s="80"/>
    </row>
    <row r="59" spans="3:3">
      <c r="C59" s="80"/>
    </row>
    <row r="60" spans="3:3">
      <c r="C60" s="80"/>
    </row>
    <row r="61" spans="3:3">
      <c r="C61" s="80"/>
    </row>
    <row r="62" spans="3:3">
      <c r="C62" s="80"/>
    </row>
    <row r="63" spans="3:3">
      <c r="C63" s="80"/>
    </row>
    <row r="64" spans="3:3">
      <c r="C64" s="80"/>
    </row>
    <row r="65" spans="3:3">
      <c r="C65" s="80"/>
    </row>
    <row r="66" spans="3:3">
      <c r="C66" s="80"/>
    </row>
    <row r="67" spans="3:3">
      <c r="C67" s="80"/>
    </row>
    <row r="68" spans="3:3">
      <c r="C68" s="80"/>
    </row>
  </sheetData>
  <mergeCells count="2">
    <mergeCell ref="CN5:CS5"/>
    <mergeCell ref="CC5:CJ5"/>
  </mergeCells>
  <pageMargins left="0.5" right="0.5" top="0.75" bottom="0.75" header="0.3" footer="0.3"/>
  <pageSetup scale="84" orientation="landscape" r:id="rId1"/>
  <colBreaks count="10" manualBreakCount="10">
    <brk id="21" max="1048575" man="1"/>
    <brk id="30" max="1048575" man="1"/>
    <brk id="39" max="1048575" man="1"/>
    <brk id="48" max="1048575" man="1"/>
    <brk id="58" max="1048575" man="1"/>
    <brk id="68" max="1048575" man="1"/>
    <brk id="75" max="1048575" man="1"/>
    <brk id="88" max="1048575" man="1"/>
    <brk id="100" max="1048575" man="1"/>
    <brk id="10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7030A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K37"/>
  <sheetViews>
    <sheetView showGridLines="0" zoomScale="75" zoomScaleNormal="75" workbookViewId="0">
      <selection activeCell="H3" sqref="H3"/>
    </sheetView>
  </sheetViews>
  <sheetFormatPr defaultColWidth="9.140625" defaultRowHeight="15"/>
  <cols>
    <col min="1" max="1" width="5" customWidth="1"/>
    <col min="2" max="2" width="5.7109375" customWidth="1"/>
    <col min="3" max="3" width="26.7109375" customWidth="1"/>
    <col min="4" max="4" width="16" customWidth="1"/>
    <col min="5" max="6" width="13.7109375" customWidth="1"/>
    <col min="7" max="7" width="17.28515625" customWidth="1"/>
    <col min="8" max="8" width="12.5703125" customWidth="1"/>
    <col min="9" max="9" width="19.85546875" customWidth="1"/>
    <col min="10" max="10" width="17.5703125" customWidth="1"/>
    <col min="11" max="11" width="17" customWidth="1"/>
  </cols>
  <sheetData>
    <row r="2" spans="2:11" ht="18.75">
      <c r="B2" s="33" t="str">
        <f ca="1">MID(CELL("filename",A1),FIND("]",CELL("filename",A1))+1,256)</f>
        <v>Output Calculation</v>
      </c>
    </row>
    <row r="4" spans="2:11">
      <c r="B4" s="96" t="s">
        <v>296</v>
      </c>
      <c r="C4" s="96"/>
    </row>
    <row r="5" spans="2:11">
      <c r="B5" s="97" t="s">
        <v>297</v>
      </c>
      <c r="C5" s="97"/>
      <c r="D5" s="163"/>
      <c r="E5" s="164"/>
    </row>
    <row r="7" spans="2:11" ht="15.75">
      <c r="B7" s="98" t="s">
        <v>298</v>
      </c>
      <c r="C7" s="99"/>
      <c r="D7" s="99"/>
      <c r="E7" s="99"/>
      <c r="F7" s="99"/>
      <c r="G7" s="99"/>
      <c r="H7" s="99"/>
      <c r="I7" s="99"/>
      <c r="J7" s="99"/>
      <c r="K7" s="99"/>
    </row>
    <row r="8" spans="2:11">
      <c r="B8" s="100"/>
      <c r="C8" s="101"/>
    </row>
    <row r="9" spans="2:11">
      <c r="B9" s="102" t="s">
        <v>299</v>
      </c>
      <c r="C9" s="103"/>
      <c r="D9" s="103" t="s">
        <v>300</v>
      </c>
      <c r="E9" s="103"/>
      <c r="F9" s="103"/>
      <c r="G9" s="103"/>
      <c r="H9" s="103"/>
      <c r="I9" s="103"/>
      <c r="J9" s="103"/>
      <c r="K9" s="103"/>
    </row>
    <row r="11" spans="2:11" ht="15" customHeight="1">
      <c r="B11" s="104"/>
      <c r="C11" s="104"/>
      <c r="D11" s="105" t="s">
        <v>301</v>
      </c>
      <c r="E11" s="105"/>
      <c r="F11" s="105"/>
      <c r="G11" s="105"/>
      <c r="H11" s="105" t="s">
        <v>302</v>
      </c>
      <c r="I11" s="105"/>
      <c r="J11" s="105"/>
      <c r="K11" s="105"/>
    </row>
    <row r="12" spans="2:11" ht="30">
      <c r="B12" s="104"/>
      <c r="C12" s="106" t="s">
        <v>0</v>
      </c>
      <c r="D12" s="107" t="s">
        <v>303</v>
      </c>
      <c r="E12" s="108" t="s">
        <v>304</v>
      </c>
      <c r="F12" s="108" t="s">
        <v>305</v>
      </c>
      <c r="G12" s="108" t="s">
        <v>306</v>
      </c>
      <c r="H12" s="108" t="s">
        <v>303</v>
      </c>
      <c r="I12" s="108" t="s">
        <v>304</v>
      </c>
      <c r="J12" s="108" t="s">
        <v>305</v>
      </c>
      <c r="K12" s="108" t="s">
        <v>307</v>
      </c>
    </row>
    <row r="13" spans="2:11">
      <c r="B13" s="109">
        <v>1</v>
      </c>
      <c r="C13" s="110">
        <v>1992</v>
      </c>
      <c r="D13" s="111">
        <v>3456.1786272500003</v>
      </c>
      <c r="E13" s="111">
        <v>4025.0566502499996</v>
      </c>
      <c r="F13" s="111">
        <v>2596.349815</v>
      </c>
      <c r="G13" s="111">
        <v>202.51490749999994</v>
      </c>
      <c r="H13" s="112">
        <v>736.1</v>
      </c>
      <c r="I13" s="112">
        <v>613.375</v>
      </c>
      <c r="J13" s="112">
        <v>272.32499999999999</v>
      </c>
      <c r="K13" s="112">
        <v>24.799999999999997</v>
      </c>
    </row>
    <row r="14" spans="2:11">
      <c r="B14" s="109">
        <v>2</v>
      </c>
      <c r="C14" s="110">
        <v>1993</v>
      </c>
      <c r="D14" s="111">
        <v>3639.2445525000003</v>
      </c>
      <c r="E14" s="111">
        <v>4319.5803135000006</v>
      </c>
      <c r="F14" s="111">
        <v>2576.5915562499999</v>
      </c>
      <c r="G14" s="111">
        <v>132.08357774999922</v>
      </c>
      <c r="H14" s="112">
        <v>787.02500000000009</v>
      </c>
      <c r="I14" s="112">
        <v>620.32499999999993</v>
      </c>
      <c r="J14" s="112">
        <v>248.72500000000002</v>
      </c>
      <c r="K14" s="112">
        <v>16.175000000000001</v>
      </c>
    </row>
    <row r="15" spans="2:11">
      <c r="B15" s="109">
        <v>3</v>
      </c>
      <c r="C15" s="110">
        <v>1994</v>
      </c>
      <c r="D15" s="111">
        <v>3788.8634757500004</v>
      </c>
      <c r="E15" s="111">
        <v>4466.5674260000005</v>
      </c>
      <c r="F15" s="111">
        <v>2542.6545620000002</v>
      </c>
      <c r="G15" s="111">
        <v>137.86453625000013</v>
      </c>
      <c r="H15" s="112">
        <v>850.44999999999993</v>
      </c>
      <c r="I15" s="112">
        <v>665.75</v>
      </c>
      <c r="J15" s="112">
        <v>240.22499999999999</v>
      </c>
      <c r="K15" s="112">
        <v>16.75</v>
      </c>
    </row>
    <row r="16" spans="2:11">
      <c r="B16" s="109">
        <v>4</v>
      </c>
      <c r="C16" s="110">
        <v>1995</v>
      </c>
      <c r="D16" s="111">
        <v>3649.4495465625</v>
      </c>
      <c r="E16" s="111">
        <v>4332.9680393124991</v>
      </c>
      <c r="F16" s="111">
        <v>2536.1589045000001</v>
      </c>
      <c r="G16" s="111">
        <v>156.47923981250227</v>
      </c>
      <c r="H16" s="112">
        <v>817.84999999999991</v>
      </c>
      <c r="I16" s="112">
        <v>625.05000000000007</v>
      </c>
      <c r="J16" s="112">
        <v>210.92500000000001</v>
      </c>
      <c r="K16" s="112">
        <v>18.100000000000001</v>
      </c>
    </row>
    <row r="17" spans="2:11">
      <c r="B17" s="109">
        <v>5</v>
      </c>
      <c r="C17" s="110">
        <v>1996</v>
      </c>
      <c r="D17" s="111">
        <v>4084.3390744374997</v>
      </c>
      <c r="E17" s="111">
        <v>4644.5912604374998</v>
      </c>
      <c r="F17" s="111">
        <v>2609.3222072500002</v>
      </c>
      <c r="G17" s="111">
        <v>187.24523043750145</v>
      </c>
      <c r="H17" s="112">
        <v>878.07500000000005</v>
      </c>
      <c r="I17" s="112">
        <v>631.92500000000007</v>
      </c>
      <c r="J17" s="112">
        <v>180.17500000000001</v>
      </c>
      <c r="K17" s="112">
        <v>19.175000000000001</v>
      </c>
    </row>
    <row r="18" spans="2:11">
      <c r="B18" s="109">
        <v>6</v>
      </c>
      <c r="C18" s="110">
        <v>1997</v>
      </c>
      <c r="D18" s="111">
        <v>3928.4984455624999</v>
      </c>
      <c r="E18" s="111">
        <v>4529.7222188125006</v>
      </c>
      <c r="F18" s="111">
        <v>2681.8841307499997</v>
      </c>
      <c r="G18" s="111">
        <v>201.03948556250009</v>
      </c>
      <c r="H18" s="112">
        <v>857.52500000000009</v>
      </c>
      <c r="I18" s="112">
        <v>590.25</v>
      </c>
      <c r="J18" s="112">
        <v>155.625</v>
      </c>
      <c r="K18" s="112">
        <v>17.774999999999999</v>
      </c>
    </row>
    <row r="19" spans="2:11">
      <c r="B19" s="109">
        <v>7</v>
      </c>
      <c r="C19" s="110">
        <v>1998</v>
      </c>
      <c r="D19" s="111">
        <v>3666.953325125</v>
      </c>
      <c r="E19" s="111">
        <v>4290.3276178750002</v>
      </c>
      <c r="F19" s="111">
        <v>2643.1475772499998</v>
      </c>
      <c r="G19" s="111">
        <v>213.40608212500013</v>
      </c>
      <c r="H19" s="112">
        <v>783.95</v>
      </c>
      <c r="I19" s="112">
        <v>455.70000000000005</v>
      </c>
      <c r="J19" s="112">
        <v>110.15</v>
      </c>
      <c r="K19" s="112">
        <v>13.75</v>
      </c>
    </row>
    <row r="20" spans="2:11">
      <c r="B20" s="109">
        <v>8</v>
      </c>
      <c r="C20" s="110">
        <v>1999</v>
      </c>
      <c r="D20" s="111">
        <v>3826.2324183749993</v>
      </c>
      <c r="E20" s="111">
        <v>4457.593320125</v>
      </c>
      <c r="F20" s="111">
        <v>2676.12315575</v>
      </c>
      <c r="G20" s="111">
        <v>216.5132693750013</v>
      </c>
      <c r="H20" s="112">
        <v>807.12499999999989</v>
      </c>
      <c r="I20" s="112">
        <v>422.82499999999993</v>
      </c>
      <c r="J20" s="112">
        <v>89.575000000000017</v>
      </c>
      <c r="K20" s="112">
        <v>20.75</v>
      </c>
    </row>
    <row r="21" spans="2:11">
      <c r="B21" s="109">
        <v>9</v>
      </c>
      <c r="C21" s="110">
        <v>2000</v>
      </c>
      <c r="D21" s="111">
        <v>4078.7978104374997</v>
      </c>
      <c r="E21" s="111">
        <v>4654.8615869374999</v>
      </c>
      <c r="F21" s="111">
        <v>2693.9281097500002</v>
      </c>
      <c r="G21" s="111">
        <v>231.39517843750178</v>
      </c>
      <c r="H21" s="112">
        <v>922.125</v>
      </c>
      <c r="I21" s="112">
        <v>480.17500000000007</v>
      </c>
      <c r="J21" s="112">
        <v>91.199999999999989</v>
      </c>
      <c r="K21" s="112">
        <v>28.574999999999999</v>
      </c>
    </row>
    <row r="22" spans="2:11">
      <c r="B22" s="109">
        <v>10</v>
      </c>
      <c r="C22" s="110">
        <v>2001</v>
      </c>
      <c r="D22" s="111">
        <v>4191.5911691874999</v>
      </c>
      <c r="E22" s="111">
        <v>4718.3547564374994</v>
      </c>
      <c r="F22" s="111">
        <v>2588.1620707500001</v>
      </c>
      <c r="G22" s="111">
        <v>183.55903393749981</v>
      </c>
      <c r="H22" s="112">
        <v>1177.2875000000001</v>
      </c>
      <c r="I22" s="112">
        <v>630.28749999999991</v>
      </c>
      <c r="J22" s="112">
        <v>108.8</v>
      </c>
      <c r="K22" s="112">
        <v>35.974999999999994</v>
      </c>
    </row>
    <row r="23" spans="2:11">
      <c r="B23" s="109">
        <v>11</v>
      </c>
      <c r="C23" s="110">
        <v>2002</v>
      </c>
      <c r="D23" s="111">
        <v>4206.0306151875002</v>
      </c>
      <c r="E23" s="111">
        <v>4690.8979349375004</v>
      </c>
      <c r="F23" s="111">
        <v>2596.8013515000002</v>
      </c>
      <c r="G23" s="111">
        <v>183.76345143750052</v>
      </c>
      <c r="H23" s="112">
        <v>1117.6375000000003</v>
      </c>
      <c r="I23" s="112">
        <v>557.83750000000009</v>
      </c>
      <c r="J23" s="112">
        <v>94</v>
      </c>
      <c r="K23" s="112">
        <v>34.674999999999997</v>
      </c>
    </row>
    <row r="24" spans="2:11">
      <c r="B24" s="109">
        <v>12</v>
      </c>
      <c r="C24" s="110">
        <v>2003</v>
      </c>
      <c r="D24" s="111">
        <v>4722.4599135624994</v>
      </c>
      <c r="E24" s="111">
        <v>5070.1450338125005</v>
      </c>
      <c r="F24" s="111">
        <v>2632.6919252500002</v>
      </c>
      <c r="G24" s="111">
        <v>184.39966006250012</v>
      </c>
      <c r="H24" s="112">
        <v>1098.5</v>
      </c>
      <c r="I24" s="112">
        <v>508.8</v>
      </c>
      <c r="J24" s="112">
        <v>85.175000000000011</v>
      </c>
      <c r="K24" s="112">
        <v>35.050000000000004</v>
      </c>
    </row>
    <row r="25" spans="2:11">
      <c r="B25" s="109">
        <v>13</v>
      </c>
      <c r="C25" s="110">
        <v>2004</v>
      </c>
      <c r="D25" s="111">
        <v>4615.3390084375005</v>
      </c>
      <c r="E25" s="111">
        <v>4916.5735126874997</v>
      </c>
      <c r="F25" s="111">
        <v>2565.5134105000002</v>
      </c>
      <c r="G25" s="111">
        <v>176.81738993749804</v>
      </c>
      <c r="H25" s="112">
        <v>1243.2249999999999</v>
      </c>
      <c r="I25" s="112">
        <v>566.55000000000007</v>
      </c>
      <c r="J25" s="112">
        <v>97.924999999999997</v>
      </c>
      <c r="K25" s="112">
        <v>41.300000000000004</v>
      </c>
    </row>
    <row r="26" spans="2:11">
      <c r="B26" s="109">
        <v>14</v>
      </c>
      <c r="C26" s="110">
        <v>2005</v>
      </c>
      <c r="D26" s="111">
        <v>4656.0604432500004</v>
      </c>
      <c r="E26" s="111">
        <v>4936.3764382500003</v>
      </c>
      <c r="F26" s="111">
        <v>2521.445667</v>
      </c>
      <c r="G26" s="111">
        <v>200.60573324999837</v>
      </c>
      <c r="H26" s="112">
        <v>1447</v>
      </c>
      <c r="I26" s="112">
        <v>692.1</v>
      </c>
      <c r="J26" s="112">
        <v>115.7</v>
      </c>
      <c r="K26" s="112">
        <v>47.9</v>
      </c>
    </row>
    <row r="27" spans="2:11">
      <c r="B27" s="109">
        <v>15</v>
      </c>
      <c r="C27" s="110">
        <v>2006</v>
      </c>
      <c r="D27" s="111">
        <v>4265.82956775</v>
      </c>
      <c r="E27" s="111">
        <v>4552.6217937499996</v>
      </c>
      <c r="F27" s="111">
        <v>2378.8942070000003</v>
      </c>
      <c r="G27" s="111">
        <v>187.36506475000095</v>
      </c>
      <c r="H27" s="112">
        <v>1450.85</v>
      </c>
      <c r="I27" s="112">
        <v>703.2</v>
      </c>
      <c r="J27" s="112">
        <v>119.30000000000001</v>
      </c>
      <c r="K27" s="112">
        <v>48.2</v>
      </c>
    </row>
    <row r="28" spans="2:11">
      <c r="B28" s="109">
        <v>16</v>
      </c>
      <c r="C28" s="110">
        <v>2007</v>
      </c>
      <c r="D28" s="111">
        <v>4771.2461177499999</v>
      </c>
      <c r="E28" s="111">
        <v>4895.1249827499996</v>
      </c>
      <c r="F28" s="111">
        <v>2402.7990100899997</v>
      </c>
      <c r="G28" s="111">
        <v>197.00702374999946</v>
      </c>
      <c r="H28" s="112">
        <v>1454.7</v>
      </c>
      <c r="I28" s="112">
        <v>714.3</v>
      </c>
      <c r="J28" s="112">
        <v>122.9</v>
      </c>
      <c r="K28" s="112">
        <v>48.5</v>
      </c>
    </row>
    <row r="29" spans="2:11">
      <c r="B29" s="109">
        <v>17</v>
      </c>
      <c r="C29" s="110">
        <v>2008</v>
      </c>
      <c r="D29" s="111">
        <v>4808.2039915000005</v>
      </c>
      <c r="E29" s="111">
        <v>4808.1789175000004</v>
      </c>
      <c r="F29" s="111">
        <v>2449.9953904600006</v>
      </c>
      <c r="G29" s="111">
        <v>203.49628350000046</v>
      </c>
      <c r="H29" s="112">
        <v>1529.7</v>
      </c>
      <c r="I29" s="112">
        <v>759.4</v>
      </c>
      <c r="J29" s="112">
        <v>126.9</v>
      </c>
      <c r="K29" s="112">
        <v>47.2</v>
      </c>
    </row>
    <row r="30" spans="2:11">
      <c r="B30" s="109">
        <v>18</v>
      </c>
      <c r="C30" s="110">
        <v>2009</v>
      </c>
      <c r="D30" s="111">
        <v>4706.4473608297312</v>
      </c>
      <c r="E30" s="111">
        <v>4497.4601980735461</v>
      </c>
      <c r="F30" s="111">
        <v>2649.5405264699912</v>
      </c>
      <c r="G30" s="111">
        <v>197.83692758672723</v>
      </c>
      <c r="H30" s="112">
        <v>1443.5</v>
      </c>
      <c r="I30" s="112">
        <v>717.1</v>
      </c>
      <c r="J30" s="112">
        <v>102</v>
      </c>
      <c r="K30" s="112">
        <v>44.1</v>
      </c>
    </row>
    <row r="31" spans="2:11">
      <c r="B31" s="109">
        <v>19</v>
      </c>
      <c r="C31" s="110">
        <v>2010</v>
      </c>
      <c r="D31" s="111">
        <v>4450.4879280000005</v>
      </c>
      <c r="E31" s="111">
        <v>4419.0525159999997</v>
      </c>
      <c r="F31" s="111">
        <v>3254.2280072800054</v>
      </c>
      <c r="G31" s="111">
        <v>185.91295100000167</v>
      </c>
      <c r="H31" s="112">
        <v>1225.2</v>
      </c>
      <c r="I31" s="112">
        <v>597.79999999999995</v>
      </c>
      <c r="J31" s="112">
        <v>89.2</v>
      </c>
      <c r="K31" s="112">
        <v>30</v>
      </c>
    </row>
    <row r="32" spans="2:11">
      <c r="B32" s="109">
        <v>20</v>
      </c>
      <c r="C32" s="110">
        <v>2011</v>
      </c>
      <c r="D32" s="111">
        <v>4676.3788885000004</v>
      </c>
      <c r="E32" s="111">
        <v>4577.685235500001</v>
      </c>
      <c r="F32" s="111">
        <v>3297.4759661500002</v>
      </c>
      <c r="G32" s="111">
        <v>188.0909474999977</v>
      </c>
      <c r="H32" s="112">
        <v>1247</v>
      </c>
      <c r="I32" s="112">
        <v>622.1</v>
      </c>
      <c r="J32" s="112">
        <v>82.1</v>
      </c>
      <c r="K32" s="112">
        <v>28.3</v>
      </c>
    </row>
    <row r="33" spans="2:11">
      <c r="B33" s="109">
        <v>21</v>
      </c>
      <c r="C33" s="110">
        <v>2012</v>
      </c>
      <c r="D33" s="111">
        <v>4275.22145525</v>
      </c>
      <c r="E33" s="111">
        <v>4206.3066122499995</v>
      </c>
      <c r="F33" s="111">
        <v>3138.3929420600002</v>
      </c>
      <c r="G33" s="111">
        <v>179.74615525000206</v>
      </c>
      <c r="H33" s="112">
        <v>1238.5999999999999</v>
      </c>
      <c r="I33" s="112">
        <v>570.70000000000005</v>
      </c>
      <c r="J33" s="112">
        <v>70.599999999999994</v>
      </c>
      <c r="K33" s="112">
        <v>24.8</v>
      </c>
    </row>
    <row r="34" spans="2:11">
      <c r="B34" s="109">
        <v>22</v>
      </c>
      <c r="C34" s="110">
        <v>2013</v>
      </c>
      <c r="D34" s="111">
        <v>4883.7219372829468</v>
      </c>
      <c r="E34" s="111">
        <v>4705.4810192829464</v>
      </c>
      <c r="F34" s="111">
        <v>2820.596362392946</v>
      </c>
      <c r="G34" s="111">
        <v>196.215388282948</v>
      </c>
      <c r="H34" s="112">
        <v>1423.9499999999998</v>
      </c>
      <c r="I34" s="112">
        <v>697.65000000000009</v>
      </c>
      <c r="J34" s="112">
        <v>85.35</v>
      </c>
      <c r="K34" s="112">
        <v>28</v>
      </c>
    </row>
    <row r="35" spans="2:11">
      <c r="B35" s="109">
        <v>23</v>
      </c>
      <c r="C35" s="110">
        <v>2014</v>
      </c>
      <c r="D35" s="111">
        <v>5289.6854993400966</v>
      </c>
      <c r="E35" s="111">
        <v>4978.9104963400969</v>
      </c>
      <c r="F35" s="111">
        <v>2795.7863419800965</v>
      </c>
      <c r="G35" s="111">
        <v>194.38742034009752</v>
      </c>
      <c r="H35" s="112">
        <v>1609.3</v>
      </c>
      <c r="I35" s="112">
        <v>824.6</v>
      </c>
      <c r="J35" s="112">
        <v>100.1</v>
      </c>
      <c r="K35" s="112">
        <v>31.2</v>
      </c>
    </row>
    <row r="36" spans="2:11">
      <c r="B36" s="109">
        <v>24</v>
      </c>
      <c r="C36" s="110">
        <v>2015</v>
      </c>
      <c r="D36" s="111">
        <v>4934.9441759999991</v>
      </c>
      <c r="E36" s="111">
        <v>4673.8068320000002</v>
      </c>
      <c r="F36" s="111">
        <v>2751.0616701100003</v>
      </c>
      <c r="G36" s="111">
        <v>188.77949900000038</v>
      </c>
      <c r="H36" s="112">
        <v>1642.3</v>
      </c>
      <c r="I36" s="112">
        <v>789.3</v>
      </c>
      <c r="J36" s="112">
        <v>89.2</v>
      </c>
      <c r="K36" s="112">
        <v>40.1</v>
      </c>
    </row>
    <row r="37" spans="2:11">
      <c r="B37" s="109">
        <v>25</v>
      </c>
      <c r="C37" s="110">
        <v>2016</v>
      </c>
      <c r="D37" s="111">
        <v>4621.1203169999999</v>
      </c>
      <c r="E37" s="111">
        <v>4360.286239</v>
      </c>
      <c r="F37" s="111">
        <v>2610.1415239300004</v>
      </c>
      <c r="G37" s="111">
        <v>169.62837500000023</v>
      </c>
      <c r="H37" s="112">
        <v>1527</v>
      </c>
      <c r="I37" s="112">
        <v>639.70000000000005</v>
      </c>
      <c r="J37" s="112">
        <v>71</v>
      </c>
      <c r="K37" s="112">
        <v>30.1</v>
      </c>
    </row>
  </sheetData>
  <pageMargins left="0.45" right="0.45" top="0.75" bottom="0.75" header="0.3" footer="0.3"/>
  <pageSetup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"/>
  <sheetViews>
    <sheetView workbookViewId="0">
      <selection activeCell="D26" sqref="D26"/>
    </sheetView>
  </sheetViews>
  <sheetFormatPr defaultRowHeight="15"/>
  <sheetData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F37"/>
  <sheetViews>
    <sheetView showGridLines="0" zoomScale="75" zoomScaleNormal="75" workbookViewId="0">
      <selection activeCell="D26" sqref="D26"/>
    </sheetView>
  </sheetViews>
  <sheetFormatPr defaultColWidth="9.140625" defaultRowHeight="15"/>
  <cols>
    <col min="1" max="1" width="5.140625" customWidth="1"/>
    <col min="2" max="2" width="6.5703125" customWidth="1"/>
    <col min="3" max="3" width="23.7109375" customWidth="1"/>
    <col min="4" max="4" width="20.28515625" customWidth="1"/>
    <col min="5" max="5" width="20.85546875" customWidth="1"/>
    <col min="6" max="6" width="16.28515625" customWidth="1"/>
  </cols>
  <sheetData>
    <row r="2" spans="2:6" ht="21">
      <c r="B2" s="113" t="str">
        <f ca="1">MID(CELL("filename",A6),FIND("]",CELL("filename",A6))+1,256)</f>
        <v>Labor Calculation</v>
      </c>
      <c r="C2" s="113"/>
      <c r="D2" s="113"/>
      <c r="E2" s="113"/>
      <c r="F2" s="113"/>
    </row>
    <row r="4" spans="2:6">
      <c r="B4" s="114" t="s">
        <v>296</v>
      </c>
      <c r="C4" s="115"/>
      <c r="D4" s="116"/>
    </row>
    <row r="5" spans="2:6">
      <c r="B5" s="117" t="s">
        <v>308</v>
      </c>
      <c r="C5" s="118"/>
      <c r="D5" s="119"/>
    </row>
    <row r="7" spans="2:6" ht="15.75">
      <c r="B7" s="98" t="s">
        <v>309</v>
      </c>
      <c r="C7" s="99"/>
      <c r="D7" s="99"/>
      <c r="E7" s="99"/>
      <c r="F7" s="99"/>
    </row>
    <row r="8" spans="2:6">
      <c r="B8" s="100"/>
      <c r="C8" s="101"/>
      <c r="D8" s="3"/>
      <c r="E8" s="3"/>
      <c r="F8" s="3"/>
    </row>
    <row r="9" spans="2:6">
      <c r="B9" s="102" t="s">
        <v>299</v>
      </c>
      <c r="C9" s="103"/>
      <c r="D9" s="103" t="s">
        <v>310</v>
      </c>
      <c r="E9" s="103"/>
      <c r="F9" s="103"/>
    </row>
    <row r="11" spans="2:6" ht="30">
      <c r="B11" s="120" t="s">
        <v>0</v>
      </c>
      <c r="C11" s="120" t="s">
        <v>29</v>
      </c>
      <c r="D11" s="120" t="s">
        <v>311</v>
      </c>
      <c r="E11" s="120" t="s">
        <v>312</v>
      </c>
      <c r="F11" s="120" t="s">
        <v>52</v>
      </c>
    </row>
    <row r="12" spans="2:6">
      <c r="B12" s="120"/>
      <c r="C12" s="120"/>
      <c r="D12" s="120" t="s">
        <v>3</v>
      </c>
      <c r="E12" s="120" t="s">
        <v>4</v>
      </c>
      <c r="F12" s="120" t="s">
        <v>313</v>
      </c>
    </row>
    <row r="13" spans="2:6">
      <c r="B13" s="121">
        <v>1992</v>
      </c>
      <c r="C13" s="121" t="s">
        <v>288</v>
      </c>
      <c r="D13" s="122">
        <v>1303.75</v>
      </c>
      <c r="E13" s="122">
        <v>36.049999999999997</v>
      </c>
      <c r="F13" s="123">
        <v>27651.006711409394</v>
      </c>
    </row>
    <row r="14" spans="2:6">
      <c r="B14" s="121">
        <v>1993</v>
      </c>
      <c r="C14" s="121" t="s">
        <v>288</v>
      </c>
      <c r="D14" s="122">
        <v>1317</v>
      </c>
      <c r="E14" s="122">
        <v>37.125</v>
      </c>
      <c r="F14" s="123">
        <v>28189.066059225512</v>
      </c>
    </row>
    <row r="15" spans="2:6">
      <c r="B15" s="121">
        <v>1994</v>
      </c>
      <c r="C15" s="121" t="s">
        <v>288</v>
      </c>
      <c r="D15" s="122">
        <v>1334.25</v>
      </c>
      <c r="E15" s="122">
        <v>39.15</v>
      </c>
      <c r="F15" s="123">
        <v>29342.327150084318</v>
      </c>
    </row>
    <row r="16" spans="2:6">
      <c r="B16" s="121">
        <v>1995</v>
      </c>
      <c r="C16" s="121" t="s">
        <v>288</v>
      </c>
      <c r="D16" s="122">
        <v>1348.5</v>
      </c>
      <c r="E16" s="122">
        <v>39.300000000000004</v>
      </c>
      <c r="F16" s="123">
        <v>29143.492769744167</v>
      </c>
    </row>
    <row r="17" spans="2:6">
      <c r="B17" s="121">
        <v>1996</v>
      </c>
      <c r="C17" s="121" t="s">
        <v>288</v>
      </c>
      <c r="D17" s="122">
        <v>1421.25</v>
      </c>
      <c r="E17" s="122">
        <v>38.699999999999996</v>
      </c>
      <c r="F17" s="123">
        <v>27229.55145118733</v>
      </c>
    </row>
    <row r="18" spans="2:6">
      <c r="B18" s="121">
        <v>1997</v>
      </c>
      <c r="C18" s="121" t="s">
        <v>288</v>
      </c>
      <c r="D18" s="122">
        <v>1588.0374999999999</v>
      </c>
      <c r="E18" s="122">
        <v>44.253868347250005</v>
      </c>
      <c r="F18" s="123">
        <v>27867.017212912171</v>
      </c>
    </row>
    <row r="19" spans="2:6">
      <c r="B19" s="121">
        <v>1998</v>
      </c>
      <c r="C19" s="121" t="s">
        <v>288</v>
      </c>
      <c r="D19" s="122">
        <v>1636.15</v>
      </c>
      <c r="E19" s="122">
        <v>58.215473388999996</v>
      </c>
      <c r="F19" s="123">
        <v>35580.767893530545</v>
      </c>
    </row>
    <row r="20" spans="2:6">
      <c r="B20" s="121">
        <v>1999</v>
      </c>
      <c r="C20" s="121" t="s">
        <v>288</v>
      </c>
      <c r="D20" s="122">
        <v>1652.1875000000002</v>
      </c>
      <c r="E20" s="122">
        <v>62.869341736249993</v>
      </c>
      <c r="F20" s="123">
        <v>38052.183384906362</v>
      </c>
    </row>
    <row r="21" spans="2:6">
      <c r="B21" s="121">
        <v>2000</v>
      </c>
      <c r="C21" s="121" t="s">
        <v>288</v>
      </c>
      <c r="D21" s="122">
        <v>1680.5774999999999</v>
      </c>
      <c r="E21" s="122">
        <v>76.488500493999993</v>
      </c>
      <c r="F21" s="123">
        <v>45513.224170857931</v>
      </c>
    </row>
    <row r="22" spans="2:6">
      <c r="B22" s="121">
        <v>2001</v>
      </c>
      <c r="C22" s="121" t="s">
        <v>288</v>
      </c>
      <c r="D22" s="122">
        <v>1621.2575000000002</v>
      </c>
      <c r="E22" s="122">
        <v>76.18592098100001</v>
      </c>
      <c r="F22" s="123">
        <v>46991.869570996583</v>
      </c>
    </row>
    <row r="23" spans="2:6">
      <c r="B23" s="121">
        <v>2002</v>
      </c>
      <c r="C23" s="121" t="s">
        <v>288</v>
      </c>
      <c r="D23" s="122">
        <v>1644.26</v>
      </c>
      <c r="E23" s="122">
        <v>81.008893760250004</v>
      </c>
      <c r="F23" s="123">
        <v>49267.691095234331</v>
      </c>
    </row>
    <row r="24" spans="2:6">
      <c r="B24" s="121">
        <v>2003</v>
      </c>
      <c r="C24" s="121" t="s">
        <v>288</v>
      </c>
      <c r="D24" s="122">
        <v>1720.9525000000001</v>
      </c>
      <c r="E24" s="122">
        <v>90.982383297000013</v>
      </c>
      <c r="F24" s="123">
        <v>52867.45758351843</v>
      </c>
    </row>
    <row r="25" spans="2:6">
      <c r="B25" s="121">
        <v>2004</v>
      </c>
      <c r="C25" s="121" t="s">
        <v>288</v>
      </c>
      <c r="D25" s="122">
        <v>1757.97</v>
      </c>
      <c r="E25" s="122">
        <v>99.7443638875</v>
      </c>
      <c r="F25" s="123">
        <v>56738.376586346756</v>
      </c>
    </row>
    <row r="26" spans="2:6">
      <c r="B26" s="121">
        <v>2005</v>
      </c>
      <c r="C26" s="121" t="s">
        <v>288</v>
      </c>
      <c r="D26" s="122">
        <v>1812.21</v>
      </c>
      <c r="E26" s="122">
        <v>107.783658409</v>
      </c>
      <c r="F26" s="123">
        <v>59476.362236716493</v>
      </c>
    </row>
    <row r="27" spans="2:6">
      <c r="B27" s="121">
        <v>2006</v>
      </c>
      <c r="C27" s="121" t="s">
        <v>288</v>
      </c>
      <c r="D27" s="122">
        <v>1809.3</v>
      </c>
      <c r="E27" s="122">
        <v>115.971155008</v>
      </c>
      <c r="F27" s="123">
        <v>64097.25032222407</v>
      </c>
    </row>
    <row r="28" spans="2:6">
      <c r="B28" s="121">
        <v>2007</v>
      </c>
      <c r="C28" s="121" t="s">
        <v>288</v>
      </c>
      <c r="D28" s="122">
        <v>1880.9</v>
      </c>
      <c r="E28" s="122">
        <v>122.89262791199999</v>
      </c>
      <c r="F28" s="123">
        <v>65337.140683715239</v>
      </c>
    </row>
    <row r="29" spans="2:6">
      <c r="B29" s="121">
        <v>2008</v>
      </c>
      <c r="C29" s="121" t="s">
        <v>288</v>
      </c>
      <c r="D29" s="122">
        <v>1858.96</v>
      </c>
      <c r="E29" s="122">
        <v>124.382860252</v>
      </c>
      <c r="F29" s="123">
        <v>66909.917508714556</v>
      </c>
    </row>
    <row r="30" spans="2:6">
      <c r="B30" s="121">
        <v>2009</v>
      </c>
      <c r="C30" s="121" t="s">
        <v>288</v>
      </c>
      <c r="D30" s="122">
        <v>1801.05</v>
      </c>
      <c r="E30" s="122">
        <v>126.763949642</v>
      </c>
      <c r="F30" s="123">
        <v>70383.35950806475</v>
      </c>
    </row>
    <row r="31" spans="2:6">
      <c r="B31" s="121">
        <v>2010</v>
      </c>
      <c r="C31" s="121" t="s">
        <v>288</v>
      </c>
      <c r="D31" s="122">
        <v>1797.98</v>
      </c>
      <c r="E31" s="122">
        <v>133.007325616</v>
      </c>
      <c r="F31" s="123">
        <v>73975.976159912781</v>
      </c>
    </row>
    <row r="32" spans="2:6">
      <c r="B32" s="121">
        <v>2011</v>
      </c>
      <c r="C32" s="121" t="s">
        <v>288</v>
      </c>
      <c r="D32" s="122">
        <v>1869.66</v>
      </c>
      <c r="E32" s="122">
        <v>144.81817779600001</v>
      </c>
      <c r="F32" s="123">
        <v>77456.958910176181</v>
      </c>
    </row>
    <row r="33" spans="2:6">
      <c r="B33" s="121">
        <v>2012</v>
      </c>
      <c r="C33" s="121" t="s">
        <v>288</v>
      </c>
      <c r="D33" s="122">
        <v>1977.19</v>
      </c>
      <c r="E33" s="122">
        <v>159.06494985399999</v>
      </c>
      <c r="F33" s="123">
        <v>80450.007259797989</v>
      </c>
    </row>
    <row r="34" spans="2:6">
      <c r="B34" s="121">
        <v>2013</v>
      </c>
      <c r="C34" s="121" t="s">
        <v>288</v>
      </c>
      <c r="D34" s="122">
        <v>2047.05</v>
      </c>
      <c r="E34" s="122">
        <v>168.84485613999999</v>
      </c>
      <c r="F34" s="123">
        <v>82482.03812315283</v>
      </c>
    </row>
    <row r="35" spans="2:6">
      <c r="B35" s="121">
        <v>2014</v>
      </c>
      <c r="C35" s="121" t="s">
        <v>288</v>
      </c>
      <c r="D35" s="122">
        <v>2057</v>
      </c>
      <c r="E35" s="122">
        <v>172.71422853000001</v>
      </c>
      <c r="F35" s="123">
        <v>83964.136378220705</v>
      </c>
    </row>
    <row r="36" spans="2:6">
      <c r="B36" s="121">
        <v>2015</v>
      </c>
      <c r="C36" s="121" t="s">
        <v>288</v>
      </c>
      <c r="D36" s="122">
        <v>1990</v>
      </c>
      <c r="E36" s="122">
        <v>170.02391289799999</v>
      </c>
      <c r="F36" s="123">
        <v>85439.152210050248</v>
      </c>
    </row>
    <row r="37" spans="2:6">
      <c r="B37" s="121">
        <v>2016</v>
      </c>
      <c r="C37" s="121" t="s">
        <v>288</v>
      </c>
      <c r="D37" s="122">
        <v>1925</v>
      </c>
      <c r="E37" s="122">
        <v>166.84799563199999</v>
      </c>
      <c r="F37" s="123">
        <v>86674.2834451948</v>
      </c>
    </row>
  </sheetData>
  <pageMargins left="0.45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Analysis--&gt;</vt:lpstr>
      <vt:lpstr>X-Factor Calculation</vt:lpstr>
      <vt:lpstr>Summary Results</vt:lpstr>
      <vt:lpstr>TFP Calculation</vt:lpstr>
      <vt:lpstr>Data--&gt;</vt:lpstr>
      <vt:lpstr>Outputs--&gt;</vt:lpstr>
      <vt:lpstr>Output Calculation</vt:lpstr>
      <vt:lpstr>Labor--&gt;</vt:lpstr>
      <vt:lpstr>Labor Calculation</vt:lpstr>
      <vt:lpstr>Materials--&gt;</vt:lpstr>
      <vt:lpstr>Materials Calculation</vt:lpstr>
      <vt:lpstr>Capital Price--&gt;</vt:lpstr>
      <vt:lpstr>Capital Price Calculation</vt:lpstr>
      <vt:lpstr>Capital Stock--&gt;</vt:lpstr>
      <vt:lpstr>Capital Stock Calculation</vt:lpstr>
      <vt:lpstr>Macro 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2018-03-16T13:19:27Z</dcterms:created>
  <dcterms:modified xsi:type="dcterms:W3CDTF">2018-03-21T23:14:59Z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{DDAF943E-99ED-4235-8B7D-FDB0EBEBF44C}</vt:lpwstr>
  </property>
  <property fmtid="{D5CDD505-2E9C-101B-9397-08002B2CF9AE}" pid="3" name="_AdHocReviewCycleID">
    <vt:i4>1361306232</vt:i4>
  </property>
  <property fmtid="{D5CDD505-2E9C-101B-9397-08002B2CF9AE}" pid="4" name="_NewReviewCycle">
    <vt:lpwstr/>
  </property>
</Properties>
</file>