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2.xml" ContentType="application/vnd.openxmlformats-officedocument.drawing+xml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30" yWindow="375" windowWidth="22560" windowHeight="10800" tabRatio="652" firstSheet="1" activeTab="1"/>
  </bookViews>
  <sheets>
    <sheet name="Analysis--&gt;" sheetId="126" r:id="rId1"/>
    <sheet name="X-Factor Calculation" sheetId="109" r:id="rId2"/>
    <sheet name="Summary Results" sheetId="107" r:id="rId3"/>
    <sheet name="TFP Calculation" sheetId="106" r:id="rId4"/>
    <sheet name="Data--&gt;" sheetId="105" r:id="rId5"/>
    <sheet name="Outputs--&gt;" sheetId="104" r:id="rId6"/>
    <sheet name="Output Calculation" sheetId="103" r:id="rId7"/>
    <sheet name="Labor--&gt;" sheetId="102" r:id="rId8"/>
    <sheet name="Labor Calculation" sheetId="101" r:id="rId9"/>
    <sheet name="Materials--&gt;" sheetId="100" r:id="rId10"/>
    <sheet name="Materials Calculation" sheetId="99" r:id="rId11"/>
    <sheet name="Capital Price--&gt;" sheetId="98" r:id="rId12"/>
    <sheet name="Capital Price Calculation" sheetId="97" r:id="rId13"/>
    <sheet name="Capital Stock--&gt;" sheetId="95" r:id="rId14"/>
    <sheet name="Capital Stock Calculation" sheetId="96" r:id="rId15"/>
    <sheet name="Macro Data" sheetId="110" r:id="rId16"/>
  </sheets>
  <calcPr calcId="145621" calcMode="autoNoTable"/>
</workbook>
</file>

<file path=xl/calcChain.xml><?xml version="1.0" encoding="utf-8"?>
<calcChain xmlns="http://schemas.openxmlformats.org/spreadsheetml/2006/main">
  <c r="D19" i="109" l="1" a="1"/>
  <c r="D19" i="109" s="1"/>
  <c r="AU17" i="106" l="1"/>
  <c r="H10" i="106" l="1"/>
  <c r="H11" i="106"/>
  <c r="H12" i="106"/>
  <c r="H13" i="106"/>
  <c r="H14" i="106"/>
  <c r="H15" i="106"/>
  <c r="H16" i="106"/>
  <c r="H17" i="106"/>
  <c r="H18" i="106"/>
  <c r="H19" i="106"/>
  <c r="H20" i="106"/>
  <c r="H21" i="106"/>
  <c r="H22" i="106"/>
  <c r="H23" i="106"/>
  <c r="H24" i="106"/>
  <c r="H25" i="106"/>
  <c r="H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22" i="106"/>
  <c r="G23" i="106"/>
  <c r="G24" i="106"/>
  <c r="G25" i="106"/>
  <c r="G9" i="106"/>
  <c r="E9" i="106" l="1"/>
  <c r="E10" i="106"/>
  <c r="E11" i="106"/>
  <c r="E12" i="106"/>
  <c r="E13" i="106"/>
  <c r="E14" i="106"/>
  <c r="E15" i="106"/>
  <c r="E16" i="106"/>
  <c r="E17" i="106"/>
  <c r="E18" i="106"/>
  <c r="E19" i="106"/>
  <c r="E20" i="106"/>
  <c r="E21" i="106"/>
  <c r="E22" i="106"/>
  <c r="E23" i="106"/>
  <c r="E24" i="106"/>
  <c r="E25" i="106"/>
  <c r="D10" i="106"/>
  <c r="D11" i="106"/>
  <c r="D12" i="106"/>
  <c r="D13" i="106"/>
  <c r="D14" i="106"/>
  <c r="D15" i="106"/>
  <c r="D16" i="106"/>
  <c r="D17" i="106"/>
  <c r="D18" i="106"/>
  <c r="D19" i="106"/>
  <c r="D20" i="106"/>
  <c r="D21" i="106"/>
  <c r="D22" i="106"/>
  <c r="D23" i="106"/>
  <c r="D24" i="106"/>
  <c r="D25" i="106"/>
  <c r="D9" i="106"/>
  <c r="Y10" i="106" l="1" a="1"/>
  <c r="Y10" i="106" s="1"/>
  <c r="Y11" i="106" a="1"/>
  <c r="Y11" i="106" s="1"/>
  <c r="Y12" i="106" a="1"/>
  <c r="Y12" i="106" s="1"/>
  <c r="Y13" i="106" a="1"/>
  <c r="Y13" i="106" s="1"/>
  <c r="Y14" i="106" a="1"/>
  <c r="Y14" i="106" s="1"/>
  <c r="Y15" i="106" a="1"/>
  <c r="Y15" i="106" s="1"/>
  <c r="Y16" i="106" a="1"/>
  <c r="Y16" i="106" s="1"/>
  <c r="Y17" i="106" a="1"/>
  <c r="Y17" i="106" s="1"/>
  <c r="Y18" i="106" a="1"/>
  <c r="Y18" i="106" s="1"/>
  <c r="Y19" i="106" a="1"/>
  <c r="Y19" i="106" s="1"/>
  <c r="Y20" i="106" a="1"/>
  <c r="Y20" i="106" s="1"/>
  <c r="Y21" i="106" a="1"/>
  <c r="Y21" i="106" s="1"/>
  <c r="Y22" i="106" a="1"/>
  <c r="Y22" i="106" s="1"/>
  <c r="Y23" i="106" a="1"/>
  <c r="Y23" i="106" s="1"/>
  <c r="Y24" i="106" a="1"/>
  <c r="Y24" i="106" s="1"/>
  <c r="Y25" i="106" a="1"/>
  <c r="Y25" i="106" s="1"/>
  <c r="Y9" i="106" a="1"/>
  <c r="Y9" i="106" s="1"/>
  <c r="BJ25" i="106" l="1"/>
  <c r="BG25" i="106"/>
  <c r="BD25" i="106"/>
  <c r="AI10" i="106" a="1"/>
  <c r="AI10" i="106" s="1"/>
  <c r="AI11" i="106" a="1"/>
  <c r="AI11" i="106" s="1"/>
  <c r="AI12" i="106" a="1"/>
  <c r="AI12" i="106" s="1"/>
  <c r="AI13" i="106" a="1"/>
  <c r="AI13" i="106" s="1"/>
  <c r="AI14" i="106" a="1"/>
  <c r="AI14" i="106" s="1"/>
  <c r="AI15" i="106" a="1"/>
  <c r="AI15" i="106" s="1"/>
  <c r="AI16" i="106" a="1"/>
  <c r="AI16" i="106" s="1"/>
  <c r="AI17" i="106" a="1"/>
  <c r="AI17" i="106" s="1"/>
  <c r="AI18" i="106" a="1"/>
  <c r="AI18" i="106" s="1"/>
  <c r="AI19" i="106" a="1"/>
  <c r="AI19" i="106" s="1"/>
  <c r="AI20" i="106" a="1"/>
  <c r="AI20" i="106" s="1"/>
  <c r="AI21" i="106" a="1"/>
  <c r="AI21" i="106" s="1"/>
  <c r="AI22" i="106" a="1"/>
  <c r="AI22" i="106" s="1"/>
  <c r="AI23" i="106" a="1"/>
  <c r="AI23" i="106" s="1"/>
  <c r="AI24" i="106" a="1"/>
  <c r="AI24" i="106" s="1"/>
  <c r="AI25" i="106" a="1"/>
  <c r="AI25" i="106" s="1"/>
  <c r="AI9" i="106" a="1"/>
  <c r="AI9" i="106" s="1"/>
  <c r="AG10" i="106" a="1"/>
  <c r="AG10" i="106" s="1"/>
  <c r="AG11" i="106" a="1"/>
  <c r="AG11" i="106" s="1"/>
  <c r="AG12" i="106" a="1"/>
  <c r="AG12" i="106" s="1"/>
  <c r="AG13" i="106" a="1"/>
  <c r="AG13" i="106" s="1"/>
  <c r="AG14" i="106" a="1"/>
  <c r="AG14" i="106" s="1"/>
  <c r="AG15" i="106" a="1"/>
  <c r="AG15" i="106" s="1"/>
  <c r="AG16" i="106" a="1"/>
  <c r="AG16" i="106" s="1"/>
  <c r="AG17" i="106" a="1"/>
  <c r="AG17" i="106" s="1"/>
  <c r="AG18" i="106" a="1"/>
  <c r="AG18" i="106" s="1"/>
  <c r="AG19" i="106" a="1"/>
  <c r="AG19" i="106" s="1"/>
  <c r="AG20" i="106" a="1"/>
  <c r="AG20" i="106" s="1"/>
  <c r="AG21" i="106" a="1"/>
  <c r="AG21" i="106" s="1"/>
  <c r="AG22" i="106" a="1"/>
  <c r="AG22" i="106" s="1"/>
  <c r="AG23" i="106" a="1"/>
  <c r="AG23" i="106" s="1"/>
  <c r="AG24" i="106" a="1"/>
  <c r="AG24" i="106" s="1"/>
  <c r="AG25" i="106" a="1"/>
  <c r="AG25" i="106" s="1"/>
  <c r="AG9" i="106" a="1"/>
  <c r="AG9" i="106" s="1"/>
  <c r="AF10" i="106" a="1"/>
  <c r="AF10" i="106" s="1"/>
  <c r="AF11" i="106" a="1"/>
  <c r="AF11" i="106" s="1"/>
  <c r="AF12" i="106" a="1"/>
  <c r="AF12" i="106" s="1"/>
  <c r="AF13" i="106" a="1"/>
  <c r="AF13" i="106" s="1"/>
  <c r="AF14" i="106" a="1"/>
  <c r="AF14" i="106" s="1"/>
  <c r="AF15" i="106" a="1"/>
  <c r="AF15" i="106" s="1"/>
  <c r="AF16" i="106" a="1"/>
  <c r="AF16" i="106" s="1"/>
  <c r="AF17" i="106" a="1"/>
  <c r="AF17" i="106" s="1"/>
  <c r="AF18" i="106" a="1"/>
  <c r="AF18" i="106" s="1"/>
  <c r="AF19" i="106" a="1"/>
  <c r="AF19" i="106" s="1"/>
  <c r="AF20" i="106" a="1"/>
  <c r="AF20" i="106" s="1"/>
  <c r="AF21" i="106" a="1"/>
  <c r="AF21" i="106" s="1"/>
  <c r="AF22" i="106" a="1"/>
  <c r="AF22" i="106" s="1"/>
  <c r="AF23" i="106" a="1"/>
  <c r="AF23" i="106" s="1"/>
  <c r="AF24" i="106" a="1"/>
  <c r="AF24" i="106" s="1"/>
  <c r="AF25" i="106" a="1"/>
  <c r="AF25" i="106" s="1"/>
  <c r="AF9" i="106" a="1"/>
  <c r="AF9" i="106" s="1"/>
  <c r="W10" i="106" a="1"/>
  <c r="W10" i="106" s="1"/>
  <c r="W11" i="106" a="1"/>
  <c r="W11" i="106" s="1"/>
  <c r="W12" i="106" a="1"/>
  <c r="W12" i="106" s="1"/>
  <c r="W13" i="106" a="1"/>
  <c r="W13" i="106" s="1"/>
  <c r="W14" i="106" a="1"/>
  <c r="W14" i="106" s="1"/>
  <c r="W15" i="106" a="1"/>
  <c r="W15" i="106" s="1"/>
  <c r="W16" i="106" a="1"/>
  <c r="W16" i="106" s="1"/>
  <c r="W17" i="106" a="1"/>
  <c r="W17" i="106" s="1"/>
  <c r="W18" i="106" a="1"/>
  <c r="W18" i="106" s="1"/>
  <c r="W19" i="106" a="1"/>
  <c r="W19" i="106" s="1"/>
  <c r="W20" i="106" a="1"/>
  <c r="W20" i="106" s="1"/>
  <c r="W21" i="106" a="1"/>
  <c r="W21" i="106" s="1"/>
  <c r="W22" i="106" a="1"/>
  <c r="W22" i="106" s="1"/>
  <c r="W23" i="106" a="1"/>
  <c r="W23" i="106" s="1"/>
  <c r="W24" i="106" a="1"/>
  <c r="W24" i="106" s="1"/>
  <c r="W25" i="106" a="1"/>
  <c r="W25" i="106" s="1"/>
  <c r="W9" i="106" a="1"/>
  <c r="W9" i="106" s="1"/>
  <c r="V10" i="106" a="1"/>
  <c r="V10" i="106" s="1"/>
  <c r="V11" i="106" a="1"/>
  <c r="V11" i="106" s="1"/>
  <c r="V12" i="106" a="1"/>
  <c r="V12" i="106" s="1"/>
  <c r="V13" i="106" a="1"/>
  <c r="V13" i="106" s="1"/>
  <c r="V14" i="106" a="1"/>
  <c r="V14" i="106" s="1"/>
  <c r="V15" i="106" a="1"/>
  <c r="V15" i="106" s="1"/>
  <c r="V16" i="106" a="1"/>
  <c r="V16" i="106" s="1"/>
  <c r="V17" i="106" a="1"/>
  <c r="V17" i="106" s="1"/>
  <c r="V18" i="106" a="1"/>
  <c r="V18" i="106" s="1"/>
  <c r="V19" i="106" a="1"/>
  <c r="V19" i="106" s="1"/>
  <c r="V20" i="106" a="1"/>
  <c r="V20" i="106" s="1"/>
  <c r="V21" i="106" a="1"/>
  <c r="V21" i="106" s="1"/>
  <c r="V22" i="106" a="1"/>
  <c r="V22" i="106" s="1"/>
  <c r="V23" i="106" a="1"/>
  <c r="V23" i="106" s="1"/>
  <c r="V24" i="106" a="1"/>
  <c r="V24" i="106" s="1"/>
  <c r="V25" i="106" a="1"/>
  <c r="V25" i="106" s="1"/>
  <c r="V9" i="106" a="1"/>
  <c r="V9" i="106" s="1"/>
  <c r="R10" i="106" a="1"/>
  <c r="R10" i="106" s="1"/>
  <c r="R11" i="106" a="1"/>
  <c r="R11" i="106" s="1"/>
  <c r="R12" i="106" a="1"/>
  <c r="R12" i="106" s="1"/>
  <c r="R13" i="106" a="1"/>
  <c r="R13" i="106" s="1"/>
  <c r="R14" i="106" a="1"/>
  <c r="R14" i="106" s="1"/>
  <c r="R15" i="106" a="1"/>
  <c r="R15" i="106" s="1"/>
  <c r="R16" i="106" a="1"/>
  <c r="R16" i="106" s="1"/>
  <c r="R17" i="106" a="1"/>
  <c r="R17" i="106" s="1"/>
  <c r="R18" i="106" a="1"/>
  <c r="R18" i="106" s="1"/>
  <c r="R19" i="106" a="1"/>
  <c r="R19" i="106" s="1"/>
  <c r="R20" i="106" a="1"/>
  <c r="R20" i="106" s="1"/>
  <c r="R21" i="106" a="1"/>
  <c r="R21" i="106" s="1"/>
  <c r="R22" i="106" a="1"/>
  <c r="R22" i="106" s="1"/>
  <c r="R23" i="106" a="1"/>
  <c r="R23" i="106" s="1"/>
  <c r="R24" i="106" a="1"/>
  <c r="R24" i="106" s="1"/>
  <c r="R25" i="106" a="1"/>
  <c r="R25" i="106" s="1"/>
  <c r="R9" i="106" a="1"/>
  <c r="R9" i="106" s="1"/>
  <c r="D4" i="109" l="1" a="1"/>
  <c r="D4" i="109" s="1"/>
  <c r="D5" i="109" a="1"/>
  <c r="D5" i="109" s="1"/>
  <c r="D6" i="109" a="1"/>
  <c r="D6" i="109" s="1"/>
  <c r="D7" i="109" a="1"/>
  <c r="D7" i="109" s="1"/>
  <c r="D8" i="109" a="1"/>
  <c r="D8" i="109" s="1"/>
  <c r="D9" i="109" a="1"/>
  <c r="D9" i="109" s="1"/>
  <c r="D10" i="109" a="1"/>
  <c r="D10" i="109" s="1"/>
  <c r="D11" i="109" a="1"/>
  <c r="D11" i="109" s="1"/>
  <c r="D12" i="109" a="1"/>
  <c r="D12" i="109" s="1"/>
  <c r="D13" i="109" a="1"/>
  <c r="D13" i="109" s="1"/>
  <c r="D14" i="109" a="1"/>
  <c r="D14" i="109" s="1"/>
  <c r="D15" i="109" a="1"/>
  <c r="D15" i="109" s="1"/>
  <c r="D16" i="109" a="1"/>
  <c r="D16" i="109" s="1"/>
  <c r="D17" i="109" a="1"/>
  <c r="D17" i="109" s="1"/>
  <c r="D18" i="109" a="1"/>
  <c r="D18" i="109" s="1"/>
  <c r="D21" i="109" l="1"/>
  <c r="AJ19" i="106"/>
  <c r="AC10" i="106" a="1"/>
  <c r="AC10" i="106" s="1"/>
  <c r="AE10" i="106" s="1"/>
  <c r="AC11" i="106" a="1"/>
  <c r="AC11" i="106" s="1"/>
  <c r="AE11" i="106" s="1"/>
  <c r="AC12" i="106" a="1"/>
  <c r="AC12" i="106" s="1"/>
  <c r="AE12" i="106" s="1"/>
  <c r="AC13" i="106" a="1"/>
  <c r="AC13" i="106" s="1"/>
  <c r="AC14" i="106" a="1"/>
  <c r="AC14" i="106" s="1"/>
  <c r="AE14" i="106" s="1"/>
  <c r="AC15" i="106" a="1"/>
  <c r="AC15" i="106" s="1"/>
  <c r="AC16" i="106" a="1"/>
  <c r="AC16" i="106" s="1"/>
  <c r="AC17" i="106" a="1"/>
  <c r="AC17" i="106" s="1"/>
  <c r="AE17" i="106" s="1"/>
  <c r="AC18" i="106" a="1"/>
  <c r="AC18" i="106" s="1"/>
  <c r="AE18" i="106" s="1"/>
  <c r="AC19" i="106" a="1"/>
  <c r="AC19" i="106" s="1"/>
  <c r="AC20" i="106" a="1"/>
  <c r="AC20" i="106" s="1"/>
  <c r="AC21" i="106" a="1"/>
  <c r="AC21" i="106" s="1"/>
  <c r="AE21" i="106" s="1"/>
  <c r="AC22" i="106" a="1"/>
  <c r="AC22" i="106" s="1"/>
  <c r="AE22" i="106" s="1"/>
  <c r="AC23" i="106" a="1"/>
  <c r="AC23" i="106" s="1"/>
  <c r="AE23" i="106" s="1"/>
  <c r="AC24" i="106" a="1"/>
  <c r="AC24" i="106" s="1"/>
  <c r="AC25" i="106" a="1"/>
  <c r="AC25" i="106" s="1"/>
  <c r="AC9" i="106" a="1"/>
  <c r="AC9" i="106" s="1"/>
  <c r="AE9" i="106" s="1"/>
  <c r="Z10" i="106"/>
  <c r="AB10" i="106" s="1"/>
  <c r="Z11" i="106"/>
  <c r="Z12" i="106"/>
  <c r="AB12" i="106" s="1"/>
  <c r="Z13" i="106"/>
  <c r="Z14" i="106"/>
  <c r="Z15" i="106"/>
  <c r="AB15" i="106" s="1"/>
  <c r="Z16" i="106"/>
  <c r="Z17" i="106"/>
  <c r="Z18" i="106"/>
  <c r="AB18" i="106" s="1"/>
  <c r="Z19" i="106"/>
  <c r="Z20" i="106"/>
  <c r="AB20" i="106" s="1"/>
  <c r="Z21" i="106"/>
  <c r="Z22" i="106"/>
  <c r="Z23" i="106"/>
  <c r="AB23" i="106" s="1"/>
  <c r="Z24" i="106"/>
  <c r="Z25" i="106"/>
  <c r="AB25" i="106" s="1"/>
  <c r="Z9" i="106"/>
  <c r="AB9" i="106" s="1"/>
  <c r="X19" i="106"/>
  <c r="S19" i="106"/>
  <c r="B2" i="106"/>
  <c r="AH9" i="106" l="1"/>
  <c r="X21" i="106"/>
  <c r="X13" i="106"/>
  <c r="AD15" i="106"/>
  <c r="AE15" i="106"/>
  <c r="AM15" i="106" s="1"/>
  <c r="AD23" i="106"/>
  <c r="AD22" i="106"/>
  <c r="AD19" i="106"/>
  <c r="AD16" i="106"/>
  <c r="AD14" i="106"/>
  <c r="AD12" i="106"/>
  <c r="AA21" i="106"/>
  <c r="N9" i="107" s="1" a="1"/>
  <c r="N9" i="107" s="1"/>
  <c r="AA13" i="106"/>
  <c r="N17" i="107" s="1" a="1"/>
  <c r="N17" i="107" s="1"/>
  <c r="AA24" i="106"/>
  <c r="N6" i="107" s="1" a="1"/>
  <c r="N6" i="107" s="1"/>
  <c r="AA16" i="106"/>
  <c r="N14" i="107" s="1" a="1"/>
  <c r="N14" i="107" s="1"/>
  <c r="AA18" i="106"/>
  <c r="N12" i="107" s="1" a="1"/>
  <c r="N12" i="107" s="1"/>
  <c r="AH21" i="106"/>
  <c r="AH25" i="106"/>
  <c r="AJ25" i="106"/>
  <c r="AL25" i="106" s="1"/>
  <c r="AJ17" i="106"/>
  <c r="AL17" i="106" s="1"/>
  <c r="AD24" i="106"/>
  <c r="AE24" i="106"/>
  <c r="AO24" i="106" s="1"/>
  <c r="K6" i="107" s="1" a="1"/>
  <c r="K6" i="107" s="1"/>
  <c r="AE20" i="106"/>
  <c r="AM20" i="106" s="1"/>
  <c r="AD20" i="106"/>
  <c r="AE13" i="106"/>
  <c r="AO13" i="106" s="1"/>
  <c r="K17" i="107" s="1" a="1"/>
  <c r="K17" i="107" s="1"/>
  <c r="AD13" i="106"/>
  <c r="AE25" i="106"/>
  <c r="AN25" i="106" s="1"/>
  <c r="J5" i="107" s="1" a="1"/>
  <c r="J5" i="107" s="1"/>
  <c r="AD25" i="106"/>
  <c r="AE16" i="106"/>
  <c r="AM16" i="106" s="1"/>
  <c r="AD21" i="106"/>
  <c r="AD11" i="106"/>
  <c r="AD9" i="106"/>
  <c r="AD18" i="106"/>
  <c r="AD10" i="106"/>
  <c r="AE19" i="106"/>
  <c r="AO19" i="106" s="1"/>
  <c r="K11" i="107" s="1" a="1"/>
  <c r="K11" i="107" s="1"/>
  <c r="AM11" i="106"/>
  <c r="AD17" i="106"/>
  <c r="X11" i="106"/>
  <c r="S11" i="106"/>
  <c r="U11" i="106" s="1"/>
  <c r="S9" i="106"/>
  <c r="U9" i="106" s="1"/>
  <c r="S24" i="106"/>
  <c r="U24" i="106" s="1"/>
  <c r="S23" i="106"/>
  <c r="U23" i="106" s="1"/>
  <c r="S22" i="106"/>
  <c r="U22" i="106" s="1"/>
  <c r="X25" i="106"/>
  <c r="X17" i="106"/>
  <c r="S18" i="106"/>
  <c r="U18" i="106" s="1"/>
  <c r="S16" i="106"/>
  <c r="U16" i="106" s="1"/>
  <c r="S15" i="106"/>
  <c r="U15" i="106" s="1"/>
  <c r="X9" i="106"/>
  <c r="X18" i="106"/>
  <c r="X10" i="106"/>
  <c r="X24" i="106"/>
  <c r="X16" i="106"/>
  <c r="S21" i="106"/>
  <c r="U21" i="106" s="1"/>
  <c r="S13" i="106"/>
  <c r="U13" i="106" s="1"/>
  <c r="X23" i="106"/>
  <c r="X15" i="106"/>
  <c r="S14" i="106"/>
  <c r="U14" i="106" s="1"/>
  <c r="S20" i="106"/>
  <c r="U20" i="106" s="1"/>
  <c r="S12" i="106"/>
  <c r="U12" i="106" s="1"/>
  <c r="X22" i="106"/>
  <c r="X14" i="106"/>
  <c r="AM12" i="106"/>
  <c r="S10" i="106"/>
  <c r="U10" i="106" s="1"/>
  <c r="X20" i="106"/>
  <c r="X12" i="106"/>
  <c r="S25" i="106"/>
  <c r="T25" i="106" s="1"/>
  <c r="M5" i="107" s="1" a="1"/>
  <c r="M5" i="107" s="1"/>
  <c r="S17" i="106"/>
  <c r="AH20" i="106"/>
  <c r="AH24" i="106"/>
  <c r="AH11" i="106"/>
  <c r="AJ20" i="106"/>
  <c r="AJ12" i="106"/>
  <c r="AH23" i="106"/>
  <c r="AH17" i="106"/>
  <c r="AH10" i="106"/>
  <c r="AJ11" i="106"/>
  <c r="AL11" i="106" s="1"/>
  <c r="AH16" i="106"/>
  <c r="AJ22" i="106"/>
  <c r="AL22" i="106" s="1"/>
  <c r="AJ14" i="106"/>
  <c r="AL14" i="106" s="1"/>
  <c r="AM14" i="106"/>
  <c r="AJ21" i="106"/>
  <c r="AJ13" i="106"/>
  <c r="AL13" i="106" s="1"/>
  <c r="AJ10" i="106"/>
  <c r="AJ24" i="106"/>
  <c r="AJ16" i="106"/>
  <c r="AJ9" i="106"/>
  <c r="AL9" i="106" s="1"/>
  <c r="AJ18" i="106"/>
  <c r="AK18" i="106" s="1"/>
  <c r="O12" i="107" s="1" a="1"/>
  <c r="O12" i="107" s="1"/>
  <c r="AH18" i="106"/>
  <c r="AJ23" i="106"/>
  <c r="AJ15" i="106"/>
  <c r="AL15" i="106" s="1"/>
  <c r="AL19" i="106"/>
  <c r="AH14" i="106"/>
  <c r="AH19" i="106"/>
  <c r="AH22" i="106"/>
  <c r="AH15" i="106"/>
  <c r="AH13" i="106"/>
  <c r="AH12" i="106"/>
  <c r="AM18" i="106"/>
  <c r="AM9" i="106"/>
  <c r="AM10" i="106"/>
  <c r="U19" i="106"/>
  <c r="AM22" i="106"/>
  <c r="AM21" i="106"/>
  <c r="AM17" i="106"/>
  <c r="AA22" i="106"/>
  <c r="N8" i="107" s="1" a="1"/>
  <c r="N8" i="107" s="1"/>
  <c r="AA14" i="106"/>
  <c r="N16" i="107" s="1" a="1"/>
  <c r="N16" i="107" s="1"/>
  <c r="AA20" i="106"/>
  <c r="N10" i="107" s="1" a="1"/>
  <c r="N10" i="107" s="1"/>
  <c r="AB22" i="106"/>
  <c r="AA19" i="106"/>
  <c r="N11" i="107" s="1" a="1"/>
  <c r="N11" i="107" s="1"/>
  <c r="Z27" i="106"/>
  <c r="AA10" i="106"/>
  <c r="N20" i="107" s="1" a="1"/>
  <c r="N20" i="107" s="1"/>
  <c r="AB14" i="106"/>
  <c r="AB21" i="106"/>
  <c r="AA12" i="106"/>
  <c r="N18" i="107" s="1" a="1"/>
  <c r="N18" i="107" s="1"/>
  <c r="AB13" i="106"/>
  <c r="AA17" i="106"/>
  <c r="N13" i="107" s="1" a="1"/>
  <c r="N13" i="107" s="1"/>
  <c r="AA9" i="106"/>
  <c r="N21" i="107" s="1" a="1"/>
  <c r="N21" i="107" s="1"/>
  <c r="AA25" i="106"/>
  <c r="N5" i="107" s="1" a="1"/>
  <c r="N5" i="107" s="1"/>
  <c r="AA23" i="106"/>
  <c r="N7" i="107" s="1" a="1"/>
  <c r="N7" i="107" s="1"/>
  <c r="AA15" i="106"/>
  <c r="N15" i="107" s="1" a="1"/>
  <c r="N15" i="107" s="1"/>
  <c r="AB19" i="106"/>
  <c r="AB11" i="106"/>
  <c r="AO12" i="106"/>
  <c r="K18" i="107" s="1" a="1"/>
  <c r="K18" i="107" s="1"/>
  <c r="AN12" i="106"/>
  <c r="J18" i="107" s="1" a="1"/>
  <c r="J18" i="107" s="1"/>
  <c r="AO11" i="106"/>
  <c r="K19" i="107" s="1" a="1"/>
  <c r="K19" i="107" s="1"/>
  <c r="AN11" i="106"/>
  <c r="J19" i="107" s="1" a="1"/>
  <c r="J19" i="107" s="1"/>
  <c r="AB17" i="106"/>
  <c r="AN9" i="106"/>
  <c r="J21" i="107" s="1" a="1"/>
  <c r="J21" i="107" s="1"/>
  <c r="AO9" i="106"/>
  <c r="K21" i="107" s="1" a="1"/>
  <c r="K21" i="107" s="1"/>
  <c r="AN18" i="106"/>
  <c r="J12" i="107" s="1" a="1"/>
  <c r="J12" i="107" s="1"/>
  <c r="AO18" i="106"/>
  <c r="K12" i="107" s="1" a="1"/>
  <c r="K12" i="107" s="1"/>
  <c r="AN10" i="106"/>
  <c r="J20" i="107" s="1" a="1"/>
  <c r="J20" i="107" s="1"/>
  <c r="AO10" i="106"/>
  <c r="K20" i="107" s="1" a="1"/>
  <c r="K20" i="107" s="1"/>
  <c r="AO23" i="106"/>
  <c r="K7" i="107" s="1" a="1"/>
  <c r="K7" i="107" s="1"/>
  <c r="AN23" i="106"/>
  <c r="J7" i="107" s="1" a="1"/>
  <c r="J7" i="107" s="1"/>
  <c r="AB24" i="106"/>
  <c r="AB16" i="106"/>
  <c r="AN17" i="106"/>
  <c r="J13" i="107" s="1" a="1"/>
  <c r="J13" i="107" s="1"/>
  <c r="AO17" i="106"/>
  <c r="K13" i="107" s="1" a="1"/>
  <c r="K13" i="107" s="1"/>
  <c r="AA11" i="106"/>
  <c r="N19" i="107" s="1" a="1"/>
  <c r="N19" i="107" s="1"/>
  <c r="AM23" i="106"/>
  <c r="AN14" i="106"/>
  <c r="J16" i="107" s="1" a="1"/>
  <c r="J16" i="107" s="1"/>
  <c r="AO14" i="106"/>
  <c r="K16" i="107" s="1" a="1"/>
  <c r="K16" i="107" s="1"/>
  <c r="AO21" i="106"/>
  <c r="K9" i="107" s="1" a="1"/>
  <c r="K9" i="107" s="1"/>
  <c r="AN21" i="106"/>
  <c r="J9" i="107" s="1" a="1"/>
  <c r="J9" i="107" s="1"/>
  <c r="AO22" i="106"/>
  <c r="K8" i="107" s="1" a="1"/>
  <c r="K8" i="107" s="1"/>
  <c r="AN22" i="106"/>
  <c r="J8" i="107" s="1" a="1"/>
  <c r="J8" i="107" s="1"/>
  <c r="I9" i="107" l="1" a="1"/>
  <c r="I9" i="107" s="1"/>
  <c r="I8" i="107" a="1"/>
  <c r="I8" i="107" s="1"/>
  <c r="I18" i="107" a="1"/>
  <c r="I18" i="107" s="1"/>
  <c r="I10" i="107" a="1"/>
  <c r="I10" i="107" s="1"/>
  <c r="I7" i="107" a="1"/>
  <c r="I7" i="107" s="1"/>
  <c r="I20" i="107" a="1"/>
  <c r="I20" i="107" s="1"/>
  <c r="I14" i="107" a="1"/>
  <c r="I14" i="107" s="1"/>
  <c r="I15" i="107" a="1"/>
  <c r="I15" i="107" s="1"/>
  <c r="I21" i="107" a="1"/>
  <c r="I21" i="107" s="1"/>
  <c r="I19" i="107" a="1"/>
  <c r="I19" i="107" s="1"/>
  <c r="I12" i="107" a="1"/>
  <c r="I12" i="107" s="1"/>
  <c r="I13" i="107" a="1"/>
  <c r="I13" i="107" s="1"/>
  <c r="I16" i="107" a="1"/>
  <c r="I16" i="107" s="1"/>
  <c r="AN15" i="106"/>
  <c r="J15" i="107" s="1" a="1"/>
  <c r="J15" i="107" s="1"/>
  <c r="AO15" i="106"/>
  <c r="K15" i="107" s="1" a="1"/>
  <c r="K15" i="107" s="1"/>
  <c r="U25" i="106"/>
  <c r="AO25" i="106"/>
  <c r="K5" i="107" s="1" a="1"/>
  <c r="K5" i="107" s="1"/>
  <c r="T21" i="106"/>
  <c r="M9" i="107" s="1" a="1"/>
  <c r="M9" i="107" s="1"/>
  <c r="AN24" i="106"/>
  <c r="J6" i="107" s="1" a="1"/>
  <c r="J6" i="107" s="1"/>
  <c r="T10" i="106"/>
  <c r="M20" i="107" s="1" a="1"/>
  <c r="M20" i="107" s="1"/>
  <c r="T15" i="106"/>
  <c r="M15" i="107" s="1" a="1"/>
  <c r="M15" i="107" s="1"/>
  <c r="T18" i="106"/>
  <c r="M12" i="107" s="1" a="1"/>
  <c r="M12" i="107" s="1"/>
  <c r="AM13" i="106"/>
  <c r="AN13" i="106"/>
  <c r="J17" i="107" s="1" a="1"/>
  <c r="J17" i="107" s="1"/>
  <c r="AM25" i="106"/>
  <c r="N23" i="107"/>
  <c r="AN16" i="106"/>
  <c r="J14" i="107" s="1" a="1"/>
  <c r="J14" i="107" s="1"/>
  <c r="AM24" i="106"/>
  <c r="N24" i="107"/>
  <c r="AO16" i="106"/>
  <c r="K14" i="107" s="1" a="1"/>
  <c r="K14" i="107" s="1"/>
  <c r="AM19" i="106"/>
  <c r="AK17" i="106"/>
  <c r="O13" i="107" s="1" a="1"/>
  <c r="O13" i="107" s="1"/>
  <c r="AK16" i="106"/>
  <c r="O14" i="107" s="1" a="1"/>
  <c r="O14" i="107" s="1"/>
  <c r="AK24" i="106"/>
  <c r="O6" i="107" s="1" a="1"/>
  <c r="O6" i="107" s="1"/>
  <c r="AK11" i="106"/>
  <c r="O19" i="107" s="1" a="1"/>
  <c r="O19" i="107" s="1"/>
  <c r="AK20" i="106"/>
  <c r="O10" i="107" s="1" a="1"/>
  <c r="O10" i="107" s="1"/>
  <c r="AL16" i="106"/>
  <c r="AK23" i="106"/>
  <c r="O7" i="107" s="1" a="1"/>
  <c r="O7" i="107" s="1"/>
  <c r="AL24" i="106"/>
  <c r="AK9" i="106"/>
  <c r="O21" i="107" s="1" a="1"/>
  <c r="O21" i="107" s="1"/>
  <c r="AL23" i="106"/>
  <c r="AK19" i="106"/>
  <c r="O11" i="107" s="1" a="1"/>
  <c r="O11" i="107" s="1"/>
  <c r="AN20" i="106"/>
  <c r="J10" i="107" s="1" a="1"/>
  <c r="J10" i="107" s="1"/>
  <c r="AO20" i="106"/>
  <c r="K10" i="107" s="1" a="1"/>
  <c r="K10" i="107" s="1"/>
  <c r="AN19" i="106"/>
  <c r="J11" i="107" s="1" a="1"/>
  <c r="J11" i="107" s="1"/>
  <c r="T22" i="106"/>
  <c r="M8" i="107" s="1" a="1"/>
  <c r="M8" i="107" s="1"/>
  <c r="X27" i="106"/>
  <c r="T12" i="106"/>
  <c r="M18" i="107" s="1" a="1"/>
  <c r="M18" i="107" s="1"/>
  <c r="T17" i="106"/>
  <c r="M13" i="107" s="1" a="1"/>
  <c r="M13" i="107" s="1"/>
  <c r="T11" i="106"/>
  <c r="M19" i="107" s="1" a="1"/>
  <c r="M19" i="107" s="1"/>
  <c r="T19" i="106"/>
  <c r="M11" i="107" s="1" a="1"/>
  <c r="M11" i="107" s="1"/>
  <c r="T20" i="106"/>
  <c r="M10" i="107" s="1" a="1"/>
  <c r="M10" i="107" s="1"/>
  <c r="T23" i="106"/>
  <c r="M7" i="107" s="1" a="1"/>
  <c r="M7" i="107" s="1"/>
  <c r="T24" i="106"/>
  <c r="M6" i="107" s="1" a="1"/>
  <c r="M6" i="107" s="1"/>
  <c r="S27" i="106"/>
  <c r="T13" i="106"/>
  <c r="M17" i="107" s="1" a="1"/>
  <c r="M17" i="107" s="1"/>
  <c r="U17" i="106"/>
  <c r="T14" i="106"/>
  <c r="M16" i="107" s="1" a="1"/>
  <c r="M16" i="107" s="1"/>
  <c r="T9" i="106"/>
  <c r="M21" i="107" s="1" a="1"/>
  <c r="M21" i="107" s="1"/>
  <c r="T16" i="106"/>
  <c r="M14" i="107" s="1" a="1"/>
  <c r="M14" i="107" s="1"/>
  <c r="AK14" i="106"/>
  <c r="O16" i="107" s="1" a="1"/>
  <c r="O16" i="107" s="1"/>
  <c r="AL12" i="106"/>
  <c r="AK25" i="106"/>
  <c r="O5" i="107" s="1" a="1"/>
  <c r="O5" i="107" s="1"/>
  <c r="AL20" i="106"/>
  <c r="AK21" i="106"/>
  <c r="O9" i="107" s="1" a="1"/>
  <c r="O9" i="107" s="1"/>
  <c r="AK15" i="106"/>
  <c r="O15" i="107" s="1" a="1"/>
  <c r="O15" i="107" s="1"/>
  <c r="AJ27" i="106"/>
  <c r="AK22" i="106"/>
  <c r="O8" i="107" s="1" a="1"/>
  <c r="O8" i="107" s="1"/>
  <c r="AL10" i="106"/>
  <c r="AK13" i="106"/>
  <c r="O17" i="107" s="1" a="1"/>
  <c r="O17" i="107" s="1"/>
  <c r="AL18" i="106"/>
  <c r="AK10" i="106"/>
  <c r="O20" i="107" s="1" a="1"/>
  <c r="O20" i="107" s="1"/>
  <c r="AK12" i="106"/>
  <c r="O18" i="107" s="1" a="1"/>
  <c r="O18" i="107" s="1"/>
  <c r="AL21" i="106"/>
  <c r="AP11" i="106"/>
  <c r="AP21" i="106"/>
  <c r="AP22" i="106"/>
  <c r="AP14" i="106"/>
  <c r="AP10" i="106"/>
  <c r="AA27" i="106"/>
  <c r="AB28" i="106"/>
  <c r="Z30" i="106" s="1"/>
  <c r="AP12" i="106"/>
  <c r="AP18" i="106"/>
  <c r="AP23" i="106"/>
  <c r="AP17" i="106"/>
  <c r="AP9" i="106"/>
  <c r="I5" i="107" l="1" a="1"/>
  <c r="I5" i="107" s="1"/>
  <c r="I11" i="107" a="1"/>
  <c r="I11" i="107" s="1"/>
  <c r="I17" i="107" a="1"/>
  <c r="I17" i="107" s="1"/>
  <c r="I6" i="107" a="1"/>
  <c r="I6" i="107" s="1"/>
  <c r="AP15" i="106"/>
  <c r="AQ14" i="106" s="1"/>
  <c r="AP24" i="106"/>
  <c r="AQ23" i="106" s="1"/>
  <c r="U28" i="106"/>
  <c r="S30" i="106" s="1"/>
  <c r="K24" i="107"/>
  <c r="AP13" i="106"/>
  <c r="AQ12" i="106" s="1"/>
  <c r="AP16" i="106"/>
  <c r="AQ16" i="106" s="1"/>
  <c r="AP25" i="106"/>
  <c r="AM27" i="106"/>
  <c r="AP19" i="106"/>
  <c r="AQ18" i="106" s="1"/>
  <c r="J23" i="107"/>
  <c r="O23" i="107"/>
  <c r="O24" i="107"/>
  <c r="AN27" i="106"/>
  <c r="AO27" i="106"/>
  <c r="AP20" i="106"/>
  <c r="AQ20" i="106" s="1"/>
  <c r="K23" i="107"/>
  <c r="J24" i="107"/>
  <c r="M24" i="107"/>
  <c r="M23" i="107"/>
  <c r="T27" i="106"/>
  <c r="AK27" i="106"/>
  <c r="AQ21" i="106"/>
  <c r="AL28" i="106"/>
  <c r="AJ30" i="106" s="1"/>
  <c r="AQ10" i="106"/>
  <c r="AQ9" i="106"/>
  <c r="AQ11" i="106"/>
  <c r="AQ17" i="106"/>
  <c r="Q13" i="107" s="1"/>
  <c r="AQ22" i="106"/>
  <c r="B2" i="103"/>
  <c r="B7" i="103" s="1"/>
  <c r="AW24" i="106" l="1"/>
  <c r="I23" i="107"/>
  <c r="I24" i="107"/>
  <c r="AW21" i="106"/>
  <c r="AW23" i="106"/>
  <c r="AW9" i="106"/>
  <c r="AW14" i="106"/>
  <c r="AW22" i="106"/>
  <c r="AW10" i="106"/>
  <c r="AW11" i="106"/>
  <c r="AW12" i="106"/>
  <c r="AW16" i="106"/>
  <c r="AW18" i="106"/>
  <c r="AW20" i="106"/>
  <c r="AW15" i="106"/>
  <c r="AW17" i="106"/>
  <c r="AW13" i="106"/>
  <c r="AW19" i="106"/>
  <c r="AW25" i="106"/>
  <c r="AX21" i="106"/>
  <c r="AQ24" i="106"/>
  <c r="Q6" i="107" s="1"/>
  <c r="AQ13" i="106"/>
  <c r="Q17" i="107" s="1"/>
  <c r="AQ15" i="106"/>
  <c r="AX22" i="106"/>
  <c r="AQ25" i="106"/>
  <c r="AX17" i="106"/>
  <c r="AX18" i="106"/>
  <c r="AX10" i="106"/>
  <c r="AX14" i="106"/>
  <c r="AX23" i="106"/>
  <c r="AZ16" i="106"/>
  <c r="AX12" i="106"/>
  <c r="AX19" i="106"/>
  <c r="AX20" i="106"/>
  <c r="AX24" i="106"/>
  <c r="AX9" i="106"/>
  <c r="AX25" i="106"/>
  <c r="AX11" i="106"/>
  <c r="AX15" i="106"/>
  <c r="AX13" i="106"/>
  <c r="AX16" i="106"/>
  <c r="BB22" i="106"/>
  <c r="AQ19" i="106"/>
  <c r="Q11" i="107" s="1"/>
  <c r="AZ11" i="106"/>
  <c r="AZ17" i="106"/>
  <c r="AZ18" i="106"/>
  <c r="AZ14" i="106"/>
  <c r="AY17" i="106"/>
  <c r="AZ15" i="106"/>
  <c r="AZ24" i="106"/>
  <c r="AY12" i="106"/>
  <c r="AZ22" i="106"/>
  <c r="AZ23" i="106"/>
  <c r="AZ21" i="106"/>
  <c r="AY11" i="106"/>
  <c r="AY16" i="106"/>
  <c r="AZ19" i="106"/>
  <c r="AY9" i="106"/>
  <c r="AY19" i="106"/>
  <c r="BA24" i="106"/>
  <c r="BB13" i="106"/>
  <c r="BA22" i="106"/>
  <c r="BB24" i="106"/>
  <c r="BB17" i="106"/>
  <c r="BB10" i="106"/>
  <c r="BA15" i="106"/>
  <c r="AZ25" i="106"/>
  <c r="AY24" i="106"/>
  <c r="AY13" i="106"/>
  <c r="BA9" i="106"/>
  <c r="BA18" i="106"/>
  <c r="BA25" i="106"/>
  <c r="BB20" i="106"/>
  <c r="AZ10" i="106"/>
  <c r="AY21" i="106"/>
  <c r="AZ20" i="106"/>
  <c r="BB12" i="106"/>
  <c r="BB19" i="106"/>
  <c r="AZ13" i="106"/>
  <c r="BA19" i="106"/>
  <c r="BB15" i="106"/>
  <c r="BA10" i="106"/>
  <c r="BB23" i="106"/>
  <c r="BA21" i="106"/>
  <c r="BA17" i="106"/>
  <c r="BA13" i="106"/>
  <c r="BA20" i="106"/>
  <c r="BA11" i="106"/>
  <c r="BA12" i="106"/>
  <c r="BB16" i="106"/>
  <c r="BB18" i="106"/>
  <c r="AY10" i="106"/>
  <c r="AY20" i="106"/>
  <c r="AY15" i="106"/>
  <c r="AZ12" i="106"/>
  <c r="AY25" i="106"/>
  <c r="BA16" i="106"/>
  <c r="BB11" i="106"/>
  <c r="BA23" i="106"/>
  <c r="AY18" i="106"/>
  <c r="AY22" i="106"/>
  <c r="AZ9" i="106"/>
  <c r="AY23" i="106"/>
  <c r="AY14" i="106"/>
  <c r="BB21" i="106"/>
  <c r="BB14" i="106"/>
  <c r="BA14" i="106"/>
  <c r="BB25" i="106"/>
  <c r="Q8" i="107"/>
  <c r="Q12" i="107"/>
  <c r="Q19" i="107"/>
  <c r="Q10" i="107"/>
  <c r="Q20" i="107"/>
  <c r="Q18" i="107"/>
  <c r="Q9" i="107"/>
  <c r="Q14" i="107"/>
  <c r="Q16" i="107"/>
  <c r="Q7" i="107"/>
  <c r="Q21" i="107"/>
  <c r="BB9" i="106"/>
  <c r="B2" i="101"/>
  <c r="B7" i="101" s="1"/>
  <c r="B2" i="99"/>
  <c r="B7" i="99" s="1"/>
  <c r="Q15" i="107" l="1"/>
  <c r="Q5" i="107"/>
  <c r="BF22" i="106"/>
  <c r="BF23" i="106"/>
  <c r="BF16" i="106"/>
  <c r="BF25" i="106"/>
  <c r="BF24" i="106"/>
  <c r="BF19" i="106"/>
  <c r="BF17" i="106"/>
  <c r="BF12" i="106"/>
  <c r="BF10" i="106"/>
  <c r="BF11" i="106"/>
  <c r="BF9" i="106"/>
  <c r="BF15" i="106"/>
  <c r="BF13" i="106"/>
  <c r="BF21" i="106"/>
  <c r="BF20" i="106"/>
  <c r="BF18" i="106"/>
  <c r="BF14" i="106"/>
  <c r="B2" i="97"/>
  <c r="B2" i="96"/>
  <c r="B2" i="95"/>
  <c r="BG20" i="106" l="1"/>
  <c r="BG15" i="106"/>
  <c r="BG14" i="106"/>
  <c r="BG18" i="106"/>
  <c r="BG12" i="106"/>
  <c r="BG11" i="106"/>
  <c r="BG23" i="106"/>
  <c r="BG17" i="106"/>
  <c r="BG22" i="106"/>
  <c r="BG21" i="106"/>
  <c r="BG10" i="106"/>
  <c r="BG19" i="106"/>
  <c r="BG13" i="106"/>
  <c r="BG24" i="106"/>
  <c r="BG9" i="106"/>
  <c r="BG16" i="106"/>
  <c r="Q23" i="107"/>
  <c r="U6" i="107" l="1" a="1"/>
  <c r="U6" i="107" s="1"/>
  <c r="U9" i="107" a="1"/>
  <c r="U9" i="107" s="1"/>
  <c r="U10" i="107" a="1"/>
  <c r="U10" i="107" s="1"/>
  <c r="U17" i="107" a="1"/>
  <c r="U17" i="107" s="1"/>
  <c r="U15" i="107" a="1"/>
  <c r="U15" i="107" s="1"/>
  <c r="U20" i="107" a="1"/>
  <c r="U20" i="107" s="1"/>
  <c r="U21" i="107" a="1"/>
  <c r="U21" i="107" s="1"/>
  <c r="U7" i="107" a="1"/>
  <c r="U7" i="107" s="1"/>
  <c r="U18" i="107" a="1"/>
  <c r="U18" i="107" s="1"/>
  <c r="U11" i="107" a="1"/>
  <c r="U11" i="107" s="1"/>
  <c r="U19" i="107" a="1"/>
  <c r="U19" i="107" s="1"/>
  <c r="U14" i="107" a="1"/>
  <c r="U14" i="107" s="1"/>
  <c r="U16" i="107" a="1"/>
  <c r="U16" i="107" s="1"/>
  <c r="U12" i="107" a="1"/>
  <c r="U12" i="107" s="1"/>
  <c r="U13" i="107" a="1"/>
  <c r="U13" i="107" s="1"/>
  <c r="U8" i="107" a="1"/>
  <c r="U8" i="107" s="1"/>
  <c r="U23" i="107" l="1"/>
  <c r="I9" i="106" l="1" a="1"/>
  <c r="I9" i="106" s="1"/>
  <c r="J9" i="106" a="1"/>
  <c r="J9" i="106" s="1"/>
  <c r="J16" i="106" a="1"/>
  <c r="J16" i="106" s="1"/>
  <c r="J11" i="106" a="1"/>
  <c r="J11" i="106" s="1"/>
  <c r="J20" i="106" a="1"/>
  <c r="J20" i="106" s="1"/>
  <c r="J12" i="106" a="1"/>
  <c r="J12" i="106" s="1"/>
  <c r="I25" i="106" a="1"/>
  <c r="I25" i="106" s="1"/>
  <c r="J22" i="106" a="1"/>
  <c r="J22" i="106" s="1"/>
  <c r="J15" i="106" a="1"/>
  <c r="J15" i="106" s="1"/>
  <c r="F21" i="106"/>
  <c r="J23" i="106" a="1"/>
  <c r="J23" i="106" s="1"/>
  <c r="J18" i="106" a="1"/>
  <c r="J18" i="106" s="1"/>
  <c r="J13" i="106" a="1"/>
  <c r="J13" i="106" s="1"/>
  <c r="F13" i="106"/>
  <c r="F12" i="106"/>
  <c r="J21" i="106" a="1"/>
  <c r="J21" i="106" s="1"/>
  <c r="I17" i="106" a="1"/>
  <c r="I17" i="106" s="1"/>
  <c r="J10" i="106" a="1"/>
  <c r="J10" i="106" s="1"/>
  <c r="J19" i="106" a="1"/>
  <c r="J19" i="106" s="1"/>
  <c r="O19" i="106" s="1"/>
  <c r="J14" i="106" a="1"/>
  <c r="J14" i="106" s="1"/>
  <c r="O11" i="106" l="1"/>
  <c r="O18" i="106"/>
  <c r="O20" i="106"/>
  <c r="Q20" i="106" s="1"/>
  <c r="F11" i="106"/>
  <c r="P18" i="106"/>
  <c r="G12" i="107" s="1" a="1"/>
  <c r="G12" i="107" s="1"/>
  <c r="Q18" i="106"/>
  <c r="Q19" i="106"/>
  <c r="P19" i="106"/>
  <c r="G11" i="107" s="1" a="1"/>
  <c r="G11" i="107" s="1"/>
  <c r="O16" i="106"/>
  <c r="I16" i="106" a="1"/>
  <c r="I16" i="106" s="1"/>
  <c r="I23" i="106" a="1"/>
  <c r="I23" i="106" s="1"/>
  <c r="I11" i="106" a="1"/>
  <c r="I11" i="106" s="1"/>
  <c r="O10" i="106"/>
  <c r="I10" i="106" a="1"/>
  <c r="I10" i="106" s="1"/>
  <c r="F15" i="106"/>
  <c r="F23" i="106"/>
  <c r="I19" i="106" a="1"/>
  <c r="I19" i="106" s="1"/>
  <c r="L25" i="106" s="1"/>
  <c r="O23" i="106"/>
  <c r="J17" i="106" a="1"/>
  <c r="J17" i="106" s="1"/>
  <c r="O17" i="106" s="1"/>
  <c r="Q17" i="106" s="1"/>
  <c r="F9" i="106"/>
  <c r="D28" i="106"/>
  <c r="F17" i="106"/>
  <c r="F25" i="106"/>
  <c r="O9" i="106"/>
  <c r="Q11" i="106"/>
  <c r="I14" i="106" a="1"/>
  <c r="I14" i="106" s="1"/>
  <c r="F16" i="106"/>
  <c r="I15" i="106" a="1"/>
  <c r="I15" i="106" s="1"/>
  <c r="I21" i="106" a="1"/>
  <c r="I21" i="106" s="1"/>
  <c r="E28" i="106"/>
  <c r="I18" i="106" a="1"/>
  <c r="I18" i="106" s="1"/>
  <c r="I13" i="106" a="1"/>
  <c r="I13" i="106" s="1"/>
  <c r="L17" i="106"/>
  <c r="J25" i="106" a="1"/>
  <c r="J25" i="106" s="1"/>
  <c r="O25" i="106" s="1"/>
  <c r="F19" i="106"/>
  <c r="O22" i="106"/>
  <c r="I24" i="106" a="1"/>
  <c r="I24" i="106" s="1"/>
  <c r="F20" i="106"/>
  <c r="F10" i="106"/>
  <c r="F14" i="106"/>
  <c r="F18" i="106"/>
  <c r="O13" i="106"/>
  <c r="F22" i="106"/>
  <c r="J24" i="106" a="1"/>
  <c r="J24" i="106" s="1"/>
  <c r="O24" i="106" s="1"/>
  <c r="O12" i="106"/>
  <c r="P11" i="106" s="1"/>
  <c r="G19" i="107" s="1" a="1"/>
  <c r="G19" i="107" s="1"/>
  <c r="K9" i="106"/>
  <c r="L9" i="106"/>
  <c r="I22" i="106" a="1"/>
  <c r="I22" i="106" s="1"/>
  <c r="I20" i="106" a="1"/>
  <c r="I20" i="106" s="1"/>
  <c r="I12" i="106" a="1"/>
  <c r="I12" i="106" s="1"/>
  <c r="F24" i="106"/>
  <c r="O14" i="106"/>
  <c r="O21" i="106"/>
  <c r="O15" i="106"/>
  <c r="C10" i="107" l="1"/>
  <c r="D12" i="107"/>
  <c r="C19" i="107"/>
  <c r="C7" i="107"/>
  <c r="P9" i="106"/>
  <c r="O27" i="106"/>
  <c r="Q9" i="106"/>
  <c r="Q15" i="106"/>
  <c r="P15" i="106"/>
  <c r="G15" i="107" s="1" a="1"/>
  <c r="G15" i="107" s="1"/>
  <c r="K17" i="106"/>
  <c r="L23" i="106"/>
  <c r="K23" i="106"/>
  <c r="K11" i="106"/>
  <c r="L11" i="106"/>
  <c r="Q24" i="106"/>
  <c r="P24" i="106"/>
  <c r="G6" i="107" s="1" a="1"/>
  <c r="G6" i="107" s="1"/>
  <c r="Q22" i="106"/>
  <c r="P22" i="106"/>
  <c r="G8" i="107" s="1" a="1"/>
  <c r="G8" i="107" s="1"/>
  <c r="K25" i="106"/>
  <c r="Q23" i="106"/>
  <c r="P23" i="106"/>
  <c r="G7" i="107" s="1" a="1"/>
  <c r="G7" i="107" s="1"/>
  <c r="K10" i="106"/>
  <c r="L10" i="106"/>
  <c r="M9" i="106" s="1"/>
  <c r="P17" i="106"/>
  <c r="G13" i="107" s="1" a="1"/>
  <c r="G13" i="107" s="1"/>
  <c r="P25" i="106"/>
  <c r="G5" i="107" s="1" a="1"/>
  <c r="G5" i="107" s="1"/>
  <c r="Q25" i="106"/>
  <c r="K18" i="106"/>
  <c r="L18" i="106"/>
  <c r="N17" i="106"/>
  <c r="Q12" i="106"/>
  <c r="P12" i="106"/>
  <c r="G18" i="107" s="1" a="1"/>
  <c r="G18" i="107" s="1"/>
  <c r="Q21" i="106"/>
  <c r="P21" i="106"/>
  <c r="G9" i="107" s="1" a="1"/>
  <c r="G9" i="107" s="1"/>
  <c r="P20" i="106"/>
  <c r="G10" i="107" s="1" a="1"/>
  <c r="G10" i="107" s="1"/>
  <c r="K14" i="106"/>
  <c r="L14" i="106"/>
  <c r="L19" i="106"/>
  <c r="K19" i="106"/>
  <c r="K16" i="106"/>
  <c r="L16" i="106"/>
  <c r="N9" i="106"/>
  <c r="F28" i="106"/>
  <c r="D29" i="106" s="1"/>
  <c r="K24" i="106"/>
  <c r="L24" i="106"/>
  <c r="K20" i="106"/>
  <c r="L20" i="106"/>
  <c r="M25" i="106"/>
  <c r="F5" i="107" s="1" a="1"/>
  <c r="F5" i="107" s="1"/>
  <c r="N25" i="106"/>
  <c r="Q14" i="106"/>
  <c r="P14" i="106"/>
  <c r="G16" i="107" s="1" a="1"/>
  <c r="G16" i="107" s="1"/>
  <c r="K21" i="106"/>
  <c r="L21" i="106"/>
  <c r="Q10" i="106"/>
  <c r="P10" i="106"/>
  <c r="G20" i="107" s="1" a="1"/>
  <c r="G20" i="107" s="1"/>
  <c r="Q13" i="106"/>
  <c r="P13" i="106"/>
  <c r="G17" i="107" s="1" a="1"/>
  <c r="G17" i="107" s="1"/>
  <c r="K12" i="106"/>
  <c r="L12" i="106"/>
  <c r="K22" i="106"/>
  <c r="L22" i="106"/>
  <c r="K13" i="106"/>
  <c r="L13" i="106"/>
  <c r="L15" i="106"/>
  <c r="K15" i="106"/>
  <c r="Q16" i="106"/>
  <c r="P16" i="106"/>
  <c r="G14" i="107" s="1" a="1"/>
  <c r="G14" i="107" s="1"/>
  <c r="AR9" i="106" l="1"/>
  <c r="R21" i="107" s="1"/>
  <c r="L27" i="106"/>
  <c r="C12" i="107"/>
  <c r="D13" i="107"/>
  <c r="D15" i="107"/>
  <c r="C11" i="107"/>
  <c r="C16" i="107"/>
  <c r="E29" i="106"/>
  <c r="N11" i="106"/>
  <c r="M11" i="106"/>
  <c r="F19" i="107" s="1" a="1"/>
  <c r="F19" i="107" s="1"/>
  <c r="D8" i="107"/>
  <c r="AR19" i="106"/>
  <c r="R11" i="107" s="1"/>
  <c r="BH19" i="106"/>
  <c r="AR24" i="106"/>
  <c r="R6" i="107" s="1"/>
  <c r="BH24" i="106"/>
  <c r="BH9" i="106"/>
  <c r="D18" i="107"/>
  <c r="D11" i="107"/>
  <c r="D5" i="107"/>
  <c r="AR11" i="106"/>
  <c r="R19" i="107" s="1"/>
  <c r="BH11" i="106"/>
  <c r="M24" i="106"/>
  <c r="F6" i="107" s="1" a="1"/>
  <c r="F6" i="107" s="1"/>
  <c r="N24" i="106"/>
  <c r="N18" i="106"/>
  <c r="M18" i="106"/>
  <c r="F12" i="107" s="1" a="1"/>
  <c r="F12" i="107" s="1"/>
  <c r="C6" i="107"/>
  <c r="C18" i="107"/>
  <c r="N19" i="106"/>
  <c r="M19" i="106"/>
  <c r="F11" i="107" s="1" a="1"/>
  <c r="F11" i="107" s="1"/>
  <c r="AR18" i="106"/>
  <c r="R12" i="107" s="1"/>
  <c r="BH18" i="106"/>
  <c r="M23" i="106"/>
  <c r="F7" i="107" s="1" a="1"/>
  <c r="F7" i="107" s="1"/>
  <c r="N23" i="106"/>
  <c r="C15" i="107"/>
  <c r="AR17" i="106"/>
  <c r="R13" i="107" s="1"/>
  <c r="BH17" i="106"/>
  <c r="N13" i="106"/>
  <c r="M13" i="106"/>
  <c r="F17" i="107" s="1" a="1"/>
  <c r="F17" i="107" s="1"/>
  <c r="AR13" i="106"/>
  <c r="R17" i="107" s="1"/>
  <c r="BH13" i="106"/>
  <c r="C13" i="107"/>
  <c r="M20" i="106"/>
  <c r="F10" i="107" s="1" a="1"/>
  <c r="F10" i="107" s="1"/>
  <c r="N20" i="106"/>
  <c r="D16" i="107"/>
  <c r="F21" i="107" a="1"/>
  <c r="F21" i="107" s="1"/>
  <c r="C20" i="107"/>
  <c r="N10" i="106"/>
  <c r="M10" i="106"/>
  <c r="F20" i="107" s="1" a="1"/>
  <c r="F20" i="107" s="1"/>
  <c r="Q28" i="106"/>
  <c r="O30" i="106" s="1"/>
  <c r="AR22" i="106"/>
  <c r="R8" i="107" s="1"/>
  <c r="BH22" i="106"/>
  <c r="D10" i="107"/>
  <c r="AR23" i="106"/>
  <c r="R7" i="107" s="1"/>
  <c r="BH23" i="106"/>
  <c r="C21" i="107"/>
  <c r="G27" i="106"/>
  <c r="D17" i="107"/>
  <c r="M14" i="106"/>
  <c r="F16" i="107" s="1" a="1"/>
  <c r="F16" i="107" s="1"/>
  <c r="N14" i="106"/>
  <c r="AR25" i="106"/>
  <c r="R5" i="107" s="1"/>
  <c r="BE25" i="106"/>
  <c r="BH25" i="106"/>
  <c r="BK25" i="106"/>
  <c r="N15" i="106"/>
  <c r="M15" i="106"/>
  <c r="F15" i="107" s="1" a="1"/>
  <c r="F15" i="107" s="1"/>
  <c r="M12" i="106"/>
  <c r="F18" i="107" s="1" a="1"/>
  <c r="F18" i="107" s="1"/>
  <c r="N12" i="106"/>
  <c r="C8" i="107"/>
  <c r="D9" i="107"/>
  <c r="AR14" i="106"/>
  <c r="R16" i="107" s="1"/>
  <c r="BH14" i="106"/>
  <c r="D19" i="107"/>
  <c r="AR12" i="106"/>
  <c r="R18" i="107" s="1"/>
  <c r="BH12" i="106"/>
  <c r="D14" i="107"/>
  <c r="D20" i="107"/>
  <c r="N21" i="106"/>
  <c r="M21" i="106"/>
  <c r="F9" i="107" s="1" a="1"/>
  <c r="F9" i="107" s="1"/>
  <c r="AR20" i="106"/>
  <c r="R10" i="107" s="1"/>
  <c r="BH20" i="106"/>
  <c r="C17" i="107"/>
  <c r="M16" i="106"/>
  <c r="F14" i="107" s="1" a="1"/>
  <c r="F14" i="107" s="1"/>
  <c r="N16" i="106"/>
  <c r="M17" i="106"/>
  <c r="F13" i="107" s="1" a="1"/>
  <c r="F13" i="107" s="1"/>
  <c r="AR10" i="106"/>
  <c r="R20" i="107" s="1"/>
  <c r="BH10" i="106"/>
  <c r="D21" i="107"/>
  <c r="H27" i="106"/>
  <c r="D6" i="107"/>
  <c r="AR15" i="106"/>
  <c r="R15" i="107" s="1"/>
  <c r="BH15" i="106"/>
  <c r="D7" i="107"/>
  <c r="N22" i="106"/>
  <c r="M22" i="106"/>
  <c r="F8" i="107" s="1" a="1"/>
  <c r="F8" i="107" s="1"/>
  <c r="AR21" i="106"/>
  <c r="R9" i="107" s="1"/>
  <c r="BH21" i="106"/>
  <c r="C5" i="107"/>
  <c r="C9" i="107"/>
  <c r="AR16" i="106"/>
  <c r="R14" i="107" s="1"/>
  <c r="BH16" i="106"/>
  <c r="C14" i="107"/>
  <c r="G21" i="107" a="1"/>
  <c r="G21" i="107" s="1"/>
  <c r="G24" i="107" s="1"/>
  <c r="P27" i="106"/>
  <c r="N28" i="106" l="1"/>
  <c r="L30" i="106" s="1"/>
  <c r="AS21" i="106" s="1"/>
  <c r="AU22" i="106"/>
  <c r="F24" i="107"/>
  <c r="R23" i="107"/>
  <c r="AV15" i="106"/>
  <c r="AU19" i="106"/>
  <c r="AU13" i="106"/>
  <c r="AV17" i="106"/>
  <c r="AV9" i="106"/>
  <c r="C24" i="107"/>
  <c r="C23" i="107"/>
  <c r="D23" i="107"/>
  <c r="D24" i="107"/>
  <c r="AV20" i="106"/>
  <c r="AU20" i="106"/>
  <c r="AV12" i="106"/>
  <c r="AV18" i="106"/>
  <c r="AU15" i="106"/>
  <c r="AV16" i="106"/>
  <c r="AV13" i="106"/>
  <c r="AU24" i="106"/>
  <c r="AU21" i="106"/>
  <c r="F23" i="107"/>
  <c r="AV14" i="106"/>
  <c r="AV19" i="106"/>
  <c r="AU12" i="106"/>
  <c r="G23" i="107"/>
  <c r="AU16" i="106"/>
  <c r="AV22" i="106"/>
  <c r="AV25" i="106"/>
  <c r="AU23" i="106"/>
  <c r="AU9" i="106"/>
  <c r="M27" i="106"/>
  <c r="AV23" i="106"/>
  <c r="AV10" i="106"/>
  <c r="AV21" i="106"/>
  <c r="AU18" i="106"/>
  <c r="AU10" i="106"/>
  <c r="AU11" i="106"/>
  <c r="AU14" i="106"/>
  <c r="AU25" i="106"/>
  <c r="AV24" i="106"/>
  <c r="AV11" i="106"/>
  <c r="AS17" i="106" l="1"/>
  <c r="AS11" i="106"/>
  <c r="AS15" i="106"/>
  <c r="BC15" i="106" s="1"/>
  <c r="BI15" i="106" s="1"/>
  <c r="AT18" i="106"/>
  <c r="AT16" i="106"/>
  <c r="AS18" i="106"/>
  <c r="BC18" i="106" s="1"/>
  <c r="AT20" i="106"/>
  <c r="AT21" i="106"/>
  <c r="BC21" i="106" s="1"/>
  <c r="BI21" i="106" s="1"/>
  <c r="AT24" i="106"/>
  <c r="AS23" i="106"/>
  <c r="AS14" i="106"/>
  <c r="AS25" i="106"/>
  <c r="AS13" i="106"/>
  <c r="AT17" i="106"/>
  <c r="AT10" i="106"/>
  <c r="AT19" i="106"/>
  <c r="AT25" i="106"/>
  <c r="AT15" i="106"/>
  <c r="AS12" i="106"/>
  <c r="AT22" i="106"/>
  <c r="AS22" i="106"/>
  <c r="AT9" i="106"/>
  <c r="AT13" i="106"/>
  <c r="AS9" i="106"/>
  <c r="AT14" i="106"/>
  <c r="AT23" i="106"/>
  <c r="AS16" i="106"/>
  <c r="AT12" i="106"/>
  <c r="AS10" i="106"/>
  <c r="AS20" i="106"/>
  <c r="AS19" i="106"/>
  <c r="AT11" i="106"/>
  <c r="AS24" i="106"/>
  <c r="BC24" i="106" s="1"/>
  <c r="BC25" i="106" l="1"/>
  <c r="BI25" i="106" s="1"/>
  <c r="BC17" i="106"/>
  <c r="BI17" i="106" s="1"/>
  <c r="BC13" i="106"/>
  <c r="BI13" i="106" s="1"/>
  <c r="BC20" i="106"/>
  <c r="BI20" i="106" s="1"/>
  <c r="BJ20" i="106" s="1"/>
  <c r="V10" i="107" s="1" a="1"/>
  <c r="V10" i="107" s="1"/>
  <c r="BC23" i="106"/>
  <c r="BI23" i="106" s="1"/>
  <c r="BC9" i="106"/>
  <c r="BI9" i="106" s="1"/>
  <c r="BC11" i="106"/>
  <c r="BI11" i="106" s="1"/>
  <c r="BC10" i="106"/>
  <c r="BI10" i="106" s="1"/>
  <c r="BC22" i="106"/>
  <c r="BI22" i="106" s="1"/>
  <c r="BJ21" i="106" s="1"/>
  <c r="BC16" i="106"/>
  <c r="BI16" i="106" s="1"/>
  <c r="BJ16" i="106" s="1"/>
  <c r="BC14" i="106"/>
  <c r="BD17" i="106"/>
  <c r="BE17" i="106" s="1"/>
  <c r="BC19" i="106"/>
  <c r="BD18" i="106" s="1"/>
  <c r="BC12" i="106"/>
  <c r="BI18" i="106"/>
  <c r="BD24" i="106"/>
  <c r="BI24" i="106"/>
  <c r="BJ24" i="106" s="1"/>
  <c r="BD10" i="106" l="1"/>
  <c r="BE10" i="106" s="1"/>
  <c r="BD11" i="106"/>
  <c r="T19" i="107" s="1"/>
  <c r="BD20" i="106"/>
  <c r="BE20" i="106" s="1"/>
  <c r="T10" i="107"/>
  <c r="BD23" i="106"/>
  <c r="T7" i="107" s="1"/>
  <c r="BD22" i="106"/>
  <c r="T8" i="107" s="1"/>
  <c r="T20" i="107"/>
  <c r="BD21" i="106"/>
  <c r="T9" i="107" s="1"/>
  <c r="BJ10" i="106"/>
  <c r="V20" i="107" s="1" a="1"/>
  <c r="V20" i="107" s="1"/>
  <c r="BJ9" i="106"/>
  <c r="V21" i="107" s="1" a="1"/>
  <c r="V21" i="107" s="1"/>
  <c r="BD9" i="106"/>
  <c r="BE9" i="106" s="1"/>
  <c r="BI19" i="106"/>
  <c r="BJ19" i="106" s="1"/>
  <c r="V11" i="107" s="1" a="1"/>
  <c r="V11" i="107" s="1"/>
  <c r="BD19" i="106"/>
  <c r="BI14" i="106"/>
  <c r="BJ14" i="106" s="1"/>
  <c r="V16" i="107" s="1" a="1"/>
  <c r="V16" i="107" s="1"/>
  <c r="BD14" i="106"/>
  <c r="BE21" i="106"/>
  <c r="T13" i="107"/>
  <c r="BE11" i="106"/>
  <c r="BD15" i="106"/>
  <c r="BD16" i="106"/>
  <c r="BD13" i="106"/>
  <c r="BE13" i="106" s="1"/>
  <c r="BJ15" i="106"/>
  <c r="BI12" i="106"/>
  <c r="BD12" i="106"/>
  <c r="BJ17" i="106"/>
  <c r="V13" i="107" s="1" a="1"/>
  <c r="V13" i="107" s="1"/>
  <c r="BK20" i="106"/>
  <c r="BK24" i="106"/>
  <c r="V6" i="107" a="1"/>
  <c r="V6" i="107" s="1"/>
  <c r="BJ23" i="106"/>
  <c r="V9" i="107" a="1"/>
  <c r="V9" i="107" s="1"/>
  <c r="BK21" i="106"/>
  <c r="BK16" i="106"/>
  <c r="V14" i="107" a="1"/>
  <c r="V14" i="107" s="1"/>
  <c r="BK10" i="106"/>
  <c r="C8" i="109" a="1"/>
  <c r="C8" i="109" s="1"/>
  <c r="T6" i="107"/>
  <c r="BE24" i="106"/>
  <c r="BJ22" i="106"/>
  <c r="T12" i="107"/>
  <c r="BE18" i="106"/>
  <c r="BE23" i="106" l="1"/>
  <c r="BE22" i="106"/>
  <c r="BK17" i="106"/>
  <c r="BK9" i="106"/>
  <c r="T21" i="107"/>
  <c r="C9" i="109" a="1"/>
  <c r="C9" i="109" s="1"/>
  <c r="BK19" i="106"/>
  <c r="BJ13" i="106"/>
  <c r="BK13" i="106" s="1"/>
  <c r="BK14" i="106"/>
  <c r="BJ18" i="106"/>
  <c r="T17" i="107"/>
  <c r="T16" i="107"/>
  <c r="BE14" i="106"/>
  <c r="BE16" i="106"/>
  <c r="T14" i="107"/>
  <c r="BE15" i="106"/>
  <c r="T15" i="107"/>
  <c r="T11" i="107"/>
  <c r="BE19" i="106"/>
  <c r="BE12" i="106"/>
  <c r="T18" i="107"/>
  <c r="V15" i="107" a="1"/>
  <c r="V15" i="107" s="1"/>
  <c r="BK15" i="106"/>
  <c r="BJ12" i="106"/>
  <c r="BJ11" i="106"/>
  <c r="C19" i="109" a="1"/>
  <c r="C19" i="109" s="1"/>
  <c r="C7" i="109" a="1"/>
  <c r="C7" i="109" s="1"/>
  <c r="BK22" i="106"/>
  <c r="V8" i="107" a="1"/>
  <c r="V8" i="107" s="1"/>
  <c r="C18" i="109" a="1"/>
  <c r="C18" i="109" s="1"/>
  <c r="V7" i="107" a="1"/>
  <c r="V7" i="107" s="1"/>
  <c r="BK23" i="106"/>
  <c r="C4" i="109" a="1"/>
  <c r="C4" i="109" s="1"/>
  <c r="C11" i="109" a="1"/>
  <c r="C11" i="109" s="1"/>
  <c r="C14" i="109" a="1"/>
  <c r="C14" i="109" s="1"/>
  <c r="C12" i="109" a="1"/>
  <c r="C12" i="109" s="1"/>
  <c r="V17" i="107" l="1" a="1"/>
  <c r="V17" i="107" s="1"/>
  <c r="C15" i="109" s="1" a="1"/>
  <c r="C15" i="109" s="1"/>
  <c r="BK18" i="106"/>
  <c r="V12" i="107" a="1"/>
  <c r="V12" i="107" s="1"/>
  <c r="T23" i="107"/>
  <c r="BK11" i="106"/>
  <c r="V19" i="107" a="1"/>
  <c r="V19" i="107" s="1"/>
  <c r="C13" i="109" a="1"/>
  <c r="C13" i="109" s="1"/>
  <c r="V18" i="107" a="1"/>
  <c r="V18" i="107" s="1"/>
  <c r="BK12" i="106"/>
  <c r="C6" i="109" a="1"/>
  <c r="C6" i="109" s="1"/>
  <c r="C5" i="109" a="1"/>
  <c r="C5" i="109" s="1"/>
  <c r="V23" i="107" l="1"/>
  <c r="C10" i="109" a="1"/>
  <c r="C10" i="109" s="1"/>
  <c r="C16" i="109" a="1"/>
  <c r="C16" i="109" s="1"/>
  <c r="C17" i="109" a="1"/>
  <c r="C17" i="109" s="1"/>
  <c r="C21" i="109" l="1"/>
  <c r="C22" i="109" s="1"/>
</calcChain>
</file>

<file path=xl/sharedStrings.xml><?xml version="1.0" encoding="utf-8"?>
<sst xmlns="http://schemas.openxmlformats.org/spreadsheetml/2006/main" count="496" uniqueCount="318">
  <si>
    <t>Description</t>
  </si>
  <si>
    <t xml:space="preserve">Sources </t>
  </si>
  <si>
    <t>Company Name</t>
  </si>
  <si>
    <t>Region</t>
  </si>
  <si>
    <t>(a)</t>
  </si>
  <si>
    <t>(b)</t>
  </si>
  <si>
    <t>(d)</t>
  </si>
  <si>
    <t>(e)</t>
  </si>
  <si>
    <t>(f)</t>
  </si>
  <si>
    <t>(g)</t>
  </si>
  <si>
    <t>(h)</t>
  </si>
  <si>
    <t>(i)</t>
  </si>
  <si>
    <t>North Atlantic</t>
  </si>
  <si>
    <t>Additions to Distribution Plant</t>
  </si>
  <si>
    <t>Retirements of Distribution Plant</t>
  </si>
  <si>
    <t>Real Additions to Distribution Plant</t>
  </si>
  <si>
    <t>Real Retirements of Distribution Plant</t>
  </si>
  <si>
    <t>Capital Stock</t>
  </si>
  <si>
    <t>Year</t>
  </si>
  <si>
    <t>ADD</t>
  </si>
  <si>
    <t>RET</t>
  </si>
  <si>
    <t>REALADD</t>
  </si>
  <si>
    <t>REALRET</t>
  </si>
  <si>
    <t>KAPITAL</t>
  </si>
  <si>
    <t xml:space="preserve">(c) </t>
  </si>
  <si>
    <t>(c)/100</t>
  </si>
  <si>
    <t>(d)/100</t>
  </si>
  <si>
    <t>(a)/(e)</t>
  </si>
  <si>
    <t>(b)/(f)</t>
  </si>
  <si>
    <t>Capital Price Calculation</t>
  </si>
  <si>
    <t>Company</t>
  </si>
  <si>
    <t>Present Value of Depreciation Deduction on New Investment (z)</t>
  </si>
  <si>
    <t>Handy-Whitman Asset Price in Year t-1</t>
  </si>
  <si>
    <t>Handy-Whitman Asset Price in Year t-1 (Normalized)</t>
  </si>
  <si>
    <t>Capital Price</t>
  </si>
  <si>
    <t>k</t>
  </si>
  <si>
    <t>u</t>
  </si>
  <si>
    <t>z</t>
  </si>
  <si>
    <t>r</t>
  </si>
  <si>
    <t>i</t>
  </si>
  <si>
    <t>s</t>
  </si>
  <si>
    <t>CAPRC</t>
  </si>
  <si>
    <t>-</t>
  </si>
  <si>
    <t>GDP Price Index</t>
  </si>
  <si>
    <t>(c) = (a) - (b)</t>
  </si>
  <si>
    <t>(e) = (c) / (e)</t>
  </si>
  <si>
    <t>Distirbution FTEs</t>
  </si>
  <si>
    <t>Distribution Wages and Salaries</t>
  </si>
  <si>
    <t>Labor Price</t>
  </si>
  <si>
    <t>(c) = (b)/(a)</t>
  </si>
  <si>
    <t>Revenues ($, millions)</t>
  </si>
  <si>
    <t>Total Operating Revenues</t>
  </si>
  <si>
    <t>Distribution Full-Time Equivalent Employees</t>
  </si>
  <si>
    <t>Labor Index</t>
  </si>
  <si>
    <t>Growth of Labor Index</t>
  </si>
  <si>
    <t>Natural Log of Labor Index</t>
  </si>
  <si>
    <t>Labor Price Index</t>
  </si>
  <si>
    <t>Capital Index</t>
  </si>
  <si>
    <t>Growth of Capital Index</t>
  </si>
  <si>
    <t>Natural Log of Capital Index</t>
  </si>
  <si>
    <t>Capital Price Index</t>
  </si>
  <si>
    <t>Cost of Capital</t>
  </si>
  <si>
    <t>Materials Cost</t>
  </si>
  <si>
    <t>Other Price</t>
  </si>
  <si>
    <t>Other Price Index</t>
  </si>
  <si>
    <t>Materials Stock</t>
  </si>
  <si>
    <t>Materials Stock Index</t>
  </si>
  <si>
    <t>Growth of Materials Stock Index</t>
  </si>
  <si>
    <t>Natural Log of Materials Stock Index</t>
  </si>
  <si>
    <t>Labor Share</t>
  </si>
  <si>
    <t>Capital Share</t>
  </si>
  <si>
    <t>Materials Share</t>
  </si>
  <si>
    <t>Input Price Index</t>
  </si>
  <si>
    <t>Growth of Input Price Index</t>
  </si>
  <si>
    <t>Weighted Growth of Input Price Index</t>
  </si>
  <si>
    <t>Tornqvist/Theil Output Indices</t>
  </si>
  <si>
    <t>Tornqvist/Theil Input Indices</t>
  </si>
  <si>
    <t>Tornqvist/Theil Output Index</t>
  </si>
  <si>
    <t>Growth of Tornqvist/Theil Output Index</t>
  </si>
  <si>
    <t>Weighted Growth of Tornqvist/Theil Output Index</t>
  </si>
  <si>
    <t>Tornqvist/Theil Input Index</t>
  </si>
  <si>
    <t>Growth of Tornqvist/Theil Input Index</t>
  </si>
  <si>
    <t>Weighted Growth of Tornqvist/Theil Input Index</t>
  </si>
  <si>
    <t>Tornqvist/Theil TFP Index</t>
  </si>
  <si>
    <t>Growth of Tornqvist/Theil TFP Index</t>
  </si>
  <si>
    <t>Weighted Growth of Tornqvist/Theil TFP Index</t>
  </si>
  <si>
    <t>OPREVC</t>
  </si>
  <si>
    <t>OPREVT</t>
  </si>
  <si>
    <t>DEMPLOY</t>
  </si>
  <si>
    <t>LABINDEX</t>
  </si>
  <si>
    <t>GRW(LABINDEX)</t>
  </si>
  <si>
    <t>LN(LABINDEX)</t>
  </si>
  <si>
    <t>DWGSAL</t>
  </si>
  <si>
    <t>LABPRC</t>
  </si>
  <si>
    <t>LABPRCINDEX</t>
  </si>
  <si>
    <t>KAPINDEX</t>
  </si>
  <si>
    <t>GRW(KAPINDEX)</t>
  </si>
  <si>
    <t>LN(KAPINDEX)</t>
  </si>
  <si>
    <t>CAPPRC</t>
  </si>
  <si>
    <t>CAPPRCINDEX</t>
  </si>
  <si>
    <t>CAPCST</t>
  </si>
  <si>
    <t>OTHER</t>
  </si>
  <si>
    <t>GDP-PI</t>
  </si>
  <si>
    <t>OTHPRCINDEX</t>
  </si>
  <si>
    <t>OTHERQ</t>
  </si>
  <si>
    <t>OTHINDEX</t>
  </si>
  <si>
    <t>GRW(OTHINDEX)</t>
  </si>
  <si>
    <t>LN(OTHINDEX)</t>
  </si>
  <si>
    <t>LABSHR</t>
  </si>
  <si>
    <t>KAPSHR</t>
  </si>
  <si>
    <t>OTHSHR</t>
  </si>
  <si>
    <t>INPRCINDEX</t>
  </si>
  <si>
    <t>GRW(INPRCINDEX)</t>
  </si>
  <si>
    <t>WTGRW(INPRCINDEX)</t>
  </si>
  <si>
    <t>GO1</t>
  </si>
  <si>
    <t>GO2</t>
  </si>
  <si>
    <t>GO3</t>
  </si>
  <si>
    <t>GO4</t>
  </si>
  <si>
    <t>GI1</t>
  </si>
  <si>
    <t>GI2</t>
  </si>
  <si>
    <t>GI3</t>
  </si>
  <si>
    <t>GI4</t>
  </si>
  <si>
    <t>GI5</t>
  </si>
  <si>
    <t>GI6</t>
  </si>
  <si>
    <t>GO</t>
  </si>
  <si>
    <t>GRW(GO)</t>
  </si>
  <si>
    <t>WTGRW(GO)</t>
  </si>
  <si>
    <t>GI</t>
  </si>
  <si>
    <t>GRW(GI)</t>
  </si>
  <si>
    <t>WTGRW(GI)</t>
  </si>
  <si>
    <t>LNTFP</t>
  </si>
  <si>
    <t>GRW(LNTFP)</t>
  </si>
  <si>
    <t>WTGRW(LNTFP)</t>
  </si>
  <si>
    <t>(k)</t>
  </si>
  <si>
    <t>(m)</t>
  </si>
  <si>
    <t>(n)</t>
  </si>
  <si>
    <t>(p)</t>
  </si>
  <si>
    <t>(q)</t>
  </si>
  <si>
    <t>(u)</t>
  </si>
  <si>
    <t>(v)</t>
  </si>
  <si>
    <t>(w)</t>
  </si>
  <si>
    <t>(x)</t>
  </si>
  <si>
    <t>(y)</t>
  </si>
  <si>
    <t>(z)</t>
  </si>
  <si>
    <t>(aa)</t>
  </si>
  <si>
    <t>(ab)</t>
  </si>
  <si>
    <t>(ac)</t>
  </si>
  <si>
    <t>(ad)</t>
  </si>
  <si>
    <t>(ae)</t>
  </si>
  <si>
    <t>(af)</t>
  </si>
  <si>
    <t>(ag)</t>
  </si>
  <si>
    <t>(ah)</t>
  </si>
  <si>
    <t>(ai)</t>
  </si>
  <si>
    <t>(aj)</t>
  </si>
  <si>
    <t>(ak)</t>
  </si>
  <si>
    <t>(al)</t>
  </si>
  <si>
    <t>(am)</t>
  </si>
  <si>
    <t>(an)</t>
  </si>
  <si>
    <t>(ao)</t>
  </si>
  <si>
    <t>(ap)</t>
  </si>
  <si>
    <t>(aq)</t>
  </si>
  <si>
    <t>(ar)</t>
  </si>
  <si>
    <t>(as)</t>
  </si>
  <si>
    <t>(at)</t>
  </si>
  <si>
    <t>(au)</t>
  </si>
  <si>
    <t>(av)</t>
  </si>
  <si>
    <t>(ax)</t>
  </si>
  <si>
    <t>(ay)</t>
  </si>
  <si>
    <t>(bb)</t>
  </si>
  <si>
    <t>(bc)</t>
  </si>
  <si>
    <t>(bd)</t>
  </si>
  <si>
    <t>(be)</t>
  </si>
  <si>
    <t>(bf)</t>
  </si>
  <si>
    <t>(bg)</t>
  </si>
  <si>
    <t>(bh)</t>
  </si>
  <si>
    <r>
      <t>(af)/(af)</t>
    </r>
    <r>
      <rPr>
        <b/>
        <vertAlign val="subscript"/>
        <sz val="10"/>
        <rFont val="Times New Roman"/>
        <family val="1"/>
      </rPr>
      <t>base</t>
    </r>
  </si>
  <si>
    <t>LAB</t>
  </si>
  <si>
    <t>LAB Base</t>
  </si>
  <si>
    <t>CAP</t>
  </si>
  <si>
    <t>CAP Base</t>
  </si>
  <si>
    <t>MAT</t>
  </si>
  <si>
    <t>MAT Base</t>
  </si>
  <si>
    <t>VOLRES</t>
  </si>
  <si>
    <t>VOLCOM</t>
  </si>
  <si>
    <t>VOLTOT</t>
  </si>
  <si>
    <t>Arithmetic Mean:</t>
  </si>
  <si>
    <t>Sum:</t>
  </si>
  <si>
    <t>Shares:</t>
  </si>
  <si>
    <t>Geometric Mean:</t>
  </si>
  <si>
    <t>Notes:</t>
  </si>
  <si>
    <t>Other Share</t>
  </si>
  <si>
    <t>Growth of Other Index</t>
  </si>
  <si>
    <t>Wages &amp; Salaries: Distribution</t>
  </si>
  <si>
    <t>Yearly Estimates:</t>
  </si>
  <si>
    <t>Growth of Input Wage</t>
  </si>
  <si>
    <t>Growth of Weighted Input Wage</t>
  </si>
  <si>
    <t>TFP</t>
  </si>
  <si>
    <t>Average:</t>
  </si>
  <si>
    <t>StDev:</t>
  </si>
  <si>
    <r>
      <t>Total Volumes (10</t>
    </r>
    <r>
      <rPr>
        <u/>
        <vertAlign val="superscript"/>
        <sz val="10"/>
        <rFont val="Times New Roman"/>
        <family val="1"/>
      </rPr>
      <t>6</t>
    </r>
    <r>
      <rPr>
        <u/>
        <sz val="10"/>
        <rFont val="Times New Roman"/>
        <family val="1"/>
      </rPr>
      <t xml:space="preserve"> m</t>
    </r>
    <r>
      <rPr>
        <u/>
        <vertAlign val="superscript"/>
        <sz val="10"/>
        <rFont val="Times New Roman"/>
        <family val="1"/>
      </rPr>
      <t>3</t>
    </r>
    <r>
      <rPr>
        <u/>
        <sz val="10"/>
        <rFont val="Times New Roman"/>
        <family val="1"/>
      </rPr>
      <t>)</t>
    </r>
  </si>
  <si>
    <t>Study TFP Growth</t>
  </si>
  <si>
    <t>Canadian TFP Growth</t>
  </si>
  <si>
    <t>(c)</t>
  </si>
  <si>
    <t>N/A</t>
  </si>
  <si>
    <t>Average</t>
  </si>
  <si>
    <t>Candian TFP</t>
  </si>
  <si>
    <t>Investment Tax Credit Rate (k)</t>
  </si>
  <si>
    <t>Corporate Profits Tax Rate (u)</t>
  </si>
  <si>
    <t>Rate of Return (r)</t>
  </si>
  <si>
    <t>Expected Inflation (i)</t>
  </si>
  <si>
    <t>Asset Lifetime (s)</t>
  </si>
  <si>
    <t>PA,t-1</t>
  </si>
  <si>
    <t>PA,t-1 Norm</t>
  </si>
  <si>
    <t>PA,t-1/100</t>
  </si>
  <si>
    <t>Growth of Ouput Index</t>
  </si>
  <si>
    <t>Growth of Input Index</t>
  </si>
  <si>
    <t>X-Factor</t>
  </si>
  <si>
    <t>Summary of Unions Total Output Volumes and Revenues since 1992</t>
  </si>
  <si>
    <t>From Union Output Analysis workbook</t>
  </si>
  <si>
    <t>General Service</t>
  </si>
  <si>
    <t>Contract</t>
  </si>
  <si>
    <t>Operating Revenues: General Service</t>
  </si>
  <si>
    <t>Operating Revenues: Contract</t>
  </si>
  <si>
    <t>General Service Share</t>
  </si>
  <si>
    <t>Contract Share</t>
  </si>
  <si>
    <t>[1] Unless otherwise noted, each index is based on Union Gas Limited (2006).</t>
  </si>
  <si>
    <t>Union Gas Limited</t>
  </si>
  <si>
    <r>
      <t>Volumes (10</t>
    </r>
    <r>
      <rPr>
        <u/>
        <vertAlign val="superscript"/>
        <sz val="10"/>
        <rFont val="Times New Roman"/>
        <family val="1"/>
      </rPr>
      <t>6</t>
    </r>
    <r>
      <rPr>
        <u/>
        <sz val="10"/>
        <rFont val="Times New Roman"/>
        <family val="1"/>
      </rPr>
      <t xml:space="preserve"> m</t>
    </r>
    <r>
      <rPr>
        <u/>
        <vertAlign val="superscript"/>
        <sz val="10"/>
        <rFont val="Times New Roman"/>
        <family val="1"/>
      </rPr>
      <t>3</t>
    </r>
    <r>
      <rPr>
        <u/>
        <sz val="10"/>
        <rFont val="Times New Roman"/>
        <family val="1"/>
      </rPr>
      <t>): General Service</t>
    </r>
  </si>
  <si>
    <r>
      <t>Volumes (10</t>
    </r>
    <r>
      <rPr>
        <u/>
        <vertAlign val="superscript"/>
        <sz val="10"/>
        <rFont val="Times New Roman"/>
        <family val="1"/>
      </rPr>
      <t>6</t>
    </r>
    <r>
      <rPr>
        <u/>
        <sz val="10"/>
        <rFont val="Times New Roman"/>
        <family val="1"/>
      </rPr>
      <t xml:space="preserve"> m</t>
    </r>
    <r>
      <rPr>
        <u/>
        <vertAlign val="superscript"/>
        <sz val="10"/>
        <rFont val="Times New Roman"/>
        <family val="1"/>
      </rPr>
      <t>3</t>
    </r>
    <r>
      <rPr>
        <u/>
        <sz val="10"/>
        <rFont val="Times New Roman"/>
        <family val="1"/>
      </rPr>
      <t>): Contract</t>
    </r>
  </si>
  <si>
    <t>General Service Index</t>
  </si>
  <si>
    <t>GSSHR</t>
  </si>
  <si>
    <t>CONSHR</t>
  </si>
  <si>
    <t>OPREVGS</t>
  </si>
  <si>
    <t>GSINDEX</t>
  </si>
  <si>
    <t>GRW(GSINDEX)</t>
  </si>
  <si>
    <t>Growth of General Service Index</t>
  </si>
  <si>
    <t>Natural Log of General Service Index</t>
  </si>
  <si>
    <t>LN(GSINDEX)</t>
  </si>
  <si>
    <t>Contract Index</t>
  </si>
  <si>
    <t>GRW(CONINDEX)</t>
  </si>
  <si>
    <t>CONINDEX</t>
  </si>
  <si>
    <r>
      <t>((l)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(l)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)/(l)</t>
    </r>
    <r>
      <rPr>
        <b/>
        <vertAlign val="subscript"/>
        <sz val="10"/>
        <rFont val="Times New Roman"/>
        <family val="1"/>
      </rPr>
      <t>t-1</t>
    </r>
  </si>
  <si>
    <t>ln(l)</t>
  </si>
  <si>
    <t>Growth of Contract Index</t>
  </si>
  <si>
    <t>Natural Log of Contract Index</t>
  </si>
  <si>
    <t>LN(CONINDEX)</t>
  </si>
  <si>
    <t>Calculates Labor Price for Union for each year</t>
  </si>
  <si>
    <t>From Union Labor and Materials Calculation Workbook</t>
  </si>
  <si>
    <t>Calculates Union's capital price for each year</t>
  </si>
  <si>
    <t>From Union Capital Calculations workbook</t>
  </si>
  <si>
    <t>Calculates Materials stock and cost for Union for each year</t>
  </si>
  <si>
    <t>From Union Labor and Materials Calculation workbook</t>
  </si>
  <si>
    <t>O&amp;M Expense: Distribution</t>
  </si>
  <si>
    <t xml:space="preserve">Wages and Salaries: Distribution (DWGSAL) </t>
  </si>
  <si>
    <t xml:space="preserve">Cost of Materials </t>
  </si>
  <si>
    <r>
      <t>(z)/(z)</t>
    </r>
    <r>
      <rPr>
        <b/>
        <vertAlign val="subscript"/>
        <sz val="10"/>
        <rFont val="Times New Roman"/>
        <family val="1"/>
      </rPr>
      <t>base</t>
    </r>
  </si>
  <si>
    <r>
      <t>((am)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(am)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)/(am)</t>
    </r>
    <r>
      <rPr>
        <b/>
        <vertAlign val="subscript"/>
        <sz val="10"/>
        <rFont val="Times New Roman"/>
        <family val="1"/>
      </rPr>
      <t>t-1</t>
    </r>
  </si>
  <si>
    <t>GS</t>
  </si>
  <si>
    <t>GS Base</t>
  </si>
  <si>
    <t>CON</t>
  </si>
  <si>
    <t>CON Base</t>
  </si>
  <si>
    <t>Handy-Whitman Asset Price in Yeart</t>
  </si>
  <si>
    <t>Handy-Whitman Asset Price in Yeart-s</t>
  </si>
  <si>
    <t>Handy-Whitman Asset Price in Yeart (Normalized)</t>
  </si>
  <si>
    <t>Handy-Whitman Asset Price in Yeart-s (Normalized)</t>
  </si>
  <si>
    <t>HWt</t>
  </si>
  <si>
    <t>HWt-s</t>
  </si>
  <si>
    <t>HWt (norm)</t>
  </si>
  <si>
    <t>HWt-s (norm)</t>
  </si>
  <si>
    <t xml:space="preserve">*Since Union is not in the United States, it does not fit into a Handy-Whitman region. The North Atlantic region is used since Union's service area is closest to that region. </t>
  </si>
  <si>
    <t>Calculates Capital Stock for Union</t>
  </si>
  <si>
    <t>Capital Stock (1999 - 2016)</t>
  </si>
  <si>
    <t>Average (2001-2016)</t>
  </si>
  <si>
    <t>(b)/(d)</t>
  </si>
  <si>
    <t>(aw)</t>
  </si>
  <si>
    <t>∑(a):(b)</t>
  </si>
  <si>
    <t>(a)/(c)</t>
  </si>
  <si>
    <t>∑(f):(g)</t>
  </si>
  <si>
    <r>
      <t>(f)/(f)</t>
    </r>
    <r>
      <rPr>
        <b/>
        <vertAlign val="subscript"/>
        <sz val="10"/>
        <rFont val="Times New Roman"/>
        <family val="1"/>
      </rPr>
      <t>base</t>
    </r>
    <r>
      <rPr>
        <b/>
        <vertAlign val="superscript"/>
        <sz val="10"/>
        <rFont val="Times New Roman"/>
        <family val="1"/>
      </rPr>
      <t>1</t>
    </r>
  </si>
  <si>
    <t>(j)</t>
  </si>
  <si>
    <t>ln(i)</t>
  </si>
  <si>
    <r>
      <t>((i)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(i)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)/(i)</t>
    </r>
    <r>
      <rPr>
        <b/>
        <vertAlign val="subscript"/>
        <sz val="10"/>
        <rFont val="Times New Roman"/>
        <family val="1"/>
      </rPr>
      <t>t-1</t>
    </r>
  </si>
  <si>
    <t xml:space="preserve">(l) </t>
  </si>
  <si>
    <r>
      <t>(g)/(g)</t>
    </r>
    <r>
      <rPr>
        <b/>
        <vertAlign val="subscript"/>
        <sz val="10"/>
        <rFont val="Times New Roman"/>
        <family val="1"/>
      </rPr>
      <t>base</t>
    </r>
  </si>
  <si>
    <t>(o)</t>
  </si>
  <si>
    <r>
      <t>(o)/(o)</t>
    </r>
    <r>
      <rPr>
        <b/>
        <vertAlign val="subscript"/>
        <sz val="10"/>
        <rFont val="Times New Roman"/>
        <family val="1"/>
      </rPr>
      <t>base</t>
    </r>
  </si>
  <si>
    <r>
      <t>((p)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(p)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)/()</t>
    </r>
    <r>
      <rPr>
        <b/>
        <vertAlign val="subscript"/>
        <sz val="10"/>
        <rFont val="Times New Roman"/>
        <family val="1"/>
      </rPr>
      <t>t-1</t>
    </r>
  </si>
  <si>
    <t>(r)</t>
  </si>
  <si>
    <t>ln(p)</t>
  </si>
  <si>
    <t>(s)</t>
  </si>
  <si>
    <t>(t)</t>
  </si>
  <si>
    <r>
      <t>(t)/(t)</t>
    </r>
    <r>
      <rPr>
        <b/>
        <vertAlign val="subscript"/>
        <sz val="10"/>
        <rFont val="Times New Roman"/>
        <family val="1"/>
      </rPr>
      <t>base</t>
    </r>
  </si>
  <si>
    <r>
      <t>(v)/(v)</t>
    </r>
    <r>
      <rPr>
        <b/>
        <vertAlign val="subscript"/>
        <sz val="10"/>
        <rFont val="Times New Roman"/>
        <family val="1"/>
      </rPr>
      <t>base</t>
    </r>
  </si>
  <si>
    <r>
      <t>((w)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(w)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)/(w)</t>
    </r>
    <r>
      <rPr>
        <b/>
        <vertAlign val="subscript"/>
        <sz val="10"/>
        <rFont val="Times New Roman"/>
        <family val="1"/>
      </rPr>
      <t>t-1</t>
    </r>
  </si>
  <si>
    <t>ln(w)</t>
  </si>
  <si>
    <t>(v)×(z)</t>
  </si>
  <si>
    <r>
      <t>(ad)/(ad)</t>
    </r>
    <r>
      <rPr>
        <b/>
        <vertAlign val="subscript"/>
        <sz val="10"/>
        <rFont val="Times New Roman"/>
        <family val="1"/>
      </rPr>
      <t>base</t>
    </r>
  </si>
  <si>
    <r>
      <t>((ag)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(ag)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)/(ag)</t>
    </r>
    <r>
      <rPr>
        <b/>
        <vertAlign val="subscript"/>
        <sz val="10"/>
        <rFont val="Times New Roman"/>
        <family val="1"/>
      </rPr>
      <t>t-1</t>
    </r>
  </si>
  <si>
    <t>ln(ag)</t>
  </si>
  <si>
    <t>(v)/[(v)+(ab)+(ac)]</t>
  </si>
  <si>
    <t>(ab)/[(v)+(ab)+(ac)]</t>
  </si>
  <si>
    <t>(ac)/[(v)+(ab)+(ac)]</t>
  </si>
  <si>
    <t>(u)×(aj)+(aa)×(ak)+(ae)×(al)</t>
  </si>
  <si>
    <r>
      <t>[(Volume)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>/∑(Volume)</t>
    </r>
    <r>
      <rPr>
        <b/>
        <vertAlign val="subscript"/>
        <sz val="10"/>
        <rFont val="Times New Roman"/>
        <family val="1"/>
      </rPr>
      <t>total</t>
    </r>
    <r>
      <rPr>
        <b/>
        <sz val="10"/>
        <rFont val="Times New Roman"/>
        <family val="1"/>
      </rPr>
      <t>]×(an)</t>
    </r>
  </si>
  <si>
    <t>(az)</t>
  </si>
  <si>
    <t>∑(ap):(as)</t>
  </si>
  <si>
    <t>(ba)</t>
  </si>
  <si>
    <r>
      <t>(az)</t>
    </r>
    <r>
      <rPr>
        <b/>
        <vertAlign val="subscript"/>
        <sz val="10"/>
        <rFont val="Times New Roman"/>
        <family val="1"/>
      </rPr>
      <t xml:space="preserve">t </t>
    </r>
    <r>
      <rPr>
        <b/>
        <sz val="10"/>
        <rFont val="Times New Roman"/>
        <family val="1"/>
      </rPr>
      <t>- (az)</t>
    </r>
    <r>
      <rPr>
        <b/>
        <vertAlign val="subscript"/>
        <sz val="10"/>
        <rFont val="Times New Roman"/>
        <family val="1"/>
      </rPr>
      <t>t-1</t>
    </r>
  </si>
  <si>
    <r>
      <t>[(Volume)</t>
    </r>
    <r>
      <rPr>
        <b/>
        <vertAlign val="subscript"/>
        <sz val="10"/>
        <rFont val="Times New Roman"/>
        <family val="1"/>
      </rPr>
      <t>,t</t>
    </r>
    <r>
      <rPr>
        <b/>
        <sz val="10"/>
        <rFont val="Times New Roman"/>
        <family val="1"/>
      </rPr>
      <t>/∑(Volume)</t>
    </r>
    <r>
      <rPr>
        <b/>
        <vertAlign val="subscript"/>
        <sz val="10"/>
        <rFont val="Times New Roman"/>
        <family val="1"/>
      </rPr>
      <t>total</t>
    </r>
    <r>
      <rPr>
        <b/>
        <sz val="10"/>
        <rFont val="Times New Roman"/>
        <family val="1"/>
      </rPr>
      <t>]×(ba)</t>
    </r>
  </si>
  <si>
    <t>∑(at):(ay)</t>
  </si>
  <si>
    <r>
      <t>(bc)</t>
    </r>
    <r>
      <rPr>
        <b/>
        <vertAlign val="subscript"/>
        <sz val="10"/>
        <rFont val="Times New Roman"/>
        <family val="1"/>
      </rPr>
      <t xml:space="preserve">t </t>
    </r>
    <r>
      <rPr>
        <b/>
        <sz val="10"/>
        <rFont val="Times New Roman"/>
        <family val="1"/>
      </rPr>
      <t>- (bc)</t>
    </r>
    <r>
      <rPr>
        <b/>
        <vertAlign val="subscript"/>
        <sz val="10"/>
        <rFont val="Times New Roman"/>
        <family val="1"/>
      </rPr>
      <t>t-1</t>
    </r>
  </si>
  <si>
    <r>
      <t>[(Volume)</t>
    </r>
    <r>
      <rPr>
        <b/>
        <vertAlign val="subscript"/>
        <sz val="10"/>
        <rFont val="Times New Roman"/>
        <family val="1"/>
      </rPr>
      <t>,t</t>
    </r>
    <r>
      <rPr>
        <b/>
        <sz val="10"/>
        <rFont val="Times New Roman"/>
        <family val="1"/>
      </rPr>
      <t>/∑(Volume)</t>
    </r>
    <r>
      <rPr>
        <b/>
        <vertAlign val="subscript"/>
        <sz val="10"/>
        <rFont val="Times New Roman"/>
        <family val="1"/>
      </rPr>
      <t>total</t>
    </r>
    <r>
      <rPr>
        <b/>
        <sz val="10"/>
        <rFont val="Times New Roman"/>
        <family val="1"/>
      </rPr>
      <t>]×(bd)</t>
    </r>
  </si>
  <si>
    <t>(az)+(bc)</t>
  </si>
  <si>
    <r>
      <t>(bf)</t>
    </r>
    <r>
      <rPr>
        <b/>
        <vertAlign val="subscript"/>
        <sz val="10"/>
        <rFont val="Times New Roman"/>
        <family val="1"/>
      </rPr>
      <t xml:space="preserve">t </t>
    </r>
    <r>
      <rPr>
        <b/>
        <sz val="10"/>
        <rFont val="Times New Roman"/>
        <family val="1"/>
      </rPr>
      <t>- (bf)</t>
    </r>
    <r>
      <rPr>
        <b/>
        <vertAlign val="subscript"/>
        <sz val="10"/>
        <rFont val="Times New Roman"/>
        <family val="1"/>
      </rPr>
      <t>t-1</t>
    </r>
  </si>
  <si>
    <r>
      <t>[(Volume)</t>
    </r>
    <r>
      <rPr>
        <b/>
        <vertAlign val="subscript"/>
        <sz val="10"/>
        <rFont val="Times New Roman"/>
        <family val="1"/>
      </rPr>
      <t>,t</t>
    </r>
    <r>
      <rPr>
        <b/>
        <sz val="10"/>
        <rFont val="Times New Roman"/>
        <family val="1"/>
      </rPr>
      <t>/∑(Volume)</t>
    </r>
    <r>
      <rPr>
        <b/>
        <vertAlign val="subscript"/>
        <sz val="10"/>
        <rFont val="Times New Roman"/>
        <family val="1"/>
      </rPr>
      <t>total</t>
    </r>
    <r>
      <rPr>
        <b/>
        <sz val="10"/>
        <rFont val="Times New Roman"/>
        <family val="1"/>
      </rPr>
      <t>]×(bg)</t>
    </r>
  </si>
  <si>
    <t>Volumes (106 m3)</t>
  </si>
  <si>
    <t>** Takes pro rata share of total additions and retirements (not including transmission) using proportion of distribution plant to total plant (includes storage plant as distribution).</t>
  </si>
  <si>
    <t>(b) = (a)t/(a)t-1 - 1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</si>
</sst>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3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###0.00"/>
    <numFmt numFmtId="166" formatCode="@\ *."/>
    <numFmt numFmtId="167" formatCode="\ \ \ \ \ \ \ \ \ \ @\ *."/>
    <numFmt numFmtId="168" formatCode="\ \ \ \ \ \ \ \ \ \ \ \ @\ *."/>
    <numFmt numFmtId="169" formatCode="\ \ \ \ \ \ \ \ \ \ \ \ @"/>
    <numFmt numFmtId="170" formatCode="\ \ \ \ \ \ \ \ \ \ \ \ \ @\ *."/>
    <numFmt numFmtId="171" formatCode="\ @\ *."/>
    <numFmt numFmtId="172" formatCode="\ @"/>
    <numFmt numFmtId="173" formatCode="\ \ @\ *."/>
    <numFmt numFmtId="174" formatCode="\ \ @"/>
    <numFmt numFmtId="175" formatCode="\ \ \ @\ *."/>
    <numFmt numFmtId="176" formatCode="\ \ \ @"/>
    <numFmt numFmtId="177" formatCode="\ \ \ \ @\ *."/>
    <numFmt numFmtId="178" formatCode="\ \ \ \ @"/>
    <numFmt numFmtId="179" formatCode="\ \ \ \ \ \ @\ *."/>
    <numFmt numFmtId="180" formatCode="\ \ \ \ \ \ @"/>
    <numFmt numFmtId="181" formatCode="\ \ \ \ \ \ \ @\ *."/>
    <numFmt numFmtId="182" formatCode="\ \ \ \ \ \ \ \ \ @\ *."/>
    <numFmt numFmtId="183" formatCode="\ \ \ \ \ \ \ \ \ @"/>
    <numFmt numFmtId="184" formatCode="#,##0.00\ &quot;Gg&quot;"/>
    <numFmt numFmtId="185" formatCode="#,##0.00\ &quot;kg&quot;"/>
    <numFmt numFmtId="186" formatCode="#,##0.00\ &quot;kt&quot;"/>
    <numFmt numFmtId="187" formatCode="#,##0.00\ &quot;Stck&quot;"/>
    <numFmt numFmtId="188" formatCode="#,##0.00\ &quot;Stk&quot;"/>
    <numFmt numFmtId="189" formatCode="#,##0.00\ &quot;T.Stk&quot;"/>
    <numFmt numFmtId="190" formatCode="#,##0.00\ &quot;TJ&quot;"/>
    <numFmt numFmtId="191" formatCode="#,##0.00\ &quot;TStk&quot;"/>
    <numFmt numFmtId="192" formatCode="yyyy"/>
    <numFmt numFmtId="193" formatCode="#,##0.00_);\(#,##0.00\);\-"/>
    <numFmt numFmtId="194" formatCode="#,##0_);\(#,##0\);\-"/>
    <numFmt numFmtId="195" formatCode="#,##0.00%_);\(#,##0.00%\);\-"/>
    <numFmt numFmtId="196" formatCode="#,##0.0%_);\(#,##0.0%\);\-"/>
    <numFmt numFmtId="197" formatCode="#,##0.0\x_);\(#,##0.0\x\);\-"/>
    <numFmt numFmtId="198" formatCode="0;\(0\);&quot;-&quot;"/>
    <numFmt numFmtId="199" formatCode="_-* #,##0.00_-;\-* #,##0.00_-;_-* &quot;-&quot;??_-;_-@_-"/>
    <numFmt numFmtId="200" formatCode="_-* #,##0.00\ _€_-;\-* #,##0.00\ _€_-;_-* &quot;-&quot;??\ _€_-;_-@_-"/>
    <numFmt numFmtId="201" formatCode="#,##0.0"/>
    <numFmt numFmtId="202" formatCode="dd\-mmm\-yy;\-;\-"/>
    <numFmt numFmtId="203" formatCode="mmm\-d\-yyyy"/>
    <numFmt numFmtId="204" formatCode="mmm\-yyyy"/>
    <numFmt numFmtId="205" formatCode="m/d/yy\ h:mm"/>
    <numFmt numFmtId="206" formatCode="dd/mm/yy\,\ hh:mm"/>
    <numFmt numFmtId="207" formatCode="_ * #,##0.00_ ;_ * \-#,##0.00_ ;_ * &quot;-&quot;??_ ;_ @_ "/>
    <numFmt numFmtId="208" formatCode="_-[$€-2]* #,##0.00_-;\-[$€-2]* #,##0.00_-;_-[$€-2]* &quot;-&quot;??_-"/>
    <numFmt numFmtId="209" formatCode="_-* #,##0.00\ &quot;€&quot;_-;\-* #,##0.00\ &quot;€&quot;_-;_-* &quot;-&quot;??\ &quot;€&quot;_-;_-@_-"/>
    <numFmt numFmtId="210" formatCode="#,##0.0_);\(#,##0.0\);\-"/>
    <numFmt numFmtId="211" formatCode="0.0%"/>
    <numFmt numFmtId="212" formatCode="_(* #,##0_);_(* \(#,##0\);_(* &quot;-&quot;??_);_(@_)"/>
    <numFmt numFmtId="213" formatCode="#,##0.0000_);\(#,##0.0000\);\-"/>
    <numFmt numFmtId="214" formatCode="_ * #,##0_ ;_ * \-#,##0_ ;_ * &quot;-&quot;_ ;_ @_ "/>
    <numFmt numFmtId="215" formatCode="_ &quot;€&quot;\ * #,##0_ ;_ &quot;€&quot;\ * \-#,##0_ ;_ &quot;€&quot;\ * &quot;-&quot;_ ;_ @_ "/>
    <numFmt numFmtId="216" formatCode="_ &quot;€&quot;\ * #,##0.00_ ;_ &quot;€&quot;\ * \-#,##0.00_ ;_ &quot;€&quot;\ * &quot;-&quot;??_ ;_ @_ "/>
    <numFmt numFmtId="217" formatCode="0.0\x"/>
    <numFmt numFmtId="218" formatCode="#,##0_);\-#,##0_);\-_)"/>
    <numFmt numFmtId="219" formatCode="#,##0.00_);\-#,##0.00_);\-_)"/>
    <numFmt numFmtId="220" formatCode="#,##0.00;[Red]\(#,##0.00\)"/>
    <numFmt numFmtId="221" formatCode="#,##0.0000"/>
    <numFmt numFmtId="222" formatCode="0.00%_);\(0.00\)%;\-"/>
    <numFmt numFmtId="223" formatCode="#,##0.00_ ;[Red]\-#,##0.00\ "/>
    <numFmt numFmtId="224" formatCode="#,##0.0_);[Red]\(#,##0.0\)"/>
    <numFmt numFmtId="225" formatCode="#,##0.0_);\-#,##0.0_);\-_)"/>
    <numFmt numFmtId="226" formatCode="mmm\ dd\,\ yyyy"/>
    <numFmt numFmtId="227" formatCode="&quot;$&quot;#,##0.00;[Red]\-&quot;$&quot;#,##0.00"/>
    <numFmt numFmtId="228" formatCode="yyyy&quot;A&quot;"/>
    <numFmt numFmtId="229" formatCode="yyyy&quot;E&quot;"/>
    <numFmt numFmtId="230" formatCode="0&quot;E&quot;"/>
    <numFmt numFmtId="231" formatCode="&quot;$&quot;#,##0.0,,&quot;M&quot;_);[Red]\(&quot;$&quot;#,##0.0,,&quot;M&quot;\)"/>
    <numFmt numFmtId="232" formatCode="0.000000"/>
    <numFmt numFmtId="233" formatCode="General_)"/>
    <numFmt numFmtId="234" formatCode="&quot;$&quot;#,##0.0;[Red]\-&quot;$&quot;#,##0.0"/>
    <numFmt numFmtId="235" formatCode="#,##0\x_);\(#,##0\x\);#,##0\x_)"/>
    <numFmt numFmtId="236" formatCode="#,##0%_);\(#,##0%\);#,##0%_)"/>
    <numFmt numFmtId="237" formatCode="###0_);\(###0\);###0_)"/>
    <numFmt numFmtId="238" formatCode="_(&quot;$&quot;#,##0.0_);\(&quot;$&quot;#,##0.0\);_(&quot;$&quot;#,##0.0_)"/>
    <numFmt numFmtId="239" formatCode="d/m/yy"/>
    <numFmt numFmtId="240" formatCode="_(#,##0.0\x_);\(#,##0.0\x\);_(#,##0.0\x_)"/>
    <numFmt numFmtId="241" formatCode="_(#,##0.0_);\(#,##0.0\);_(#,##0.0_)"/>
    <numFmt numFmtId="242" formatCode="_(#,##0.0%_);\(#,##0.0%\);_(#,##0.0%_)"/>
    <numFmt numFmtId="243" formatCode="_(###0_);\(###0\);_(###0_)"/>
    <numFmt numFmtId="244" formatCode="_(* &quot;$&quot;#,##0_)_;;_(* \(&quot;$&quot;#,##0\)_;;_(* &quot;$&quot;#,##0_)_;"/>
    <numFmt numFmtId="245" formatCode="d/m/yy__;"/>
    <numFmt numFmtId="246" formatCode="_(* #,##0\x_)_;;_(* \(#,##0\x\)_;;_(* #,##0\x_)_;"/>
    <numFmt numFmtId="247" formatCode="_(* #,##0_)_;;_(* \(#,##0\)_;;_(* #,##0_)_;"/>
    <numFmt numFmtId="248" formatCode="_(* #,##0%_)_;;_(* \(#,##0%\)_;;_(* #,##0%_)_;"/>
    <numFmt numFmtId="249" formatCode="###0_)_;;\(###0\)_;;###0_)_;"/>
    <numFmt numFmtId="250" formatCode="&quot;$&quot;#,##0;\(&quot;$&quot;#,##0\);&quot;$&quot;#,##0"/>
    <numFmt numFmtId="251" formatCode="#,##0\x;\(#,##0\x\);#,##0\x"/>
    <numFmt numFmtId="252" formatCode="#,##0;\(#,##0\);#,##0"/>
    <numFmt numFmtId="253" formatCode="#,##0%;\(#,##0%\);#,##0%"/>
    <numFmt numFmtId="254" formatCode="###0;\(###0\);###0"/>
    <numFmt numFmtId="255" formatCode="_)d/m/yy_)"/>
    <numFmt numFmtId="256" formatCode="0.000_)"/>
    <numFmt numFmtId="257" formatCode="_-* #,##0.0_-;\-* #,##0.0_-;_-* &quot;-&quot;??_-;_-@_-"/>
    <numFmt numFmtId="258" formatCode="#,##0.00;#,##0.00;&quot;&quot;"/>
    <numFmt numFmtId="259" formatCode="#,##0.0;\-#,##0.0;&quot;&quot;"/>
    <numFmt numFmtId="260" formatCode="#,##0."/>
    <numFmt numFmtId="261" formatCode="_-&quot;£&quot;* #,##0_-;\-&quot;£&quot;* #,##0_-;_-&quot;£&quot;* &quot;-&quot;_-;_-@_-"/>
    <numFmt numFmtId="262" formatCode="_-&quot;£&quot;* #,##0.00_-;\-&quot;£&quot;* #,##0.00_-;_-&quot;£&quot;* &quot;-&quot;??_-;_-@_-"/>
    <numFmt numFmtId="263" formatCode="\$#."/>
    <numFmt numFmtId="264" formatCode="dd/mm/yy__;"/>
    <numFmt numFmtId="265" formatCode="#,##0.00&quot; $&quot;;\-#,##0.00&quot; $&quot;"/>
    <numFmt numFmtId="266" formatCode="_(* &quot;$&quot;#,##0_)_;;[Blue]_(* \(&quot;$&quot;#,##0\)_;;_(* &quot;$&quot;#,##0_)_;"/>
    <numFmt numFmtId="267" formatCode="_(* #,##0\x_)_;;[Blue]_(* \(#,##0\x\)_;;_(* #,##0\x_)_;"/>
    <numFmt numFmtId="268" formatCode="_(* #,##0_)_;;[Blue]_(* \(#,##0\)_;;_(* #,##0_)_;"/>
    <numFmt numFmtId="269" formatCode="_(* #,##0%_)_;;[Blue]_(* \(#,##0%\)_;;_(* #,##0%_)_;"/>
    <numFmt numFmtId="270" formatCode="#,##0.00;\(#,##0.00\);\-"/>
    <numFmt numFmtId="271" formatCode="#,##0_);[Red]\(#,##0\);\-_)"/>
    <numFmt numFmtId="272" formatCode="_(#,##0_);\(#,##0\);_(#,##0_)"/>
    <numFmt numFmtId="273" formatCode="#,##0_);[Blue]\(#,##0\);#,##0_)"/>
    <numFmt numFmtId="274" formatCode="#,##0.0000\ ;[Red]\(#,##0.0000\)"/>
    <numFmt numFmtId="275" formatCode="#,##0.0;\-#,##0.0;&quot;-&quot;"/>
    <numFmt numFmtId="276" formatCode="#,##0.00;\-#,##0.00;&quot;-&quot;"/>
    <numFmt numFmtId="277" formatCode="#,##0;\-#,##0;&quot;-&quot;\ "/>
    <numFmt numFmtId="278" formatCode="0.0%;0.0%;_-* &quot;-&quot;??_-;_-@_-"/>
    <numFmt numFmtId="279" formatCode="0.00%;0.00%;_-* &quot;-&quot;??_-;_-@_-"/>
    <numFmt numFmtId="280" formatCode="%#."/>
    <numFmt numFmtId="281" formatCode="0_)"/>
    <numFmt numFmtId="282" formatCode="_-&quot;$&quot;* #,##0_-;\-&quot;$&quot;* #,##0_-;_-&quot;$&quot;* &quot;-&quot;_-;_-@_-"/>
    <numFmt numFmtId="283" formatCode="&quot;$&quot;#,##0"/>
    <numFmt numFmtId="284" formatCode="#,##0.0_);\(#,##0.0\)"/>
    <numFmt numFmtId="285" formatCode="&quot;[&quot;0&quot;]&quot;"/>
    <numFmt numFmtId="286" formatCode="0.000"/>
    <numFmt numFmtId="287" formatCode="&quot;[&quot;#&quot;]&quot;"/>
    <numFmt numFmtId="288" formatCode="&quot;$&quot;#,##0.0_);\(&quot;$&quot;#,##0.0\)"/>
    <numFmt numFmtId="289" formatCode="0.0000"/>
    <numFmt numFmtId="290" formatCode="0.00000"/>
  </numFmts>
  <fonts count="22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indexed="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7"/>
      <name val="Letter Gothic CE"/>
      <family val="3"/>
      <charset val="238"/>
    </font>
    <font>
      <sz val="11"/>
      <color indexed="8"/>
      <name val="Calibri"/>
      <family val="2"/>
    </font>
    <font>
      <sz val="7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0"/>
      <color indexed="57"/>
      <name val="Century Gothic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ms Rmn"/>
    </font>
    <font>
      <sz val="10"/>
      <color indexed="60"/>
      <name val="Arial"/>
      <family val="2"/>
    </font>
    <font>
      <sz val="9"/>
      <color indexed="12"/>
      <name val="Frutiger 45 Light"/>
      <family val="2"/>
    </font>
    <font>
      <sz val="10"/>
      <color indexed="12"/>
      <name val="Helvetica-Narrow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sz val="10"/>
      <name val="MS Sans Serif"/>
      <family val="2"/>
    </font>
    <font>
      <b/>
      <sz val="11"/>
      <color indexed="12"/>
      <name val="Arial"/>
      <family val="2"/>
    </font>
    <font>
      <b/>
      <sz val="14"/>
      <color indexed="8"/>
      <name val="Arial"/>
      <family val="2"/>
    </font>
    <font>
      <sz val="10"/>
      <name val="Candara"/>
      <family val="2"/>
    </font>
    <font>
      <sz val="9"/>
      <name val="Frutiger 45 Light"/>
      <family val="2"/>
    </font>
    <font>
      <b/>
      <sz val="8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color indexed="17"/>
      <name val="Arial"/>
      <family val="2"/>
    </font>
    <font>
      <sz val="10"/>
      <color indexed="10"/>
      <name val="Century Gothic"/>
      <family val="2"/>
    </font>
    <font>
      <sz val="10"/>
      <name val="Century Gothic"/>
      <family val="2"/>
    </font>
    <font>
      <sz val="11"/>
      <color indexed="17"/>
      <name val="Calibri"/>
      <family val="2"/>
    </font>
    <font>
      <b/>
      <sz val="14"/>
      <color indexed="62"/>
      <name val="Arial"/>
      <family val="2"/>
    </font>
    <font>
      <u/>
      <sz val="10"/>
      <name val="Arial"/>
      <family val="2"/>
    </font>
    <font>
      <b/>
      <sz val="9"/>
      <color indexed="9"/>
      <name val="Frutiger 45 Light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9"/>
      <color indexed="9"/>
      <name val="Frutiger 45 Light"/>
      <family val="2"/>
    </font>
    <font>
      <b/>
      <sz val="12"/>
      <name val="Times New Roman"/>
      <family val="1"/>
    </font>
    <font>
      <u/>
      <sz val="10"/>
      <color theme="10"/>
      <name val="Arial"/>
      <family val="2"/>
    </font>
    <font>
      <u/>
      <sz val="8.8000000000000007"/>
      <color theme="10"/>
      <name val="Calibri"/>
      <family val="2"/>
    </font>
    <font>
      <u/>
      <sz val="10"/>
      <color indexed="12"/>
      <name val="Arial"/>
      <family val="2"/>
    </font>
    <font>
      <u/>
      <sz val="9.35"/>
      <color theme="10"/>
      <name val="Calibri"/>
      <family val="2"/>
    </font>
    <font>
      <u/>
      <sz val="8.5"/>
      <color indexed="12"/>
      <name val="Arial"/>
      <family val="2"/>
    </font>
    <font>
      <u/>
      <sz val="7.7"/>
      <color theme="10"/>
      <name val="Calibri"/>
      <family val="2"/>
    </font>
    <font>
      <sz val="10"/>
      <color indexed="12"/>
      <name val="Frutiger 45 Light"/>
      <family val="2"/>
    </font>
    <font>
      <sz val="11"/>
      <color theme="3"/>
      <name val="Calibri"/>
      <family val="2"/>
    </font>
    <font>
      <sz val="11"/>
      <color theme="3"/>
      <name val="Calibri"/>
      <family val="2"/>
      <scheme val="minor"/>
    </font>
    <font>
      <b/>
      <sz val="12"/>
      <color indexed="9"/>
      <name val="Arial"/>
      <family val="2"/>
    </font>
    <font>
      <b/>
      <sz val="12"/>
      <color indexed="8"/>
      <name val="Times New Roman"/>
      <family val="1"/>
    </font>
    <font>
      <sz val="10"/>
      <color indexed="10"/>
      <name val="Arial"/>
      <family val="2"/>
    </font>
    <font>
      <sz val="10"/>
      <color indexed="8"/>
      <name val="MS Sans Serif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sz val="10"/>
      <name val="Helvetica-Narrow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0"/>
      <name val="Humanst521 Lt BT"/>
    </font>
    <font>
      <sz val="10"/>
      <name val="Frutiger 45 Light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  <scheme val="minor"/>
    </font>
    <font>
      <sz val="10"/>
      <color indexed="0"/>
      <name val="Helv"/>
    </font>
    <font>
      <sz val="10"/>
      <color indexed="0"/>
      <name val="Geneva"/>
    </font>
    <font>
      <sz val="8"/>
      <color theme="1"/>
      <name val="Arial"/>
      <family val="2"/>
    </font>
    <font>
      <sz val="11"/>
      <color theme="1"/>
      <name val="Calibri"/>
      <family val="2"/>
    </font>
    <font>
      <sz val="10"/>
      <name val="Courier"/>
      <family val="3"/>
    </font>
    <font>
      <sz val="10"/>
      <name val="Verdana"/>
      <family val="2"/>
    </font>
    <font>
      <sz val="10"/>
      <color theme="1"/>
      <name val="Arial"/>
      <family val="2"/>
    </font>
    <font>
      <sz val="10"/>
      <name val="Geneva"/>
    </font>
    <font>
      <sz val="7"/>
      <name val="Verdana"/>
      <family val="2"/>
    </font>
    <font>
      <sz val="10"/>
      <color indexed="8"/>
      <name val="Arial"/>
      <family val="2"/>
    </font>
    <font>
      <sz val="8"/>
      <color theme="0"/>
      <name val="Arial"/>
      <family val="2"/>
    </font>
    <font>
      <b/>
      <sz val="10"/>
      <color indexed="9"/>
      <name val="Arial"/>
      <family val="2"/>
    </font>
    <font>
      <sz val="10"/>
      <color indexed="12"/>
      <name val="Arial"/>
      <family val="2"/>
    </font>
    <font>
      <sz val="10"/>
      <color indexed="19"/>
      <name val="Century Gothic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sz val="8"/>
      <color indexed="10"/>
      <name val="Arial"/>
      <family val="2"/>
    </font>
    <font>
      <sz val="8"/>
      <color rgb="FF000099"/>
      <name val="Arial"/>
      <family val="2"/>
    </font>
    <font>
      <b/>
      <sz val="8"/>
      <color indexed="18"/>
      <name val="Arial"/>
      <family val="2"/>
    </font>
    <font>
      <sz val="7"/>
      <color theme="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color indexed="9"/>
      <name val="Arial"/>
      <family val="2"/>
    </font>
    <font>
      <sz val="8"/>
      <color rgb="FF000080"/>
      <name val="Arial"/>
      <family val="2"/>
    </font>
    <font>
      <b/>
      <sz val="12"/>
      <color indexed="18"/>
      <name val="Arial"/>
      <family val="2"/>
    </font>
    <font>
      <sz val="10"/>
      <color indexed="9"/>
      <name val="Helvetica-Narrow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20"/>
      <color indexed="10"/>
      <name val="Arial"/>
      <family val="2"/>
    </font>
    <font>
      <b/>
      <sz val="12"/>
      <color indexed="10"/>
      <name val="Arial"/>
      <family val="2"/>
    </font>
    <font>
      <b/>
      <u/>
      <sz val="12"/>
      <name val="Arial"/>
      <family val="2"/>
    </font>
    <font>
      <sz val="10"/>
      <color indexed="23"/>
      <name val="Arial"/>
      <family val="2"/>
    </font>
    <font>
      <b/>
      <sz val="9"/>
      <name val="Arial"/>
      <family val="2"/>
    </font>
    <font>
      <sz val="10"/>
      <color indexed="42"/>
      <name val="Arial"/>
      <family val="2"/>
    </font>
    <font>
      <u/>
      <sz val="10"/>
      <color indexed="12"/>
      <name val="Times New Roman"/>
      <family val="1"/>
    </font>
    <font>
      <sz val="12"/>
      <name val="Book Antiqua"/>
      <family val="1"/>
    </font>
    <font>
      <sz val="11"/>
      <name val="굴림체"/>
      <family val="3"/>
      <charset val="129"/>
    </font>
    <font>
      <sz val="11"/>
      <name val="ＭＳ Ｐゴシック"/>
      <family val="3"/>
      <charset val="128"/>
    </font>
    <font>
      <sz val="11"/>
      <color indexed="8"/>
      <name val="ＭＳ Ｐゴシック"/>
      <family val="2"/>
    </font>
    <font>
      <sz val="11"/>
      <color indexed="9"/>
      <name val="ＭＳ Ｐゴシック"/>
      <family val="2"/>
    </font>
    <font>
      <sz val="10"/>
      <name val="Times New Roman"/>
      <family val="1"/>
    </font>
    <font>
      <b/>
      <sz val="16"/>
      <color indexed="8"/>
      <name val="Times New Roman"/>
      <family val="1"/>
    </font>
    <font>
      <sz val="8"/>
      <color indexed="60"/>
      <name val="Arial"/>
      <family val="2"/>
    </font>
    <font>
      <sz val="11"/>
      <name val="Tms Rmn"/>
    </font>
    <font>
      <b/>
      <i/>
      <sz val="12"/>
      <color indexed="12"/>
      <name val="Arial"/>
      <family val="2"/>
    </font>
    <font>
      <sz val="1"/>
      <color indexed="8"/>
      <name val="Courier"/>
      <family val="3"/>
    </font>
    <font>
      <sz val="12"/>
      <name val="Helv"/>
    </font>
    <font>
      <sz val="8"/>
      <name val="BERNHARD"/>
    </font>
    <font>
      <i/>
      <sz val="10"/>
      <color indexed="10"/>
      <name val="Arial"/>
      <family val="2"/>
    </font>
    <font>
      <b/>
      <sz val="14"/>
      <color indexed="60"/>
      <name val="Arial"/>
      <family val="2"/>
    </font>
    <font>
      <b/>
      <sz val="10"/>
      <color indexed="12"/>
      <name val="Arial"/>
      <family val="2"/>
    </font>
    <font>
      <b/>
      <sz val="8"/>
      <color indexed="29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sz val="10"/>
      <name val="Helv"/>
    </font>
    <font>
      <b/>
      <sz val="8"/>
      <color indexed="60"/>
      <name val="Arial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u/>
      <sz val="8"/>
      <name val="Arial Narrow"/>
      <family val="2"/>
    </font>
    <font>
      <b/>
      <u/>
      <sz val="8"/>
      <color indexed="9"/>
      <name val="Arial Narrow"/>
      <family val="2"/>
    </font>
    <font>
      <sz val="10"/>
      <name val="Ottawa"/>
    </font>
    <font>
      <b/>
      <sz val="10"/>
      <color indexed="60"/>
      <name val="Arial"/>
      <family val="2"/>
    </font>
    <font>
      <b/>
      <sz val="9"/>
      <color indexed="60"/>
      <name val="Arial"/>
      <family val="2"/>
    </font>
    <font>
      <b/>
      <sz val="12"/>
      <color indexed="60"/>
      <name val="Arial"/>
      <family val="2"/>
    </font>
    <font>
      <sz val="10"/>
      <color rgb="FF0000FF"/>
      <name val="Arial"/>
      <family val="2"/>
    </font>
    <font>
      <sz val="10"/>
      <color indexed="62"/>
      <name val="Arial"/>
      <family val="2"/>
    </font>
    <font>
      <sz val="8"/>
      <color indexed="8"/>
      <name val="Arial"/>
      <family val="2"/>
    </font>
    <font>
      <i/>
      <sz val="10"/>
      <color indexed="44"/>
      <name val="Arial"/>
      <family val="2"/>
    </font>
    <font>
      <b/>
      <sz val="14"/>
      <name val="Arial"/>
      <family val="2"/>
    </font>
    <font>
      <sz val="7"/>
      <name val="Small Fonts"/>
      <family val="2"/>
    </font>
    <font>
      <sz val="11"/>
      <color indexed="8"/>
      <name val="宋体"/>
      <charset val="134"/>
    </font>
    <font>
      <b/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2"/>
      <color indexed="8"/>
      <name val="Arial"/>
      <family val="2"/>
    </font>
    <font>
      <sz val="12"/>
      <color indexed="18"/>
      <name val="Arial"/>
      <family val="2"/>
    </font>
    <font>
      <sz val="12"/>
      <color indexed="9"/>
      <name val="Arial"/>
      <family val="2"/>
    </font>
    <font>
      <b/>
      <sz val="12"/>
      <color indexed="56"/>
      <name val="Arial"/>
      <family val="2"/>
    </font>
    <font>
      <sz val="12"/>
      <color indexed="56"/>
      <name val="Arial"/>
      <family val="2"/>
    </font>
    <font>
      <i/>
      <sz val="12"/>
      <color indexed="8"/>
      <name val="Arial"/>
      <family val="2"/>
    </font>
    <font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9"/>
      <name val="Arial"/>
      <family val="2"/>
    </font>
    <font>
      <sz val="12"/>
      <color indexed="10"/>
      <name val="Arial"/>
      <family val="2"/>
    </font>
    <font>
      <sz val="10"/>
      <name val="Geneva"/>
      <family val="2"/>
    </font>
    <font>
      <sz val="14"/>
      <name val="Arial"/>
      <family val="2"/>
    </font>
    <font>
      <b/>
      <sz val="13"/>
      <name val="Arial"/>
      <family val="2"/>
    </font>
    <font>
      <sz val="7"/>
      <name val="Times New Roman"/>
      <family val="1"/>
    </font>
    <font>
      <b/>
      <sz val="10"/>
      <color indexed="9"/>
      <name val="Verdana"/>
      <family val="2"/>
    </font>
    <font>
      <sz val="10"/>
      <color indexed="8"/>
      <name val="Verdana"/>
      <family val="2"/>
    </font>
    <font>
      <sz val="8"/>
      <color indexed="12"/>
      <name val="Arial"/>
      <family val="2"/>
    </font>
    <font>
      <b/>
      <sz val="18"/>
      <color indexed="56"/>
      <name val="ＭＳ Ｐゴシック"/>
      <family val="2"/>
    </font>
    <font>
      <b/>
      <sz val="11"/>
      <color indexed="9"/>
      <name val="ＭＳ Ｐゴシック"/>
      <family val="2"/>
    </font>
    <font>
      <sz val="11"/>
      <color indexed="60"/>
      <name val="ＭＳ Ｐゴシック"/>
      <family val="2"/>
    </font>
    <font>
      <sz val="11"/>
      <color indexed="52"/>
      <name val="ＭＳ Ｐゴシック"/>
      <family val="2"/>
    </font>
    <font>
      <sz val="11"/>
      <color indexed="62"/>
      <name val="ＭＳ Ｐゴシック"/>
      <family val="2"/>
    </font>
    <font>
      <b/>
      <sz val="11"/>
      <color indexed="63"/>
      <name val="ＭＳ Ｐゴシック"/>
      <family val="2"/>
    </font>
    <font>
      <sz val="12"/>
      <name val="宋体"/>
      <charset val="134"/>
    </font>
    <font>
      <sz val="11"/>
      <color indexed="20"/>
      <name val="ＭＳ Ｐゴシック"/>
      <family val="2"/>
    </font>
    <font>
      <sz val="11"/>
      <color indexed="17"/>
      <name val="ＭＳ Ｐゴシック"/>
      <family val="2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b/>
      <sz val="11"/>
      <color indexed="52"/>
      <name val="ＭＳ Ｐゴシック"/>
      <family val="2"/>
    </font>
    <font>
      <i/>
      <sz val="11"/>
      <color indexed="23"/>
      <name val="ＭＳ Ｐゴシック"/>
      <family val="2"/>
    </font>
    <font>
      <sz val="11"/>
      <color indexed="10"/>
      <name val="ＭＳ Ｐゴシック"/>
      <family val="2"/>
    </font>
    <font>
      <b/>
      <sz val="11"/>
      <color indexed="8"/>
      <name val="ＭＳ Ｐゴシック"/>
      <family val="2"/>
    </font>
    <font>
      <b/>
      <sz val="12"/>
      <color theme="0"/>
      <name val="Calibri"/>
      <family val="2"/>
      <scheme val="minor"/>
    </font>
    <font>
      <sz val="10"/>
      <color theme="1"/>
      <name val="Times New Roman"/>
      <family val="1"/>
    </font>
    <font>
      <sz val="12"/>
      <color theme="0"/>
      <name val="Calibri"/>
      <family val="2"/>
      <scheme val="minor"/>
    </font>
    <font>
      <b/>
      <vertAlign val="subscript"/>
      <sz val="10"/>
      <name val="Times New Roman"/>
      <family val="1"/>
    </font>
    <font>
      <b/>
      <sz val="10"/>
      <name val="Times New Roman"/>
      <family val="1"/>
    </font>
    <font>
      <b/>
      <u/>
      <sz val="10"/>
      <name val="Times New Roman"/>
      <family val="1"/>
    </font>
    <font>
      <b/>
      <sz val="16"/>
      <name val="Calibri"/>
      <family val="2"/>
      <scheme val="minor"/>
    </font>
    <font>
      <u/>
      <sz val="10"/>
      <name val="Times New Roman"/>
      <family val="1"/>
    </font>
    <font>
      <b/>
      <vertAlign val="superscript"/>
      <sz val="10"/>
      <name val="Times New Roman"/>
      <family val="1"/>
    </font>
    <font>
      <u/>
      <vertAlign val="superscript"/>
      <sz val="10"/>
      <name val="Times New Roman"/>
      <family val="1"/>
    </font>
    <font>
      <b/>
      <sz val="10"/>
      <color theme="1"/>
      <name val="Times New Roman"/>
      <family val="1"/>
    </font>
    <font>
      <sz val="12"/>
      <name val="Times New Roman"/>
      <family val="1"/>
    </font>
    <font>
      <i/>
      <sz val="10"/>
      <color theme="1"/>
      <name val="Times New Roman"/>
      <family val="1"/>
    </font>
    <font>
      <i/>
      <sz val="10"/>
      <name val="Times New Roman"/>
      <family val="1"/>
    </font>
  </fonts>
  <fills count="130">
    <fill>
      <patternFill patternType="none"/>
    </fill>
    <fill>
      <patternFill patternType="gray125"/>
    </fill>
    <fill>
      <patternFill patternType="solid">
        <fgColor theme="0" tint="-4.9989318521683403E-2"/>
        <bgColor theme="0"/>
      </patternFill>
    </fill>
    <fill>
      <patternFill patternType="solid">
        <fgColor theme="0" tint="-0.14999847407452621"/>
        <bgColor theme="0"/>
      </patternFill>
    </fill>
    <fill>
      <patternFill patternType="solid">
        <fgColor rgb="FF10B4D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9AE"/>
        <bgColor theme="0"/>
      </patternFill>
    </fill>
    <fill>
      <patternFill patternType="solid">
        <fgColor rgb="FF10B4DA"/>
        <bgColor theme="0"/>
      </patternFill>
    </fill>
    <fill>
      <patternFill patternType="solid">
        <fgColor rgb="FFCCECFF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1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EE5EC"/>
        <bgColor indexed="64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rgb="FFD9D9D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63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rgb="FFE6E6E6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42"/>
      </patternFill>
    </fill>
    <fill>
      <patternFill patternType="solid">
        <fgColor indexed="39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36"/>
        <bgColor indexed="64"/>
      </patternFill>
    </fill>
    <fill>
      <patternFill patternType="lightUp">
        <fgColor indexed="48"/>
        <b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0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0059AE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2F2F2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22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431">
    <xf numFmtId="0" fontId="0" fillId="0" borderId="0"/>
    <xf numFmtId="43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10" fillId="15" borderId="0" applyNumberFormat="0" applyBorder="0" applyAlignment="0" applyProtection="0"/>
    <xf numFmtId="0" fontId="11" fillId="16" borderId="0" applyNumberFormat="0" applyBorder="0" applyAlignment="0" applyProtection="0"/>
    <xf numFmtId="0" fontId="20" fillId="9" borderId="0" applyNumberFormat="0" applyBorder="0" applyAlignment="0" applyProtection="0"/>
    <xf numFmtId="0" fontId="12" fillId="17" borderId="10" applyNumberFormat="0" applyAlignment="0" applyProtection="0"/>
    <xf numFmtId="0" fontId="13" fillId="18" borderId="11" applyNumberFormat="0" applyAlignment="0" applyProtection="0"/>
    <xf numFmtId="0" fontId="21" fillId="18" borderId="10" applyNumberFormat="0" applyAlignment="0" applyProtection="0"/>
    <xf numFmtId="0" fontId="22" fillId="0" borderId="16" applyNumberFormat="0" applyFill="0" applyAlignment="0" applyProtection="0"/>
    <xf numFmtId="0" fontId="23" fillId="19" borderId="17" applyNumberFormat="0" applyAlignment="0" applyProtection="0"/>
    <xf numFmtId="0" fontId="24" fillId="0" borderId="0" applyNumberFormat="0" applyFill="0" applyBorder="0" applyAlignment="0" applyProtection="0"/>
    <xf numFmtId="0" fontId="3" fillId="10" borderId="12" applyNumberFormat="0" applyFont="0" applyAlignment="0" applyProtection="0"/>
    <xf numFmtId="0" fontId="25" fillId="0" borderId="0" applyNumberFormat="0" applyFill="0" applyBorder="0" applyAlignment="0" applyProtection="0"/>
    <xf numFmtId="0" fontId="1" fillId="0" borderId="18" applyNumberFormat="0" applyFill="0" applyAlignment="0" applyProtection="0"/>
    <xf numFmtId="0" fontId="1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14" fillId="43" borderId="0" applyNumberFormat="0" applyBorder="0" applyAlignment="0" applyProtection="0"/>
    <xf numFmtId="0" fontId="15" fillId="13" borderId="0"/>
    <xf numFmtId="0" fontId="7" fillId="6" borderId="0">
      <alignment horizontal="left"/>
    </xf>
    <xf numFmtId="0" fontId="6" fillId="7" borderId="0"/>
    <xf numFmtId="0" fontId="6" fillId="2" borderId="0">
      <alignment horizontal="left"/>
    </xf>
    <xf numFmtId="165" fontId="3" fillId="11" borderId="0">
      <alignment horizontal="center"/>
    </xf>
    <xf numFmtId="4" fontId="3" fillId="8" borderId="0">
      <alignment horizontal="center"/>
    </xf>
    <xf numFmtId="4" fontId="3" fillId="14" borderId="0">
      <alignment horizontal="center"/>
    </xf>
    <xf numFmtId="0" fontId="9" fillId="4" borderId="5" applyFont="0" applyBorder="0"/>
    <xf numFmtId="0" fontId="4" fillId="3" borderId="3">
      <alignment horizontal="left" vertical="top"/>
    </xf>
    <xf numFmtId="0" fontId="3" fillId="0" borderId="2"/>
    <xf numFmtId="4" fontId="3" fillId="12" borderId="0">
      <alignment horizontal="center"/>
    </xf>
    <xf numFmtId="0" fontId="6" fillId="2" borderId="0">
      <alignment horizontal="center"/>
    </xf>
    <xf numFmtId="3" fontId="3" fillId="8" borderId="0">
      <alignment horizont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166" fontId="28" fillId="0" borderId="0"/>
    <xf numFmtId="49" fontId="28" fillId="0" borderId="0"/>
    <xf numFmtId="0" fontId="27" fillId="44" borderId="0" applyNumberFormat="0"/>
    <xf numFmtId="167" fontId="28" fillId="0" borderId="0">
      <alignment horizontal="center"/>
    </xf>
    <xf numFmtId="168" fontId="28" fillId="0" borderId="0"/>
    <xf numFmtId="169" fontId="28" fillId="0" borderId="0"/>
    <xf numFmtId="170" fontId="28" fillId="0" borderId="0"/>
    <xf numFmtId="171" fontId="28" fillId="0" borderId="0"/>
    <xf numFmtId="172" fontId="29" fillId="0" borderId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7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3" fillId="45" borderId="0" applyNumberFormat="0" applyBorder="0" applyAlignment="0" applyProtection="0"/>
    <xf numFmtId="0" fontId="3" fillId="21" borderId="0" applyNumberFormat="0" applyBorder="0" applyAlignment="0" applyProtection="0"/>
    <xf numFmtId="0" fontId="3" fillId="45" borderId="0" applyNumberFormat="0" applyBorder="0" applyAlignment="0" applyProtection="0"/>
    <xf numFmtId="0" fontId="3" fillId="21" borderId="0" applyNumberFormat="0" applyBorder="0" applyAlignment="0" applyProtection="0"/>
    <xf numFmtId="0" fontId="3" fillId="45" borderId="0" applyNumberFormat="0" applyBorder="0" applyAlignment="0" applyProtection="0"/>
    <xf numFmtId="0" fontId="3" fillId="21" borderId="0" applyNumberFormat="0" applyBorder="0" applyAlignment="0" applyProtection="0"/>
    <xf numFmtId="0" fontId="3" fillId="45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0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0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0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0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2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0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0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0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2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47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33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0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0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0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37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1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4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73" fontId="31" fillId="0" borderId="0"/>
    <xf numFmtId="174" fontId="29" fillId="0" borderId="0"/>
    <xf numFmtId="49" fontId="32" fillId="0" borderId="1" applyNumberFormat="0" applyFont="0" applyFill="0" applyBorder="0" applyProtection="0">
      <alignment horizontal="left" vertical="center" indent="2"/>
    </xf>
    <xf numFmtId="49" fontId="32" fillId="0" borderId="1" applyNumberFormat="0" applyFont="0" applyFill="0" applyBorder="0" applyProtection="0">
      <alignment horizontal="left" vertical="center" indent="2"/>
    </xf>
    <xf numFmtId="49" fontId="32" fillId="0" borderId="1" applyNumberFormat="0" applyFont="0" applyFill="0" applyBorder="0" applyProtection="0">
      <alignment horizontal="left" vertical="center" indent="2"/>
    </xf>
    <xf numFmtId="175" fontId="28" fillId="0" borderId="0"/>
    <xf numFmtId="176" fontId="28" fillId="0" borderId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5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22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" fillId="26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0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0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0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49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9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5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3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0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0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0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9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38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1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1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42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1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177" fontId="28" fillId="0" borderId="0"/>
    <xf numFmtId="178" fontId="29" fillId="0" borderId="0"/>
    <xf numFmtId="49" fontId="32" fillId="0" borderId="20" applyNumberFormat="0" applyFont="0" applyFill="0" applyBorder="0" applyProtection="0">
      <alignment horizontal="left" vertical="center" indent="5"/>
    </xf>
    <xf numFmtId="0" fontId="33" fillId="54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4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23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4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61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61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48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27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61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58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6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31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49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49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55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35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33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33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33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49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39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48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48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3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33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33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33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48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179" fontId="28" fillId="0" borderId="0">
      <alignment horizontal="center"/>
    </xf>
    <xf numFmtId="180" fontId="28" fillId="0" borderId="0">
      <alignment horizontal="center"/>
    </xf>
    <xf numFmtId="181" fontId="28" fillId="0" borderId="0">
      <alignment horizontal="center"/>
    </xf>
    <xf numFmtId="182" fontId="28" fillId="0" borderId="0">
      <alignment horizontal="center"/>
    </xf>
    <xf numFmtId="183" fontId="28" fillId="0" borderId="0">
      <alignment horizont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4" fontId="26" fillId="0" borderId="21" applyFont="0" applyFill="0" applyBorder="0" applyAlignment="0" applyProtection="0">
      <alignment horizontal="left"/>
    </xf>
    <xf numFmtId="185" fontId="26" fillId="0" borderId="21" applyFont="0" applyFill="0" applyBorder="0" applyAlignment="0" applyProtection="0">
      <alignment horizontal="left"/>
    </xf>
    <xf numFmtId="186" fontId="26" fillId="0" borderId="21" applyFont="0" applyFill="0" applyBorder="0" applyAlignment="0" applyProtection="0">
      <alignment horizontal="left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>
      <alignment horizontal="left"/>
    </xf>
    <xf numFmtId="0" fontId="26" fillId="0" borderId="0" applyFont="0" applyFill="0" applyBorder="0" applyAlignment="0" applyProtection="0">
      <alignment horizontal="left"/>
    </xf>
    <xf numFmtId="187" fontId="26" fillId="0" borderId="21" applyFont="0" applyFill="0" applyBorder="0" applyAlignment="0" applyProtection="0">
      <alignment horizontal="left"/>
    </xf>
    <xf numFmtId="188" fontId="26" fillId="0" borderId="21" applyFont="0" applyFill="0" applyBorder="0" applyAlignment="0" applyProtection="0">
      <alignment horizontal="left"/>
    </xf>
    <xf numFmtId="189" fontId="26" fillId="0" borderId="21" applyFont="0" applyFill="0" applyBorder="0" applyAlignment="0" applyProtection="0">
      <alignment horizontal="left"/>
    </xf>
    <xf numFmtId="190" fontId="26" fillId="0" borderId="21" applyFont="0" applyFill="0" applyBorder="0" applyAlignment="0" applyProtection="0">
      <alignment horizontal="left"/>
    </xf>
    <xf numFmtId="191" fontId="26" fillId="0" borderId="21" applyFont="0" applyFill="0" applyBorder="0" applyAlignment="0" applyProtection="0">
      <alignment horizontal="left"/>
    </xf>
    <xf numFmtId="192" fontId="26" fillId="0" borderId="21" applyFont="0" applyFill="0" applyBorder="0" applyAlignment="0" applyProtection="0">
      <alignment horizontal="left"/>
    </xf>
    <xf numFmtId="2" fontId="34" fillId="0" borderId="0"/>
    <xf numFmtId="0" fontId="33" fillId="64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4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0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20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33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33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33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4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1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1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7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24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1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5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5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67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2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14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5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9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9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32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33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33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33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14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9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14" fillId="36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6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6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1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40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33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33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33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6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5" fillId="70" borderId="0" applyBorder="0" applyAlignment="0"/>
    <xf numFmtId="0" fontId="32" fillId="70" borderId="0" applyBorder="0">
      <alignment horizontal="right" vertical="center"/>
    </xf>
    <xf numFmtId="4" fontId="32" fillId="71" borderId="0" applyBorder="0">
      <alignment horizontal="right" vertical="center"/>
    </xf>
    <xf numFmtId="4" fontId="32" fillId="71" borderId="0" applyBorder="0">
      <alignment horizontal="right" vertical="center"/>
    </xf>
    <xf numFmtId="0" fontId="36" fillId="71" borderId="1">
      <alignment horizontal="right" vertical="center"/>
    </xf>
    <xf numFmtId="0" fontId="36" fillId="71" borderId="1">
      <alignment horizontal="right" vertical="center"/>
    </xf>
    <xf numFmtId="0" fontId="36" fillId="71" borderId="1">
      <alignment horizontal="right" vertical="center"/>
    </xf>
    <xf numFmtId="0" fontId="37" fillId="71" borderId="1">
      <alignment horizontal="right" vertical="center"/>
    </xf>
    <xf numFmtId="0" fontId="37" fillId="71" borderId="1">
      <alignment horizontal="right" vertical="center"/>
    </xf>
    <xf numFmtId="0" fontId="37" fillId="71" borderId="1">
      <alignment horizontal="right" vertical="center"/>
    </xf>
    <xf numFmtId="0" fontId="36" fillId="72" borderId="1">
      <alignment horizontal="right" vertical="center"/>
    </xf>
    <xf numFmtId="0" fontId="36" fillId="72" borderId="1">
      <alignment horizontal="right" vertical="center"/>
    </xf>
    <xf numFmtId="0" fontId="36" fillId="72" borderId="1">
      <alignment horizontal="right" vertical="center"/>
    </xf>
    <xf numFmtId="0" fontId="36" fillId="72" borderId="1">
      <alignment horizontal="right" vertical="center"/>
    </xf>
    <xf numFmtId="0" fontId="36" fillId="72" borderId="1">
      <alignment horizontal="right" vertical="center"/>
    </xf>
    <xf numFmtId="0" fontId="36" fillId="72" borderId="1">
      <alignment horizontal="right" vertical="center"/>
    </xf>
    <xf numFmtId="0" fontId="36" fillId="72" borderId="22">
      <alignment horizontal="right" vertical="center"/>
    </xf>
    <xf numFmtId="0" fontId="36" fillId="72" borderId="20">
      <alignment horizontal="right" vertical="center"/>
    </xf>
    <xf numFmtId="0" fontId="36" fillId="72" borderId="23">
      <alignment horizontal="right" vertical="center"/>
    </xf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2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0" fontId="39" fillId="73" borderId="24">
      <alignment horizontal="center"/>
    </xf>
    <xf numFmtId="193" fontId="40" fillId="71" borderId="0" applyBorder="0"/>
    <xf numFmtId="194" fontId="40" fillId="71" borderId="0" applyBorder="0"/>
    <xf numFmtId="195" fontId="40" fillId="71" borderId="0" applyBorder="0"/>
    <xf numFmtId="196" fontId="40" fillId="71" borderId="0" applyBorder="0"/>
    <xf numFmtId="197" fontId="40" fillId="71" borderId="0" applyBorder="0"/>
    <xf numFmtId="0" fontId="41" fillId="74" borderId="25" applyNumberFormat="0" applyAlignment="0" applyProtection="0"/>
    <xf numFmtId="0" fontId="42" fillId="55" borderId="26" applyNumberFormat="0" applyAlignment="0" applyProtection="0"/>
    <xf numFmtId="0" fontId="42" fillId="55" borderId="26" applyNumberFormat="0" applyAlignment="0" applyProtection="0"/>
    <xf numFmtId="0" fontId="42" fillId="55" borderId="26" applyNumberFormat="0" applyAlignment="0" applyProtection="0"/>
    <xf numFmtId="0" fontId="42" fillId="55" borderId="26" applyNumberFormat="0" applyAlignment="0" applyProtection="0"/>
    <xf numFmtId="0" fontId="42" fillId="55" borderId="26" applyNumberFormat="0" applyAlignment="0" applyProtection="0"/>
    <xf numFmtId="0" fontId="42" fillId="55" borderId="26" applyNumberFormat="0" applyAlignment="0" applyProtection="0"/>
    <xf numFmtId="0" fontId="43" fillId="53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53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4" fillId="49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16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43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43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43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53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198" fontId="26" fillId="71" borderId="0" applyFont="0" applyFill="0" applyBorder="0" applyAlignment="0" applyProtection="0">
      <alignment horizontal="center"/>
    </xf>
    <xf numFmtId="4" fontId="35" fillId="0" borderId="2" applyFill="0" applyBorder="0" applyProtection="0">
      <alignment horizontal="right" vertical="center"/>
    </xf>
    <xf numFmtId="0" fontId="46" fillId="47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6" fillId="47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6" fillId="47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6" fillId="47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5" fillId="47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21" fillId="18" borderId="10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6" fillId="47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6" fillId="47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6" fillId="47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6" fillId="47" borderId="27" applyNumberFormat="0" applyAlignment="0" applyProtection="0"/>
    <xf numFmtId="0" fontId="47" fillId="47" borderId="10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7" fillId="47" borderId="10" applyNumberFormat="0" applyAlignment="0" applyProtection="0"/>
    <xf numFmtId="0" fontId="46" fillId="47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6" fillId="47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5" fillId="55" borderId="27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23" fillId="19" borderId="17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1" fontId="49" fillId="0" borderId="29">
      <alignment vertical="top"/>
    </xf>
    <xf numFmtId="41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26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26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26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200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0" fontId="36" fillId="0" borderId="0" applyNumberFormat="0">
      <alignment horizontal="right"/>
    </xf>
    <xf numFmtId="0" fontId="51" fillId="0" borderId="0">
      <alignment horizontal="left" vertical="center" indent="1"/>
    </xf>
    <xf numFmtId="201" fontId="52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32" fillId="72" borderId="30">
      <alignment horizontal="left" vertical="center" wrapText="1" indent="2"/>
    </xf>
    <xf numFmtId="0" fontId="32" fillId="0" borderId="30">
      <alignment horizontal="left" vertical="center" wrapText="1" indent="2"/>
    </xf>
    <xf numFmtId="0" fontId="32" fillId="71" borderId="20">
      <alignment horizontal="left" vertical="center"/>
    </xf>
    <xf numFmtId="4" fontId="53" fillId="0" borderId="0">
      <alignment horizontal="right"/>
    </xf>
    <xf numFmtId="202" fontId="54" fillId="0" borderId="0" applyFont="0" applyFill="0" applyBorder="0" applyAlignment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3" fontId="28" fillId="76" borderId="0" applyFont="0" applyFill="0" applyBorder="0" applyAlignment="0" applyProtection="0"/>
    <xf numFmtId="204" fontId="55" fillId="0" borderId="19"/>
    <xf numFmtId="17" fontId="54" fillId="0" borderId="0" applyFont="0" applyFill="0" applyBorder="0" applyAlignment="0" applyProtection="0"/>
    <xf numFmtId="205" fontId="26" fillId="0" borderId="0" applyFont="0" applyFill="0" applyBorder="0" applyAlignment="0" applyProtection="0">
      <alignment wrapText="1"/>
    </xf>
    <xf numFmtId="14" fontId="26" fillId="0" borderId="0">
      <alignment horizontal="center"/>
    </xf>
    <xf numFmtId="14" fontId="26" fillId="0" borderId="0">
      <alignment horizontal="center"/>
    </xf>
    <xf numFmtId="206" fontId="26" fillId="0" borderId="0">
      <alignment horizontal="center"/>
    </xf>
    <xf numFmtId="206" fontId="26" fillId="0" borderId="0">
      <alignment horizontal="center"/>
    </xf>
    <xf numFmtId="14" fontId="26" fillId="0" borderId="0">
      <alignment horizontal="center"/>
    </xf>
    <xf numFmtId="207" fontId="30" fillId="0" borderId="0" applyFont="0" applyFill="0" applyBorder="0" applyAlignment="0" applyProtection="0"/>
    <xf numFmtId="200" fontId="26" fillId="0" borderId="0" applyFont="0" applyFill="0" applyBorder="0" applyAlignment="0" applyProtection="0"/>
    <xf numFmtId="200" fontId="26" fillId="0" borderId="0" applyFont="0" applyFill="0" applyBorder="0" applyAlignment="0" applyProtection="0"/>
    <xf numFmtId="0" fontId="36" fillId="0" borderId="31">
      <alignment horizontal="left" vertical="top" wrapText="1"/>
    </xf>
    <xf numFmtId="0" fontId="56" fillId="50" borderId="32" applyNumberFormat="0" applyAlignment="0" applyProtection="0"/>
    <xf numFmtId="0" fontId="56" fillId="50" borderId="32" applyNumberFormat="0" applyAlignment="0" applyProtection="0"/>
    <xf numFmtId="0" fontId="56" fillId="50" borderId="32" applyNumberFormat="0" applyAlignment="0" applyProtection="0"/>
    <xf numFmtId="0" fontId="56" fillId="50" borderId="32" applyNumberFormat="0" applyAlignment="0" applyProtection="0"/>
    <xf numFmtId="0" fontId="56" fillId="50" borderId="32" applyNumberFormat="0" applyAlignment="0" applyProtection="0"/>
    <xf numFmtId="0" fontId="56" fillId="50" borderId="32" applyNumberFormat="0" applyAlignment="0" applyProtection="0"/>
    <xf numFmtId="0" fontId="26" fillId="0" borderId="33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9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9" fontId="26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0" fontId="59" fillId="71" borderId="35"/>
    <xf numFmtId="201" fontId="28" fillId="0" borderId="0"/>
    <xf numFmtId="0" fontId="60" fillId="0" borderId="0" applyNumberFormat="0"/>
    <xf numFmtId="2" fontId="61" fillId="52" borderId="0" applyNumberFormat="0" applyBorder="0">
      <alignment horizontal="left"/>
    </xf>
    <xf numFmtId="0" fontId="28" fillId="0" borderId="8"/>
    <xf numFmtId="0" fontId="62" fillId="54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4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2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5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62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62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62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4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2" fontId="61" fillId="77" borderId="0" applyNumberFormat="0" applyBorder="0" applyAlignment="0">
      <alignment horizontal="left"/>
    </xf>
    <xf numFmtId="0" fontId="63" fillId="0" borderId="0"/>
    <xf numFmtId="0" fontId="64" fillId="0" borderId="0"/>
    <xf numFmtId="0" fontId="65" fillId="78" borderId="0"/>
    <xf numFmtId="0" fontId="66" fillId="0" borderId="36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6" fillId="0" borderId="36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8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7" fillId="0" borderId="37" applyNumberFormat="0" applyFill="0" applyAlignment="0" applyProtection="0"/>
    <xf numFmtId="0" fontId="17" fillId="0" borderId="13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6" fillId="0" borderId="36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8" fillId="0" borderId="39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8" fillId="0" borderId="39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40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9" fillId="0" borderId="40" applyNumberFormat="0" applyFill="0" applyAlignment="0" applyProtection="0"/>
    <xf numFmtId="0" fontId="18" fillId="0" borderId="14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8" fillId="0" borderId="39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8" fillId="0" borderId="39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70" fillId="0" borderId="41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0" fillId="0" borderId="41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3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19" fillId="0" borderId="15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0" fillId="0" borderId="41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0" fillId="0" borderId="41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78" borderId="0">
      <alignment horizontal="left" indent="1"/>
    </xf>
    <xf numFmtId="0" fontId="72" fillId="78" borderId="0">
      <alignment horizontal="left" indent="2"/>
    </xf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/>
    <xf numFmtId="193" fontId="40" fillId="0" borderId="0"/>
    <xf numFmtId="194" fontId="40" fillId="0" borderId="0"/>
    <xf numFmtId="195" fontId="80" fillId="0" borderId="0"/>
    <xf numFmtId="196" fontId="80" fillId="0" borderId="0"/>
    <xf numFmtId="0" fontId="56" fillId="56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6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6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6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17" borderId="10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56" fillId="56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56" fillId="56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56" fillId="56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56" fillId="56" borderId="27" applyNumberFormat="0" applyAlignment="0" applyProtection="0"/>
    <xf numFmtId="0" fontId="12" fillId="56" borderId="10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12" fillId="56" borderId="10" applyNumberFormat="0" applyAlignment="0" applyProtection="0"/>
    <xf numFmtId="0" fontId="56" fillId="56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6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0" fontId="56" fillId="50" borderId="27" applyNumberFormat="0" applyAlignment="0" applyProtection="0"/>
    <xf numFmtId="4" fontId="32" fillId="0" borderId="0" applyBorder="0">
      <alignment horizontal="right" vertical="center"/>
    </xf>
    <xf numFmtId="0" fontId="32" fillId="0" borderId="44">
      <alignment horizontal="right" vertical="center"/>
    </xf>
    <xf numFmtId="210" fontId="80" fillId="71" borderId="0"/>
    <xf numFmtId="3" fontId="81" fillId="0" borderId="0"/>
    <xf numFmtId="211" fontId="82" fillId="0" borderId="0"/>
    <xf numFmtId="0" fontId="83" fillId="79" borderId="0"/>
    <xf numFmtId="1" fontId="84" fillId="71" borderId="0" applyBorder="0">
      <alignment horizontal="right" vertical="center"/>
    </xf>
    <xf numFmtId="3" fontId="85" fillId="0" borderId="0"/>
    <xf numFmtId="200" fontId="86" fillId="0" borderId="0" applyFont="0" applyFill="0" applyBorder="0" applyAlignment="0" applyProtection="0"/>
    <xf numFmtId="200" fontId="26" fillId="0" borderId="0" applyFont="0" applyFill="0" applyBorder="0" applyAlignment="0" applyProtection="0"/>
    <xf numFmtId="0" fontId="87" fillId="0" borderId="0">
      <alignment horizontal="center"/>
    </xf>
    <xf numFmtId="0" fontId="88" fillId="0" borderId="44">
      <alignment horizontal="center" wrapText="1"/>
    </xf>
    <xf numFmtId="0" fontId="88" fillId="0" borderId="45" applyBorder="0">
      <alignment horizontal="centerContinuous"/>
    </xf>
    <xf numFmtId="0" fontId="88" fillId="0" borderId="0">
      <alignment horizontal="right"/>
    </xf>
    <xf numFmtId="212" fontId="89" fillId="80" borderId="46" applyNumberFormat="0" applyAlignment="0">
      <alignment horizontal="left"/>
    </xf>
    <xf numFmtId="193" fontId="40" fillId="81" borderId="0" applyBorder="0"/>
    <xf numFmtId="213" fontId="40" fillId="81" borderId="0"/>
    <xf numFmtId="194" fontId="40" fillId="81" borderId="0" applyBorder="0"/>
    <xf numFmtId="195" fontId="40" fillId="81" borderId="0" applyBorder="0"/>
    <xf numFmtId="196" fontId="40" fillId="81" borderId="0" applyBorder="0"/>
    <xf numFmtId="197" fontId="40" fillId="81" borderId="0" applyBorder="0"/>
    <xf numFmtId="0" fontId="90" fillId="0" borderId="47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0" fillId="0" borderId="47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1" fillId="0" borderId="48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22" fillId="0" borderId="16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0" fillId="0" borderId="47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0" fillId="0" borderId="47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2" fontId="39" fillId="82" borderId="24"/>
    <xf numFmtId="214" fontId="92" fillId="0" borderId="0" applyFont="0" applyFill="0" applyBorder="0" applyAlignment="0" applyProtection="0"/>
    <xf numFmtId="207" fontId="92" fillId="0" borderId="0" applyFont="0" applyFill="0" applyBorder="0" applyAlignment="0" applyProtection="0"/>
    <xf numFmtId="166" fontId="29" fillId="0" borderId="0"/>
    <xf numFmtId="215" fontId="92" fillId="0" borderId="0" applyFont="0" applyFill="0" applyBorder="0" applyAlignment="0" applyProtection="0"/>
    <xf numFmtId="216" fontId="92" fillId="0" borderId="0" applyFont="0" applyFill="0" applyBorder="0" applyAlignment="0" applyProtection="0"/>
    <xf numFmtId="217" fontId="93" fillId="0" borderId="0" applyFont="0" applyFill="0" applyBorder="0" applyAlignment="0" applyProtection="0"/>
    <xf numFmtId="0" fontId="26" fillId="0" borderId="0"/>
    <xf numFmtId="0" fontId="94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4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5" fillId="56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5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4" fillId="56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5" fillId="56" borderId="0" applyNumberFormat="0" applyBorder="0" applyAlignment="0" applyProtection="0"/>
    <xf numFmtId="0" fontId="94" fillId="56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5" fillId="56" borderId="0" applyNumberFormat="0" applyBorder="0" applyAlignment="0" applyProtection="0"/>
    <xf numFmtId="0" fontId="94" fillId="56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5" fillId="56" borderId="0" applyNumberFormat="0" applyBorder="0" applyAlignment="0" applyProtection="0"/>
    <xf numFmtId="0" fontId="94" fillId="56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6" fillId="9" borderId="0" applyNumberFormat="0" applyBorder="0" applyAlignment="0" applyProtection="0"/>
    <xf numFmtId="0" fontId="95" fillId="56" borderId="0" applyNumberFormat="0" applyBorder="0" applyAlignment="0" applyProtection="0"/>
    <xf numFmtId="0" fontId="94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4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95" fillId="56" borderId="0" applyNumberFormat="0" applyBorder="0" applyAlignment="0" applyProtection="0"/>
    <xf numFmtId="0" fontId="26" fillId="0" borderId="0"/>
    <xf numFmtId="0" fontId="26" fillId="0" borderId="0"/>
    <xf numFmtId="218" fontId="28" fillId="0" borderId="0"/>
    <xf numFmtId="219" fontId="28" fillId="0" borderId="0"/>
    <xf numFmtId="0" fontId="3" fillId="0" borderId="0"/>
    <xf numFmtId="0" fontId="97" fillId="0" borderId="0"/>
    <xf numFmtId="0" fontId="3" fillId="0" borderId="0"/>
    <xf numFmtId="0" fontId="3" fillId="0" borderId="0"/>
    <xf numFmtId="0" fontId="9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98" fillId="0" borderId="0" applyNumberFormat="0" applyFill="0" applyBorder="0" applyAlignment="0" applyProtection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7" fillId="0" borderId="0"/>
    <xf numFmtId="0" fontId="97" fillId="0" borderId="0"/>
    <xf numFmtId="0" fontId="26" fillId="0" borderId="0"/>
    <xf numFmtId="0" fontId="100" fillId="0" borderId="0"/>
    <xf numFmtId="0" fontId="26" fillId="0" borderId="0"/>
    <xf numFmtId="0" fontId="3" fillId="0" borderId="0"/>
    <xf numFmtId="0" fontId="26" fillId="0" borderId="0"/>
    <xf numFmtId="0" fontId="30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83" borderId="0"/>
    <xf numFmtId="0" fontId="3" fillId="0" borderId="0"/>
    <xf numFmtId="0" fontId="26" fillId="83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99" fillId="0" borderId="0"/>
    <xf numFmtId="0" fontId="26" fillId="0" borderId="0" applyNumberFormat="0" applyFill="0" applyBorder="0" applyAlignment="0" applyProtection="0"/>
    <xf numFmtId="0" fontId="99" fillId="0" borderId="0"/>
    <xf numFmtId="0" fontId="26" fillId="0" borderId="0"/>
    <xf numFmtId="0" fontId="26" fillId="0" borderId="0" applyNumberFormat="0" applyFill="0" applyBorder="0" applyAlignment="0" applyProtection="0"/>
    <xf numFmtId="0" fontId="3" fillId="0" borderId="0"/>
    <xf numFmtId="0" fontId="102" fillId="0" borderId="0"/>
    <xf numFmtId="0" fontId="26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00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10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" fillId="0" borderId="0" applyNumberFormat="0" applyFont="0" applyFill="0" applyBorder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" fontId="26" fillId="0" borderId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9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04" fillId="0" borderId="0"/>
    <xf numFmtId="0" fontId="3" fillId="0" borderId="0"/>
    <xf numFmtId="0" fontId="3" fillId="0" borderId="0"/>
    <xf numFmtId="0" fontId="99" fillId="0" borderId="0"/>
    <xf numFmtId="0" fontId="99" fillId="0" borderId="0"/>
    <xf numFmtId="0" fontId="3" fillId="0" borderId="0"/>
    <xf numFmtId="0" fontId="26" fillId="0" borderId="0"/>
    <xf numFmtId="0" fontId="3" fillId="0" borderId="0"/>
    <xf numFmtId="0" fontId="97" fillId="0" borderId="0"/>
    <xf numFmtId="0" fontId="97" fillId="0" borderId="0"/>
    <xf numFmtId="0" fontId="97" fillId="0" borderId="0"/>
    <xf numFmtId="0" fontId="3" fillId="0" borderId="0"/>
    <xf numFmtId="4" fontId="32" fillId="0" borderId="44" applyFill="0" applyBorder="0" applyProtection="0">
      <alignment horizontal="right" vertical="center"/>
    </xf>
    <xf numFmtId="49" fontId="105" fillId="0" borderId="44" applyNumberFormat="0" applyFill="0" applyBorder="0" applyProtection="0">
      <alignment horizontal="left" vertical="center" wrapText="1"/>
    </xf>
    <xf numFmtId="0" fontId="35" fillId="0" borderId="0" applyNumberFormat="0" applyFill="0" applyBorder="0" applyProtection="0">
      <alignment horizontal="left" vertical="center"/>
    </xf>
    <xf numFmtId="0" fontId="105" fillId="0" borderId="0">
      <alignment horizontal="center" vertical="center"/>
    </xf>
    <xf numFmtId="0" fontId="32" fillId="0" borderId="44" applyNumberFormat="0" applyFill="0" applyAlignment="0" applyProtection="0"/>
    <xf numFmtId="0" fontId="26" fillId="84" borderId="0" applyNumberFormat="0" applyFont="0" applyBorder="0" applyAlignment="0" applyProtection="0"/>
    <xf numFmtId="4" fontId="26" fillId="84" borderId="0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106" fillId="0" borderId="0"/>
    <xf numFmtId="0" fontId="26" fillId="0" borderId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" fillId="10" borderId="12" applyNumberFormat="0" applyFont="0" applyAlignment="0" applyProtection="0"/>
    <xf numFmtId="0" fontId="30" fillId="10" borderId="12" applyNumberFormat="0" applyFont="0" applyAlignment="0" applyProtection="0"/>
    <xf numFmtId="0" fontId="3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3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8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8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8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8" fillId="51" borderId="49" applyNumberFormat="0" applyFont="0" applyAlignment="0" applyProtection="0"/>
    <xf numFmtId="0" fontId="30" fillId="10" borderId="12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0" fillId="10" borderId="12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38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0" fontId="26" fillId="51" borderId="49" applyNumberFormat="0" applyFont="0" applyAlignment="0" applyProtection="0"/>
    <xf numFmtId="194" fontId="54" fillId="0" borderId="0" applyBorder="0"/>
    <xf numFmtId="213" fontId="54" fillId="0" borderId="0"/>
    <xf numFmtId="210" fontId="54" fillId="0" borderId="0"/>
    <xf numFmtId="193" fontId="54" fillId="0" borderId="0"/>
    <xf numFmtId="49" fontId="29" fillId="0" borderId="0"/>
    <xf numFmtId="0" fontId="107" fillId="20" borderId="0">
      <alignment horizontal="center"/>
    </xf>
    <xf numFmtId="0" fontId="42" fillId="47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47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47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47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18" borderId="11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42" fillId="47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42" fillId="47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42" fillId="47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42" fillId="47" borderId="50" applyNumberFormat="0" applyAlignment="0" applyProtection="0"/>
    <xf numFmtId="0" fontId="13" fillId="47" borderId="11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13" fillId="47" borderId="11" applyNumberFormat="0" applyAlignment="0" applyProtection="0"/>
    <xf numFmtId="0" fontId="42" fillId="47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47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0" fontId="42" fillId="55" borderId="50" applyNumberFormat="0" applyAlignment="0" applyProtection="0"/>
    <xf numFmtId="220" fontId="106" fillId="47" borderId="0">
      <alignment horizontal="right"/>
    </xf>
    <xf numFmtId="0" fontId="108" fillId="85" borderId="4"/>
    <xf numFmtId="3" fontId="109" fillId="73" borderId="0"/>
    <xf numFmtId="221" fontId="32" fillId="86" borderId="44" applyNumberFormat="0" applyFont="0" applyBorder="0" applyAlignment="0" applyProtection="0">
      <alignment horizontal="right" vertical="center"/>
    </xf>
    <xf numFmtId="222" fontId="9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0" fillId="0" borderId="0"/>
    <xf numFmtId="9" fontId="3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223" fontId="111" fillId="0" borderId="0"/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112" fillId="0" borderId="33">
      <alignment horizontal="center"/>
    </xf>
    <xf numFmtId="0" fontId="28" fillId="0" borderId="0"/>
    <xf numFmtId="224" fontId="113" fillId="0" borderId="0" applyNumberFormat="0" applyFill="0" applyBorder="0" applyAlignment="0" applyProtection="0"/>
    <xf numFmtId="4" fontId="99" fillId="0" borderId="0" applyNumberFormat="0" applyBorder="0" applyAlignment="0" applyProtection="0">
      <alignment horizontal="center"/>
    </xf>
    <xf numFmtId="0" fontId="114" fillId="87" borderId="0">
      <alignment horizontal="center" wrapText="1"/>
    </xf>
    <xf numFmtId="225" fontId="115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32" fillId="84" borderId="44"/>
    <xf numFmtId="0" fontId="2" fillId="0" borderId="0"/>
    <xf numFmtId="0" fontId="116" fillId="0" borderId="0" applyNumberFormat="0" applyBorder="0">
      <alignment horizontal="left" wrapText="1"/>
    </xf>
    <xf numFmtId="0" fontId="26" fillId="0" borderId="0"/>
    <xf numFmtId="0" fontId="10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86" fillId="0" borderId="0"/>
    <xf numFmtId="3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17" fillId="88" borderId="51" applyNumberFormat="0" applyProtection="0">
      <alignment horizontal="center" wrapText="1"/>
    </xf>
    <xf numFmtId="0" fontId="26" fillId="0" borderId="44" applyNumberFormat="0" applyFill="0" applyProtection="0">
      <alignment horizontal="right"/>
    </xf>
    <xf numFmtId="0" fontId="117" fillId="88" borderId="52" applyNumberFormat="0" applyAlignment="0" applyProtection="0">
      <alignment wrapText="1"/>
    </xf>
    <xf numFmtId="0" fontId="117" fillId="89" borderId="44" applyNumberFormat="0" applyProtection="0">
      <alignment horizontal="right"/>
    </xf>
    <xf numFmtId="0" fontId="26" fillId="90" borderId="0" applyNumberFormat="0" applyBorder="0">
      <alignment horizontal="center" wrapText="1"/>
    </xf>
    <xf numFmtId="0" fontId="118" fillId="89" borderId="0" applyNumberFormat="0" applyBorder="0" applyProtection="0">
      <alignment horizontal="left"/>
    </xf>
    <xf numFmtId="0" fontId="26" fillId="90" borderId="0" applyNumberFormat="0" applyBorder="0">
      <alignment wrapText="1"/>
    </xf>
    <xf numFmtId="0" fontId="117" fillId="89" borderId="44" applyNumberFormat="0" applyProtection="0">
      <alignment horizontal="left"/>
    </xf>
    <xf numFmtId="0" fontId="26" fillId="0" borderId="0" applyNumberFormat="0" applyFill="0" applyBorder="0" applyProtection="0">
      <alignment horizontal="right" wrapText="1"/>
    </xf>
    <xf numFmtId="0" fontId="26" fillId="0" borderId="44" applyNumberFormat="0" applyFill="0" applyProtection="0">
      <alignment horizontal="right"/>
    </xf>
    <xf numFmtId="226" fontId="26" fillId="0" borderId="0" applyFill="0" applyBorder="0" applyAlignment="0" applyProtection="0">
      <alignment wrapText="1"/>
    </xf>
    <xf numFmtId="226" fontId="26" fillId="0" borderId="0" applyFill="0" applyBorder="0" applyAlignment="0" applyProtection="0">
      <alignment wrapText="1"/>
    </xf>
    <xf numFmtId="226" fontId="26" fillId="0" borderId="0" applyFill="0" applyBorder="0" applyAlignment="0" applyProtection="0">
      <alignment wrapText="1"/>
    </xf>
    <xf numFmtId="0" fontId="119" fillId="79" borderId="0" applyNumberFormat="0" applyBorder="0" applyProtection="0">
      <alignment horizontal="left"/>
    </xf>
    <xf numFmtId="0" fontId="26" fillId="0" borderId="0" applyNumberFormat="0" applyFill="0" applyBorder="0" applyProtection="0">
      <alignment horizontal="right" wrapText="1"/>
    </xf>
    <xf numFmtId="192" fontId="26" fillId="0" borderId="0" applyFill="0" applyBorder="0" applyAlignment="0" applyProtection="0">
      <alignment wrapText="1"/>
    </xf>
    <xf numFmtId="0" fontId="26" fillId="0" borderId="0" applyNumberFormat="0" applyFill="0" applyBorder="0" applyProtection="0">
      <alignment horizontal="right" wrapText="1"/>
    </xf>
    <xf numFmtId="0" fontId="26" fillId="0" borderId="0" applyNumberFormat="0" applyFill="0" applyBorder="0">
      <alignment horizontal="right" wrapText="1"/>
    </xf>
    <xf numFmtId="17" fontId="26" fillId="0" borderId="0" applyFill="0" applyBorder="0">
      <alignment horizontal="right" wrapText="1"/>
    </xf>
    <xf numFmtId="227" fontId="26" fillId="0" borderId="0" applyFill="0" applyBorder="0" applyAlignment="0" applyProtection="0">
      <alignment wrapText="1"/>
    </xf>
    <xf numFmtId="0" fontId="118" fillId="0" borderId="0" applyNumberFormat="0" applyFill="0" applyBorder="0">
      <alignment horizontal="left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120" fillId="91" borderId="0" applyNumberFormat="0" applyProtection="0"/>
    <xf numFmtId="225" fontId="121" fillId="0" borderId="0"/>
    <xf numFmtId="201" fontId="118" fillId="0" borderId="0"/>
    <xf numFmtId="0" fontId="122" fillId="92" borderId="53" applyNumberFormat="0">
      <alignment horizontal="center" vertical="center" wrapText="1"/>
    </xf>
    <xf numFmtId="2" fontId="61" fillId="60" borderId="0" applyNumberFormat="0" applyFont="0" applyBorder="0" applyAlignment="0">
      <alignment horizontal="left"/>
    </xf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7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5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18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1" fillId="0" borderId="54" applyNumberFormat="0" applyFill="0" applyAlignment="0" applyProtection="0"/>
    <xf numFmtId="0" fontId="57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5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225" fontId="49" fillId="0" borderId="56" applyAlignment="0">
      <alignment horizontal="right"/>
    </xf>
    <xf numFmtId="218" fontId="49" fillId="0" borderId="56" applyAlignment="0"/>
    <xf numFmtId="219" fontId="49" fillId="0" borderId="56" applyAlignment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67" fillId="0" borderId="37" applyNumberFormat="0" applyFill="0" applyAlignment="0" applyProtection="0"/>
    <xf numFmtId="0" fontId="124" fillId="0" borderId="0" applyNumberFormat="0" applyFill="0" applyBorder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69" fillId="0" borderId="40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42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0" fontId="126" fillId="0" borderId="0"/>
    <xf numFmtId="0" fontId="127" fillId="0" borderId="0"/>
    <xf numFmtId="0" fontId="117" fillId="0" borderId="0"/>
    <xf numFmtId="21" fontId="26" fillId="0" borderId="0">
      <alignment horizontal="center"/>
    </xf>
    <xf numFmtId="21" fontId="26" fillId="0" borderId="0">
      <alignment horizontal="center"/>
    </xf>
    <xf numFmtId="0" fontId="128" fillId="93" borderId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7" fillId="82" borderId="0">
      <alignment horizontal="right"/>
    </xf>
    <xf numFmtId="0" fontId="129" fillId="0" borderId="56" applyFont="0" applyFill="0" applyBorder="0" applyAlignment="0" applyProtection="0"/>
    <xf numFmtId="228" fontId="65" fillId="0" borderId="0" applyFill="0" applyBorder="0" applyAlignment="0"/>
    <xf numFmtId="229" fontId="65" fillId="94" borderId="0" applyFill="0" applyBorder="0" applyAlignment="0"/>
    <xf numFmtId="228" fontId="93" fillId="0" borderId="0" applyFont="0" applyFill="0" applyBorder="0" applyAlignment="0" applyProtection="0"/>
    <xf numFmtId="230" fontId="93" fillId="0" borderId="0" applyFont="0" applyFill="0" applyBorder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0" fontId="48" fillId="75" borderId="28" applyNumberFormat="0" applyAlignment="0" applyProtection="0"/>
    <xf numFmtId="43" fontId="130" fillId="95" borderId="0"/>
    <xf numFmtId="0" fontId="131" fillId="0" borderId="0" applyNumberFormat="0" applyFill="0" applyBorder="0" applyAlignment="0" applyProtection="0"/>
    <xf numFmtId="0" fontId="32" fillId="0" borderId="0"/>
    <xf numFmtId="214" fontId="132" fillId="0" borderId="0" applyFont="0" applyFill="0" applyBorder="0" applyAlignment="0" applyProtection="0"/>
    <xf numFmtId="0" fontId="133" fillId="0" borderId="0"/>
    <xf numFmtId="0" fontId="134" fillId="0" borderId="0"/>
    <xf numFmtId="3" fontId="3" fillId="8" borderId="0">
      <alignment horizontal="center"/>
    </xf>
    <xf numFmtId="0" fontId="26" fillId="0" borderId="0"/>
    <xf numFmtId="0" fontId="6" fillId="2" borderId="0">
      <alignment horizontal="center"/>
    </xf>
    <xf numFmtId="3" fontId="3" fillId="14" borderId="0">
      <alignment horizontal="center"/>
    </xf>
    <xf numFmtId="0" fontId="26" fillId="0" borderId="0" applyProtection="0"/>
    <xf numFmtId="231" fontId="26" fillId="0" borderId="0" applyFont="0" applyFill="0" applyBorder="0" applyAlignment="0" applyProtection="0"/>
    <xf numFmtId="231" fontId="26" fillId="0" borderId="0" applyFont="0" applyFill="0" applyBorder="0" applyAlignment="0" applyProtection="0"/>
    <xf numFmtId="231" fontId="26" fillId="0" borderId="0" applyFont="0" applyFill="0" applyBorder="0" applyAlignment="0" applyProtection="0"/>
    <xf numFmtId="231" fontId="26" fillId="0" borderId="0" applyFont="0" applyFill="0" applyBorder="0" applyAlignment="0" applyProtection="0"/>
    <xf numFmtId="0" fontId="106" fillId="0" borderId="0">
      <alignment vertical="top"/>
    </xf>
    <xf numFmtId="232" fontId="26" fillId="0" borderId="0">
      <alignment horizontal="left" wrapText="1"/>
    </xf>
    <xf numFmtId="0" fontId="106" fillId="0" borderId="0">
      <alignment vertical="top"/>
    </xf>
    <xf numFmtId="0" fontId="26" fillId="0" borderId="0"/>
    <xf numFmtId="0" fontId="26" fillId="0" borderId="0"/>
    <xf numFmtId="233" fontId="101" fillId="0" borderId="0"/>
    <xf numFmtId="0" fontId="135" fillId="46" borderId="0" applyNumberFormat="0" applyBorder="0" applyAlignment="0" applyProtection="0">
      <alignment vertical="center"/>
    </xf>
    <xf numFmtId="0" fontId="135" fillId="49" borderId="0" applyNumberFormat="0" applyBorder="0" applyAlignment="0" applyProtection="0">
      <alignment vertical="center"/>
    </xf>
    <xf numFmtId="0" fontId="135" fillId="52" borderId="0" applyNumberFormat="0" applyBorder="0" applyAlignment="0" applyProtection="0">
      <alignment vertical="center"/>
    </xf>
    <xf numFmtId="0" fontId="135" fillId="53" borderId="0" applyNumberFormat="0" applyBorder="0" applyAlignment="0" applyProtection="0">
      <alignment vertical="center"/>
    </xf>
    <xf numFmtId="0" fontId="135" fillId="54" borderId="0" applyNumberFormat="0" applyBorder="0" applyAlignment="0" applyProtection="0">
      <alignment vertical="center"/>
    </xf>
    <xf numFmtId="0" fontId="135" fillId="50" borderId="0" applyNumberFormat="0" applyBorder="0" applyAlignment="0" applyProtection="0">
      <alignment vertical="center"/>
    </xf>
    <xf numFmtId="0" fontId="135" fillId="45" borderId="0" applyNumberFormat="0" applyBorder="0" applyAlignment="0" applyProtection="0">
      <alignment vertical="center"/>
    </xf>
    <xf numFmtId="0" fontId="135" fillId="48" borderId="0" applyNumberFormat="0" applyBorder="0" applyAlignment="0" applyProtection="0">
      <alignment vertical="center"/>
    </xf>
    <xf numFmtId="0" fontId="135" fillId="57" borderId="0" applyNumberFormat="0" applyBorder="0" applyAlignment="0" applyProtection="0">
      <alignment vertical="center"/>
    </xf>
    <xf numFmtId="0" fontId="135" fillId="53" borderId="0" applyNumberFormat="0" applyBorder="0" applyAlignment="0" applyProtection="0">
      <alignment vertical="center"/>
    </xf>
    <xf numFmtId="0" fontId="135" fillId="45" borderId="0" applyNumberFormat="0" applyBorder="0" applyAlignment="0" applyProtection="0">
      <alignment vertical="center"/>
    </xf>
    <xf numFmtId="0" fontId="135" fillId="58" borderId="0" applyNumberFormat="0" applyBorder="0" applyAlignment="0" applyProtection="0">
      <alignment vertical="center"/>
    </xf>
    <xf numFmtId="0" fontId="136" fillId="59" borderId="0" applyNumberFormat="0" applyBorder="0" applyAlignment="0" applyProtection="0">
      <alignment vertical="center"/>
    </xf>
    <xf numFmtId="0" fontId="136" fillId="48" borderId="0" applyNumberFormat="0" applyBorder="0" applyAlignment="0" applyProtection="0">
      <alignment vertical="center"/>
    </xf>
    <xf numFmtId="0" fontId="136" fillId="57" borderId="0" applyNumberFormat="0" applyBorder="0" applyAlignment="0" applyProtection="0">
      <alignment vertical="center"/>
    </xf>
    <xf numFmtId="0" fontId="136" fillId="62" borderId="0" applyNumberFormat="0" applyBorder="0" applyAlignment="0" applyProtection="0">
      <alignment vertical="center"/>
    </xf>
    <xf numFmtId="0" fontId="136" fillId="60" borderId="0" applyNumberFormat="0" applyBorder="0" applyAlignment="0" applyProtection="0">
      <alignment vertical="center"/>
    </xf>
    <xf numFmtId="0" fontId="136" fillId="63" borderId="0" applyNumberFormat="0" applyBorder="0" applyAlignment="0" applyProtection="0">
      <alignment vertical="center"/>
    </xf>
    <xf numFmtId="0" fontId="30" fillId="97" borderId="0" applyNumberFormat="0" applyBorder="0" applyAlignment="0" applyProtection="0"/>
    <xf numFmtId="0" fontId="30" fillId="98" borderId="0" applyNumberFormat="0" applyBorder="0" applyAlignment="0" applyProtection="0"/>
    <xf numFmtId="0" fontId="33" fillId="99" borderId="0" applyNumberFormat="0" applyBorder="0" applyAlignment="0" applyProtection="0"/>
    <xf numFmtId="0" fontId="30" fillId="100" borderId="0" applyNumberFormat="0" applyBorder="0" applyAlignment="0" applyProtection="0"/>
    <xf numFmtId="0" fontId="30" fillId="101" borderId="0" applyNumberFormat="0" applyBorder="0" applyAlignment="0" applyProtection="0"/>
    <xf numFmtId="0" fontId="33" fillId="102" borderId="0" applyNumberFormat="0" applyBorder="0" applyAlignment="0" applyProtection="0"/>
    <xf numFmtId="0" fontId="30" fillId="103" borderId="0" applyNumberFormat="0" applyBorder="0" applyAlignment="0" applyProtection="0"/>
    <xf numFmtId="0" fontId="30" fillId="104" borderId="0" applyNumberFormat="0" applyBorder="0" applyAlignment="0" applyProtection="0"/>
    <xf numFmtId="0" fontId="33" fillId="105" borderId="0" applyNumberFormat="0" applyBorder="0" applyAlignment="0" applyProtection="0"/>
    <xf numFmtId="0" fontId="30" fillId="104" borderId="0" applyNumberFormat="0" applyBorder="0" applyAlignment="0" applyProtection="0"/>
    <xf numFmtId="0" fontId="30" fillId="105" borderId="0" applyNumberFormat="0" applyBorder="0" applyAlignment="0" applyProtection="0"/>
    <xf numFmtId="0" fontId="33" fillId="105" borderId="0" applyNumberFormat="0" applyBorder="0" applyAlignment="0" applyProtection="0"/>
    <xf numFmtId="0" fontId="30" fillId="97" borderId="0" applyNumberFormat="0" applyBorder="0" applyAlignment="0" applyProtection="0"/>
    <xf numFmtId="0" fontId="30" fillId="98" borderId="0" applyNumberFormat="0" applyBorder="0" applyAlignment="0" applyProtection="0"/>
    <xf numFmtId="0" fontId="33" fillId="98" borderId="0" applyNumberFormat="0" applyBorder="0" applyAlignment="0" applyProtection="0"/>
    <xf numFmtId="0" fontId="30" fillId="83" borderId="0" applyNumberFormat="0" applyBorder="0" applyAlignment="0" applyProtection="0"/>
    <xf numFmtId="0" fontId="30" fillId="101" borderId="0" applyNumberFormat="0" applyBorder="0" applyAlignment="0" applyProtection="0"/>
    <xf numFmtId="0" fontId="33" fillId="106" borderId="0" applyNumberFormat="0" applyBorder="0" applyAlignment="0" applyProtection="0"/>
    <xf numFmtId="234" fontId="137" fillId="95" borderId="57">
      <alignment horizontal="center" vertical="center"/>
    </xf>
    <xf numFmtId="0" fontId="117" fillId="73" borderId="0" applyNumberFormat="0" applyFont="0" applyAlignment="0">
      <alignment vertical="top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26" fillId="73" borderId="0" applyNumberFormat="0" applyFont="0" applyAlignment="0">
      <alignment vertical="top" wrapText="1"/>
    </xf>
    <xf numFmtId="0" fontId="138" fillId="0" borderId="58">
      <alignment horizontal="centerContinuous" vertical="center"/>
    </xf>
    <xf numFmtId="5" fontId="139" fillId="0" borderId="59">
      <alignment horizontal="center" vertical="center"/>
      <protection locked="0"/>
    </xf>
    <xf numFmtId="14" fontId="139" fillId="0" borderId="59">
      <alignment horizontal="center" vertical="center"/>
      <protection locked="0"/>
    </xf>
    <xf numFmtId="235" fontId="139" fillId="0" borderId="59">
      <alignment horizontal="center" vertical="center"/>
      <protection locked="0"/>
    </xf>
    <xf numFmtId="37" fontId="139" fillId="0" borderId="59">
      <alignment horizontal="center" vertical="center"/>
      <protection locked="0"/>
    </xf>
    <xf numFmtId="236" fontId="139" fillId="0" borderId="59">
      <alignment horizontal="center" vertical="center"/>
      <protection locked="0"/>
    </xf>
    <xf numFmtId="0" fontId="139" fillId="0" borderId="59">
      <alignment horizontal="center" vertical="center"/>
      <protection locked="0"/>
    </xf>
    <xf numFmtId="237" fontId="139" fillId="0" borderId="59">
      <alignment horizontal="center" vertical="center"/>
      <protection locked="0"/>
    </xf>
    <xf numFmtId="238" fontId="28" fillId="0" borderId="60">
      <alignment horizontal="center" vertical="center"/>
      <protection locked="0"/>
    </xf>
    <xf numFmtId="239" fontId="28" fillId="0" borderId="60">
      <alignment horizontal="center" vertical="center"/>
      <protection locked="0"/>
    </xf>
    <xf numFmtId="240" fontId="28" fillId="0" borderId="60">
      <alignment horizontal="center" vertical="center"/>
      <protection locked="0"/>
    </xf>
    <xf numFmtId="241" fontId="28" fillId="0" borderId="60">
      <alignment horizontal="center" vertical="center"/>
      <protection locked="0"/>
    </xf>
    <xf numFmtId="242" fontId="28" fillId="0" borderId="60">
      <alignment horizontal="center" vertical="center"/>
      <protection locked="0"/>
    </xf>
    <xf numFmtId="243" fontId="28" fillId="0" borderId="60">
      <alignment horizontal="center" vertical="center"/>
      <protection locked="0"/>
    </xf>
    <xf numFmtId="244" fontId="139" fillId="0" borderId="59">
      <alignment vertical="center"/>
      <protection locked="0"/>
    </xf>
    <xf numFmtId="245" fontId="139" fillId="0" borderId="59">
      <alignment horizontal="right" vertical="center"/>
      <protection locked="0"/>
    </xf>
    <xf numFmtId="246" fontId="139" fillId="0" borderId="59">
      <alignment vertical="center"/>
      <protection locked="0"/>
    </xf>
    <xf numFmtId="247" fontId="139" fillId="0" borderId="59">
      <alignment vertical="center"/>
      <protection locked="0"/>
    </xf>
    <xf numFmtId="248" fontId="139" fillId="0" borderId="59">
      <alignment vertical="center"/>
      <protection locked="0"/>
    </xf>
    <xf numFmtId="0" fontId="139" fillId="0" borderId="59">
      <alignment vertical="center"/>
      <protection locked="0"/>
    </xf>
    <xf numFmtId="249" fontId="139" fillId="0" borderId="59">
      <alignment horizontal="right" vertical="center"/>
      <protection locked="0"/>
    </xf>
    <xf numFmtId="0" fontId="28" fillId="0" borderId="60" applyAlignment="0">
      <protection locked="0"/>
    </xf>
    <xf numFmtId="250" fontId="139" fillId="0" borderId="59">
      <alignment horizontal="center" vertical="center"/>
      <protection locked="0"/>
    </xf>
    <xf numFmtId="239" fontId="139" fillId="0" borderId="59">
      <alignment horizontal="center" vertical="center"/>
      <protection locked="0"/>
    </xf>
    <xf numFmtId="251" fontId="139" fillId="0" borderId="59">
      <alignment horizontal="center" vertical="center"/>
      <protection locked="0"/>
    </xf>
    <xf numFmtId="252" fontId="139" fillId="0" borderId="59">
      <alignment horizontal="center" vertical="center"/>
      <protection locked="0"/>
    </xf>
    <xf numFmtId="253" fontId="139" fillId="0" borderId="59">
      <alignment horizontal="center" vertical="center"/>
      <protection locked="0"/>
    </xf>
    <xf numFmtId="0" fontId="139" fillId="0" borderId="59">
      <alignment horizontal="center" vertical="center"/>
      <protection locked="0"/>
    </xf>
    <xf numFmtId="254" fontId="139" fillId="0" borderId="59">
      <alignment horizontal="center" vertical="center"/>
      <protection locked="0"/>
    </xf>
    <xf numFmtId="238" fontId="28" fillId="0" borderId="60">
      <alignment vertical="center"/>
      <protection locked="0"/>
    </xf>
    <xf numFmtId="255" fontId="28" fillId="0" borderId="60">
      <alignment horizontal="right" vertical="center"/>
      <protection locked="0"/>
    </xf>
    <xf numFmtId="240" fontId="28" fillId="0" borderId="60">
      <alignment vertical="center"/>
      <protection locked="0"/>
    </xf>
    <xf numFmtId="241" fontId="28" fillId="0" borderId="60">
      <alignment vertical="center"/>
      <protection locked="0"/>
    </xf>
    <xf numFmtId="242" fontId="28" fillId="0" borderId="60">
      <alignment vertical="center"/>
      <protection locked="0"/>
    </xf>
    <xf numFmtId="243" fontId="28" fillId="0" borderId="60">
      <alignment horizontal="right" vertical="center"/>
      <protection locked="0"/>
    </xf>
    <xf numFmtId="0" fontId="109" fillId="0" borderId="0" applyNumberFormat="0" applyFill="0" applyBorder="0" applyAlignment="0"/>
    <xf numFmtId="0" fontId="28" fillId="0" borderId="0" applyNumberFormat="0" applyFont="0" applyFill="0" applyBorder="0">
      <alignment horizontal="center" vertical="center"/>
      <protection locked="0"/>
    </xf>
    <xf numFmtId="238" fontId="28" fillId="0" borderId="0" applyFill="0" applyBorder="0">
      <alignment horizontal="center" vertical="center"/>
    </xf>
    <xf numFmtId="239" fontId="28" fillId="0" borderId="0" applyFill="0" applyBorder="0">
      <alignment horizontal="center" vertical="center"/>
    </xf>
    <xf numFmtId="240" fontId="28" fillId="0" borderId="0" applyFill="0" applyBorder="0">
      <alignment horizontal="center" vertical="center"/>
    </xf>
    <xf numFmtId="241" fontId="28" fillId="0" borderId="0" applyFill="0" applyBorder="0">
      <alignment horizontal="center" vertical="center"/>
    </xf>
    <xf numFmtId="242" fontId="28" fillId="0" borderId="0" applyFill="0" applyBorder="0">
      <alignment horizontal="center" vertical="center"/>
    </xf>
    <xf numFmtId="243" fontId="28" fillId="0" borderId="0" applyFill="0" applyBorder="0">
      <alignment horizontal="center" vertical="center"/>
    </xf>
    <xf numFmtId="256" fontId="140" fillId="0" borderId="0"/>
    <xf numFmtId="256" fontId="140" fillId="0" borderId="0"/>
    <xf numFmtId="256" fontId="140" fillId="0" borderId="0"/>
    <xf numFmtId="256" fontId="140" fillId="0" borderId="0"/>
    <xf numFmtId="256" fontId="140" fillId="0" borderId="0"/>
    <xf numFmtId="256" fontId="140" fillId="0" borderId="0"/>
    <xf numFmtId="256" fontId="140" fillId="0" borderId="0"/>
    <xf numFmtId="256" fontId="140" fillId="0" borderId="0"/>
    <xf numFmtId="257" fontId="26" fillId="0" borderId="0" applyFont="0" applyFill="0" applyBorder="0" applyAlignment="0" applyProtection="0"/>
    <xf numFmtId="257" fontId="26" fillId="0" borderId="0" applyFont="0" applyFill="0" applyBorder="0" applyAlignment="0" applyProtection="0"/>
    <xf numFmtId="4" fontId="141" fillId="0" borderId="8" applyFont="0" applyFill="0" applyBorder="0" applyAlignment="0">
      <alignment horizontal="center" vertical="center"/>
    </xf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19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26" fillId="0" borderId="0" applyFont="0" applyFill="0" applyBorder="0" applyAlignment="0" applyProtection="0"/>
    <xf numFmtId="258" fontId="26" fillId="0" borderId="0" applyFill="0" applyBorder="0" applyAlignment="0" applyProtection="0"/>
    <xf numFmtId="258" fontId="26" fillId="0" borderId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142" fillId="0" borderId="0">
      <protection locked="0"/>
    </xf>
    <xf numFmtId="0" fontId="143" fillId="0" borderId="0"/>
    <xf numFmtId="0" fontId="144" fillId="0" borderId="0"/>
    <xf numFmtId="3" fontId="26" fillId="0" borderId="0" applyFont="0" applyFill="0" applyBorder="0" applyAlignment="0" applyProtection="0"/>
    <xf numFmtId="201" fontId="137" fillId="0" borderId="0" applyFont="0" applyFill="0" applyBorder="0" applyAlignment="0" applyProtection="0"/>
    <xf numFmtId="201" fontId="137" fillId="0" borderId="0" applyFont="0" applyFill="0" applyBorder="0" applyAlignment="0" applyProtection="0"/>
    <xf numFmtId="201" fontId="137" fillId="0" borderId="0" applyFont="0" applyFill="0" applyBorder="0" applyAlignment="0" applyProtection="0"/>
    <xf numFmtId="201" fontId="137" fillId="0" borderId="0" applyFont="0" applyFill="0" applyBorder="0" applyAlignment="0" applyProtection="0"/>
    <xf numFmtId="4" fontId="137" fillId="0" borderId="0" applyFont="0" applyFill="0" applyBorder="0" applyAlignment="0" applyProtection="0"/>
    <xf numFmtId="4" fontId="137" fillId="0" borderId="0" applyFont="0" applyFill="0" applyBorder="0" applyAlignment="0" applyProtection="0"/>
    <xf numFmtId="4" fontId="137" fillId="0" borderId="0" applyFont="0" applyFill="0" applyBorder="0" applyAlignment="0" applyProtection="0"/>
    <xf numFmtId="4" fontId="137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ill="0" applyBorder="0">
      <alignment vertical="center"/>
    </xf>
    <xf numFmtId="0" fontId="147" fillId="0" borderId="0" applyNumberFormat="0" applyFill="0" applyBorder="0" applyProtection="0">
      <alignment horizontal="left"/>
    </xf>
    <xf numFmtId="0" fontId="76" fillId="0" borderId="0" applyNumberFormat="0" applyFill="0" applyBorder="0" applyProtection="0">
      <alignment horizontal="left"/>
    </xf>
    <xf numFmtId="0" fontId="148" fillId="0" borderId="0" applyFill="0" applyBorder="0">
      <alignment vertical="center"/>
    </xf>
    <xf numFmtId="261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263" fontId="142" fillId="0" borderId="0">
      <protection locked="0"/>
    </xf>
    <xf numFmtId="38" fontId="149" fillId="0" borderId="0"/>
    <xf numFmtId="205" fontId="26" fillId="0" borderId="0" applyFont="0" applyFill="0" applyBorder="0" applyAlignment="0" applyProtection="0">
      <alignment wrapText="1"/>
    </xf>
    <xf numFmtId="0" fontId="150" fillId="71" borderId="61" applyNumberFormat="0" applyFont="0" applyAlignment="0">
      <alignment vertical="center"/>
    </xf>
    <xf numFmtId="0" fontId="57" fillId="107" borderId="0" applyNumberFormat="0" applyBorder="0" applyAlignment="0" applyProtection="0"/>
    <xf numFmtId="0" fontId="57" fillId="108" borderId="0" applyNumberFormat="0" applyBorder="0" applyAlignment="0" applyProtection="0"/>
    <xf numFmtId="0" fontId="57" fillId="109" borderId="0" applyNumberFormat="0" applyBorder="0" applyAlignment="0" applyProtection="0"/>
    <xf numFmtId="0" fontId="150" fillId="72" borderId="61" applyNumberFormat="0" applyFont="0" applyAlignment="0">
      <alignment vertical="center"/>
    </xf>
    <xf numFmtId="244" fontId="139" fillId="0" borderId="59">
      <alignment horizontal="center" vertical="center"/>
      <protection locked="0"/>
    </xf>
    <xf numFmtId="264" fontId="139" fillId="0" borderId="59">
      <alignment horizontal="right" vertical="center"/>
      <protection locked="0"/>
    </xf>
    <xf numFmtId="246" fontId="139" fillId="0" borderId="59">
      <alignment horizontal="center" vertical="center"/>
      <protection locked="0"/>
    </xf>
    <xf numFmtId="247" fontId="139" fillId="0" borderId="59">
      <alignment horizontal="center" vertical="center"/>
      <protection locked="0"/>
    </xf>
    <xf numFmtId="248" fontId="139" fillId="0" borderId="59">
      <alignment horizontal="center" vertical="center"/>
      <protection locked="0"/>
    </xf>
    <xf numFmtId="0" fontId="139" fillId="0" borderId="59">
      <alignment vertical="center"/>
      <protection locked="0"/>
    </xf>
    <xf numFmtId="249" fontId="139" fillId="0" borderId="59">
      <alignment horizontal="right" vertical="center"/>
      <protection locked="0"/>
    </xf>
    <xf numFmtId="257" fontId="26" fillId="0" borderId="0">
      <protection locked="0"/>
    </xf>
    <xf numFmtId="257" fontId="26" fillId="0" borderId="0">
      <protection locked="0"/>
    </xf>
    <xf numFmtId="0" fontId="151" fillId="0" borderId="0"/>
    <xf numFmtId="0" fontId="26" fillId="110" borderId="0" applyNumberFormat="0" applyFont="0" applyAlignment="0"/>
    <xf numFmtId="0" fontId="26" fillId="110" borderId="0" applyNumberFormat="0" applyFont="0" applyAlignment="0"/>
    <xf numFmtId="244" fontId="139" fillId="0" borderId="0" applyFill="0" applyBorder="0">
      <alignment horizontal="right" vertical="center"/>
    </xf>
    <xf numFmtId="245" fontId="139" fillId="0" borderId="0" applyFill="0" applyBorder="0">
      <alignment horizontal="right" vertical="center"/>
    </xf>
    <xf numFmtId="246" fontId="139" fillId="0" borderId="0" applyFill="0" applyBorder="0">
      <alignment horizontal="right" vertical="center"/>
    </xf>
    <xf numFmtId="247" fontId="139" fillId="0" borderId="0" applyFill="0" applyBorder="0">
      <alignment horizontal="right" vertical="center"/>
    </xf>
    <xf numFmtId="248" fontId="139" fillId="0" borderId="0" applyFill="0" applyBorder="0">
      <alignment horizontal="right" vertical="center"/>
    </xf>
    <xf numFmtId="0" fontId="152" fillId="0" borderId="0" applyFill="0" applyBorder="0">
      <alignment horizontal="right" vertical="center"/>
    </xf>
    <xf numFmtId="249" fontId="139" fillId="0" borderId="0" applyFill="0" applyBorder="0">
      <alignment horizontal="right" vertical="center"/>
    </xf>
    <xf numFmtId="38" fontId="26" fillId="111" borderId="0" applyFill="0">
      <alignment horizontal="right"/>
      <protection locked="0"/>
    </xf>
    <xf numFmtId="38" fontId="26" fillId="111" borderId="0" applyFill="0">
      <alignment horizontal="right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8" fontId="28" fillId="82" borderId="0" applyNumberFormat="0" applyBorder="0" applyAlignment="0" applyProtection="0"/>
    <xf numFmtId="38" fontId="28" fillId="82" borderId="0" applyNumberFormat="0" applyBorder="0" applyAlignment="0" applyProtection="0"/>
    <xf numFmtId="0" fontId="118" fillId="0" borderId="62" applyNumberFormat="0" applyAlignment="0" applyProtection="0">
      <alignment horizontal="left" vertical="center"/>
    </xf>
    <xf numFmtId="265" fontId="26" fillId="0" borderId="0">
      <protection locked="0"/>
    </xf>
    <xf numFmtId="265" fontId="26" fillId="0" borderId="0">
      <protection locked="0"/>
    </xf>
    <xf numFmtId="265" fontId="26" fillId="0" borderId="0">
      <protection locked="0"/>
    </xf>
    <xf numFmtId="0" fontId="109" fillId="0" borderId="63" applyNumberFormat="0" applyFill="0" applyAlignment="0" applyProtection="0"/>
    <xf numFmtId="0" fontId="153" fillId="0" borderId="0" applyFill="0" applyBorder="0" applyAlignment="0">
      <protection locked="0"/>
    </xf>
    <xf numFmtId="0" fontId="154" fillId="0" borderId="0" applyFill="0" applyBorder="0" applyAlignment="0">
      <protection locked="0"/>
    </xf>
    <xf numFmtId="0" fontId="155" fillId="71" borderId="0" applyNumberFormat="0" applyFill="0" applyBorder="0" applyAlignment="0" applyProtection="0">
      <alignment horizontal="left" vertical="center"/>
    </xf>
    <xf numFmtId="0" fontId="156" fillId="79" borderId="0" applyNumberFormat="0" applyFill="0" applyBorder="0" applyAlignment="0" applyProtection="0">
      <alignment vertical="top"/>
    </xf>
    <xf numFmtId="174" fontId="157" fillId="0" borderId="0" applyFont="0" applyFill="0" applyBorder="0" applyAlignment="0" applyProtection="0"/>
    <xf numFmtId="10" fontId="28" fillId="76" borderId="44" applyNumberFormat="0" applyBorder="0" applyAlignment="0" applyProtection="0"/>
    <xf numFmtId="10" fontId="28" fillId="76" borderId="44" applyNumberFormat="0" applyBorder="0" applyAlignment="0" applyProtection="0"/>
    <xf numFmtId="0" fontId="146" fillId="0" borderId="0" applyFill="0" applyBorder="0">
      <alignment vertical="center"/>
    </xf>
    <xf numFmtId="266" fontId="139" fillId="0" borderId="0" applyFill="0" applyBorder="0">
      <alignment horizontal="center" vertical="center"/>
    </xf>
    <xf numFmtId="264" fontId="139" fillId="0" borderId="0" applyFill="0" applyBorder="0">
      <alignment horizontal="right" vertical="center"/>
    </xf>
    <xf numFmtId="267" fontId="139" fillId="0" borderId="0" applyFill="0" applyBorder="0">
      <alignment horizontal="center" vertical="center"/>
    </xf>
    <xf numFmtId="268" fontId="139" fillId="0" borderId="0" applyFill="0" applyBorder="0">
      <alignment horizontal="center" vertical="center"/>
    </xf>
    <xf numFmtId="269" fontId="139" fillId="0" borderId="0" applyFill="0" applyBorder="0">
      <alignment horizontal="center" vertical="center"/>
    </xf>
    <xf numFmtId="249" fontId="139" fillId="0" borderId="0" applyFill="0" applyBorder="0">
      <alignment horizontal="right" vertical="center"/>
    </xf>
    <xf numFmtId="0" fontId="158" fillId="0" borderId="0" applyFill="0" applyBorder="0">
      <alignment vertical="center"/>
    </xf>
    <xf numFmtId="0" fontId="159" fillId="0" borderId="0" applyFill="0" applyBorder="0">
      <alignment vertical="center"/>
    </xf>
    <xf numFmtId="0" fontId="152" fillId="0" borderId="0" applyFill="0" applyBorder="0">
      <alignment vertical="center"/>
    </xf>
    <xf numFmtId="0" fontId="139" fillId="0" borderId="0" applyFill="0" applyBorder="0">
      <alignment vertical="center"/>
    </xf>
    <xf numFmtId="5" fontId="139" fillId="0" borderId="0" applyFill="0" applyBorder="0">
      <alignment horizontal="center" vertical="center"/>
    </xf>
    <xf numFmtId="14" fontId="139" fillId="0" borderId="0" applyFill="0" applyBorder="0">
      <alignment horizontal="center" vertical="center"/>
    </xf>
    <xf numFmtId="235" fontId="139" fillId="0" borderId="0" applyFill="0" applyBorder="0">
      <alignment horizontal="center" vertical="center"/>
    </xf>
    <xf numFmtId="37" fontId="139" fillId="0" borderId="0" applyFill="0" applyBorder="0">
      <alignment horizontal="center" vertical="center"/>
    </xf>
    <xf numFmtId="236" fontId="139" fillId="0" borderId="0" applyFill="0" applyBorder="0">
      <alignment horizontal="center" vertical="center"/>
    </xf>
    <xf numFmtId="0" fontId="139" fillId="0" borderId="0" applyFill="0" applyBorder="0">
      <alignment horizontal="center" vertical="center"/>
    </xf>
    <xf numFmtId="237" fontId="139" fillId="0" borderId="0" applyFill="0" applyBorder="0">
      <alignment horizontal="center" vertical="center"/>
    </xf>
    <xf numFmtId="0" fontId="160" fillId="0" borderId="0" applyFill="0" applyBorder="0">
      <alignment vertical="center"/>
    </xf>
    <xf numFmtId="270" fontId="161" fillId="0" borderId="64" applyFill="0" applyAlignment="0" applyProtection="0"/>
    <xf numFmtId="271" fontId="109" fillId="56" borderId="65" applyAlignment="0">
      <protection locked="0"/>
    </xf>
    <xf numFmtId="0" fontId="162" fillId="0" borderId="0" applyNumberFormat="0" applyBorder="0" applyAlignment="0"/>
    <xf numFmtId="0" fontId="55" fillId="0" borderId="44" applyFill="0">
      <alignment horizontal="center" vertical="center"/>
    </xf>
    <xf numFmtId="0" fontId="28" fillId="0" borderId="44" applyFill="0">
      <alignment horizontal="center" vertical="center"/>
    </xf>
    <xf numFmtId="272" fontId="28" fillId="0" borderId="44" applyFill="0">
      <alignment horizontal="center" vertical="center"/>
    </xf>
    <xf numFmtId="0" fontId="139" fillId="0" borderId="66" applyFill="0">
      <alignment horizontal="center" vertical="center"/>
    </xf>
    <xf numFmtId="0" fontId="152" fillId="0" borderId="66" applyFill="0">
      <alignment horizontal="center" vertical="center"/>
    </xf>
    <xf numFmtId="273" fontId="139" fillId="0" borderId="66" applyFill="0">
      <alignment horizontal="center" vertical="center"/>
    </xf>
    <xf numFmtId="37" fontId="163" fillId="0" borderId="66" applyFill="0">
      <alignment horizontal="center" vertical="center"/>
    </xf>
    <xf numFmtId="0" fontId="164" fillId="0" borderId="0" applyNumberFormat="0" applyBorder="0" applyAlignment="0" applyProtection="0"/>
    <xf numFmtId="250" fontId="139" fillId="0" borderId="0" applyFill="0" applyBorder="0">
      <alignment horizontal="center" vertical="center"/>
    </xf>
    <xf numFmtId="239" fontId="139" fillId="0" borderId="0" applyFill="0" applyBorder="0">
      <alignment horizontal="center" vertical="center"/>
    </xf>
    <xf numFmtId="251" fontId="139" fillId="0" borderId="0" applyFill="0" applyBorder="0">
      <alignment horizontal="center" vertical="center"/>
    </xf>
    <xf numFmtId="252" fontId="139" fillId="0" borderId="0" applyFill="0" applyBorder="0">
      <alignment horizontal="center" vertical="center"/>
    </xf>
    <xf numFmtId="253" fontId="139" fillId="0" borderId="0" applyFill="0" applyBorder="0">
      <alignment horizontal="center" vertical="center"/>
    </xf>
    <xf numFmtId="0" fontId="139" fillId="0" borderId="0" applyFill="0" applyBorder="0">
      <alignment horizontal="center" vertical="center"/>
    </xf>
    <xf numFmtId="254" fontId="139" fillId="0" borderId="0" applyFill="0" applyBorder="0">
      <alignment horizontal="center" vertical="center"/>
    </xf>
    <xf numFmtId="0" fontId="118" fillId="0" borderId="0" applyFill="0" applyBorder="0" applyAlignment="0"/>
    <xf numFmtId="0" fontId="165" fillId="93" borderId="33" applyNumberFormat="0" applyFill="0" applyBorder="0" applyAlignment="0" applyProtection="0">
      <alignment horizontal="left"/>
    </xf>
    <xf numFmtId="37" fontId="166" fillId="0" borderId="0"/>
    <xf numFmtId="0" fontId="26" fillId="0" borderId="0" applyNumberFormat="0" applyFont="0" applyBorder="0" applyAlignment="0" applyProtection="0"/>
    <xf numFmtId="0" fontId="26" fillId="0" borderId="0" applyNumberFormat="0" applyFont="0" applyBorder="0" applyAlignment="0" applyProtection="0"/>
    <xf numFmtId="274" fontId="137" fillId="0" borderId="0"/>
    <xf numFmtId="0" fontId="26" fillId="0" borderId="0"/>
    <xf numFmtId="0" fontId="167" fillId="0" borderId="0">
      <alignment vertical="center"/>
    </xf>
    <xf numFmtId="0" fontId="167" fillId="0" borderId="0">
      <alignment vertical="center"/>
    </xf>
    <xf numFmtId="0" fontId="167" fillId="0" borderId="0">
      <alignment vertical="center"/>
    </xf>
    <xf numFmtId="0" fontId="167" fillId="0" borderId="0">
      <alignment vertical="center"/>
    </xf>
    <xf numFmtId="0" fontId="167" fillId="0" borderId="0">
      <alignment vertical="center"/>
    </xf>
    <xf numFmtId="0" fontId="167" fillId="0" borderId="0">
      <alignment vertical="center"/>
    </xf>
    <xf numFmtId="0" fontId="167" fillId="0" borderId="0">
      <alignment vertical="center"/>
    </xf>
    <xf numFmtId="0" fontId="16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>
      <alignment vertical="top"/>
    </xf>
    <xf numFmtId="0" fontId="26" fillId="0" borderId="0"/>
    <xf numFmtId="0" fontId="167" fillId="0" borderId="0">
      <alignment vertical="center"/>
    </xf>
    <xf numFmtId="0" fontId="3" fillId="0" borderId="0"/>
    <xf numFmtId="0" fontId="3" fillId="0" borderId="0"/>
    <xf numFmtId="0" fontId="26" fillId="0" borderId="0"/>
    <xf numFmtId="0" fontId="2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67" fillId="0" borderId="0">
      <alignment vertical="center"/>
    </xf>
    <xf numFmtId="0" fontId="30" fillId="0" borderId="0"/>
    <xf numFmtId="0" fontId="167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7" fillId="0" borderId="0">
      <alignment vertical="center"/>
    </xf>
    <xf numFmtId="0" fontId="26" fillId="0" borderId="0"/>
    <xf numFmtId="0" fontId="167" fillId="0" borderId="0">
      <alignment vertical="center"/>
    </xf>
    <xf numFmtId="0" fontId="26" fillId="0" borderId="0"/>
    <xf numFmtId="275" fontId="26" fillId="0" borderId="0" applyFont="0" applyFill="0" applyBorder="0" applyAlignment="0" applyProtection="0"/>
    <xf numFmtId="275" fontId="26" fillId="0" borderId="0" applyFont="0" applyFill="0" applyBorder="0" applyAlignment="0" applyProtection="0"/>
    <xf numFmtId="276" fontId="26" fillId="0" borderId="0" applyFont="0" applyFill="0" applyBorder="0" applyAlignment="0" applyProtection="0"/>
    <xf numFmtId="276" fontId="26" fillId="0" borderId="0" applyFont="0" applyFill="0" applyBorder="0" applyAlignment="0" applyProtection="0"/>
    <xf numFmtId="277" fontId="26" fillId="0" borderId="0" applyFont="0" applyFill="0" applyBorder="0" applyAlignment="0" applyProtection="0"/>
    <xf numFmtId="277" fontId="26" fillId="0" borderId="0" applyFont="0" applyFill="0" applyBorder="0" applyAlignment="0" applyProtection="0"/>
    <xf numFmtId="0" fontId="52" fillId="0" borderId="0" applyFill="0" applyBorder="0">
      <alignment vertical="center"/>
    </xf>
    <xf numFmtId="244" fontId="163" fillId="0" borderId="0" applyFill="0" applyBorder="0">
      <alignment horizontal="center" vertical="center"/>
    </xf>
    <xf numFmtId="264" fontId="163" fillId="0" borderId="0" applyFill="0" applyBorder="0">
      <alignment horizontal="right" vertical="center"/>
    </xf>
    <xf numFmtId="246" fontId="163" fillId="0" borderId="0" applyFill="0" applyBorder="0">
      <alignment horizontal="center" vertical="center"/>
    </xf>
    <xf numFmtId="247" fontId="163" fillId="0" borderId="0" applyFill="0" applyBorder="0">
      <alignment horizontal="center" vertical="center"/>
    </xf>
    <xf numFmtId="248" fontId="163" fillId="0" borderId="0" applyFill="0" applyBorder="0">
      <alignment horizontal="center" vertical="center"/>
    </xf>
    <xf numFmtId="0" fontId="168" fillId="0" borderId="0" applyFill="0" applyBorder="0">
      <alignment horizontal="right" vertical="center"/>
    </xf>
    <xf numFmtId="249" fontId="163" fillId="0" borderId="0" applyFill="0" applyBorder="0">
      <alignment horizontal="right" vertical="center"/>
    </xf>
    <xf numFmtId="0" fontId="169" fillId="0" borderId="0" applyFill="0" applyBorder="0">
      <alignment vertical="center"/>
    </xf>
    <xf numFmtId="0" fontId="170" fillId="0" borderId="0" applyFill="0" applyBorder="0">
      <alignment vertical="center"/>
    </xf>
    <xf numFmtId="0" fontId="168" fillId="0" borderId="0" applyFill="0" applyBorder="0">
      <alignment vertical="center"/>
    </xf>
    <xf numFmtId="0" fontId="163" fillId="0" borderId="0" applyFill="0" applyBorder="0">
      <alignment vertical="center"/>
    </xf>
    <xf numFmtId="5" fontId="163" fillId="0" borderId="0" applyFill="0" applyBorder="0">
      <alignment horizontal="center" vertical="center"/>
    </xf>
    <xf numFmtId="14" fontId="163" fillId="0" borderId="0" applyFill="0" applyBorder="0">
      <alignment horizontal="center" vertical="center"/>
    </xf>
    <xf numFmtId="235" fontId="163" fillId="0" borderId="0" applyFill="0" applyBorder="0">
      <alignment horizontal="center" vertical="center"/>
    </xf>
    <xf numFmtId="37" fontId="163" fillId="0" borderId="0" applyFill="0" applyBorder="0">
      <alignment horizontal="center" vertical="center"/>
    </xf>
    <xf numFmtId="236" fontId="163" fillId="0" borderId="0" applyFill="0" applyBorder="0">
      <alignment horizontal="center" vertical="center"/>
    </xf>
    <xf numFmtId="0" fontId="163" fillId="0" borderId="0" applyFill="0" applyBorder="0">
      <alignment horizontal="center" vertical="center"/>
    </xf>
    <xf numFmtId="237" fontId="163" fillId="0" borderId="0" applyFill="0" applyBorder="0">
      <alignment horizontal="center" vertical="center"/>
    </xf>
    <xf numFmtId="0" fontId="171" fillId="0" borderId="0" applyFill="0" applyBorder="0">
      <alignment vertical="center"/>
    </xf>
    <xf numFmtId="278" fontId="26" fillId="0" borderId="0" applyFont="0" applyFill="0" applyBorder="0" applyAlignment="0" applyProtection="0"/>
    <xf numFmtId="278" fontId="26" fillId="0" borderId="0" applyFont="0" applyFill="0" applyBorder="0" applyAlignment="0" applyProtection="0"/>
    <xf numFmtId="279" fontId="26" fillId="0" borderId="0" applyFont="0" applyFill="0" applyBorder="0" applyAlignment="0" applyProtection="0"/>
    <xf numFmtId="2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80" fontId="142" fillId="0" borderId="0">
      <protection locked="0"/>
    </xf>
    <xf numFmtId="10" fontId="26" fillId="110" borderId="0">
      <alignment horizontal="right"/>
      <protection locked="0"/>
    </xf>
    <xf numFmtId="10" fontId="26" fillId="110" borderId="0">
      <alignment horizontal="right"/>
      <protection locked="0"/>
    </xf>
    <xf numFmtId="0" fontId="55" fillId="0" borderId="0" applyFill="0" applyBorder="0">
      <alignment horizontal="right" vertical="center"/>
    </xf>
    <xf numFmtId="0" fontId="172" fillId="0" borderId="0" applyNumberFormat="0" applyFont="0" applyFill="0" applyBorder="0" applyAlignment="0" applyProtection="0"/>
    <xf numFmtId="15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0" fontId="50" fillId="112" borderId="0" applyNumberFormat="0" applyFont="0" applyBorder="0" applyAlignment="0" applyProtection="0"/>
    <xf numFmtId="3" fontId="163" fillId="0" borderId="67" applyBorder="0">
      <alignment horizontal="right" wrapText="1"/>
    </xf>
    <xf numFmtId="4" fontId="163" fillId="0" borderId="68" applyBorder="0">
      <alignment horizontal="right" wrapText="1"/>
    </xf>
    <xf numFmtId="238" fontId="28" fillId="0" borderId="0" applyFill="0" applyBorder="0">
      <alignment horizontal="right" vertical="center"/>
    </xf>
    <xf numFmtId="255" fontId="28" fillId="0" borderId="0" applyFill="0" applyBorder="0">
      <alignment horizontal="right" vertical="center"/>
    </xf>
    <xf numFmtId="240" fontId="28" fillId="0" borderId="0" applyFill="0" applyBorder="0">
      <alignment horizontal="right" vertical="center"/>
    </xf>
    <xf numFmtId="241" fontId="28" fillId="0" borderId="0" applyFill="0" applyBorder="0">
      <alignment horizontal="right" vertical="center"/>
    </xf>
    <xf numFmtId="242" fontId="28" fillId="0" borderId="0" applyFill="0" applyBorder="0">
      <alignment horizontal="right" vertical="center"/>
    </xf>
    <xf numFmtId="243" fontId="28" fillId="0" borderId="0" applyFill="0" applyBorder="0">
      <alignment horizontal="right" vertical="center"/>
    </xf>
    <xf numFmtId="4" fontId="173" fillId="76" borderId="40" applyNumberFormat="0" applyProtection="0">
      <alignment vertical="center"/>
    </xf>
    <xf numFmtId="4" fontId="174" fillId="73" borderId="69" applyNumberFormat="0" applyProtection="0">
      <alignment vertical="center"/>
    </xf>
    <xf numFmtId="4" fontId="175" fillId="113" borderId="40" applyNumberFormat="0" applyProtection="0">
      <alignment horizontal="left" vertical="center" indent="1"/>
    </xf>
    <xf numFmtId="0" fontId="169" fillId="73" borderId="69" applyNumberFormat="0" applyProtection="0">
      <alignment horizontal="left" vertical="top" indent="1"/>
    </xf>
    <xf numFmtId="4" fontId="176" fillId="114" borderId="70" applyNumberFormat="0" applyProtection="0">
      <alignment horizontal="left" vertical="center" indent="1"/>
    </xf>
    <xf numFmtId="4" fontId="172" fillId="81" borderId="70" applyNumberFormat="0" applyProtection="0">
      <alignment horizontal="right" vertical="center"/>
    </xf>
    <xf numFmtId="4" fontId="172" fillId="115" borderId="70" applyNumberFormat="0" applyProtection="0">
      <alignment horizontal="right" vertical="center"/>
    </xf>
    <xf numFmtId="4" fontId="172" fillId="116" borderId="70" applyNumberFormat="0" applyProtection="0">
      <alignment horizontal="right" vertical="center"/>
    </xf>
    <xf numFmtId="4" fontId="172" fillId="76" borderId="70" applyNumberFormat="0" applyProtection="0">
      <alignment horizontal="right" vertical="center"/>
    </xf>
    <xf numFmtId="4" fontId="172" fillId="73" borderId="70" applyNumberFormat="0" applyProtection="0">
      <alignment horizontal="right" vertical="center"/>
    </xf>
    <xf numFmtId="4" fontId="172" fillId="117" borderId="70" applyNumberFormat="0" applyProtection="0">
      <alignment horizontal="right" vertical="center"/>
    </xf>
    <xf numFmtId="4" fontId="172" fillId="118" borderId="70" applyNumberFormat="0" applyProtection="0">
      <alignment horizontal="right" vertical="center"/>
    </xf>
    <xf numFmtId="4" fontId="172" fillId="119" borderId="70" applyNumberFormat="0" applyProtection="0">
      <alignment horizontal="right" vertical="center"/>
    </xf>
    <xf numFmtId="4" fontId="172" fillId="71" borderId="70" applyNumberFormat="0" applyProtection="0">
      <alignment horizontal="right" vertical="center"/>
    </xf>
    <xf numFmtId="4" fontId="121" fillId="120" borderId="70" applyNumberFormat="0" applyProtection="0">
      <alignment horizontal="left" vertical="center" indent="1"/>
    </xf>
    <xf numFmtId="4" fontId="177" fillId="121" borderId="70" applyNumberFormat="0" applyProtection="0">
      <alignment horizontal="left" vertical="center" indent="1"/>
    </xf>
    <xf numFmtId="4" fontId="171" fillId="114" borderId="0" applyNumberFormat="0" applyProtection="0">
      <alignment horizontal="left" vertical="center" indent="1"/>
    </xf>
    <xf numFmtId="4" fontId="172" fillId="82" borderId="69" applyNumberFormat="0" applyProtection="0">
      <alignment horizontal="right" vertical="center"/>
    </xf>
    <xf numFmtId="4" fontId="175" fillId="121" borderId="70" applyNumberFormat="0" applyProtection="0">
      <alignment horizontal="left" vertical="center" indent="1"/>
    </xf>
    <xf numFmtId="4" fontId="176" fillId="114" borderId="70" applyNumberFormat="0" applyProtection="0">
      <alignment horizontal="left" vertical="center" indent="1"/>
    </xf>
    <xf numFmtId="0" fontId="26" fillId="122" borderId="69" applyNumberFormat="0" applyProtection="0">
      <alignment horizontal="left" vertical="center" indent="1"/>
    </xf>
    <xf numFmtId="0" fontId="26" fillId="122" borderId="69" applyNumberFormat="0" applyProtection="0">
      <alignment horizontal="left" vertical="center" indent="1"/>
    </xf>
    <xf numFmtId="0" fontId="26" fillId="122" borderId="69" applyNumberFormat="0" applyProtection="0">
      <alignment horizontal="left" vertical="center" indent="1"/>
    </xf>
    <xf numFmtId="0" fontId="26" fillId="122" borderId="69" applyNumberFormat="0" applyProtection="0">
      <alignment horizontal="left" vertical="center" indent="1"/>
    </xf>
    <xf numFmtId="0" fontId="26" fillId="122" borderId="69" applyNumberFormat="0" applyProtection="0">
      <alignment horizontal="left" vertical="top" indent="1"/>
    </xf>
    <xf numFmtId="0" fontId="26" fillId="122" borderId="69" applyNumberFormat="0" applyProtection="0">
      <alignment horizontal="left" vertical="top" indent="1"/>
    </xf>
    <xf numFmtId="0" fontId="26" fillId="122" borderId="69" applyNumberFormat="0" applyProtection="0">
      <alignment horizontal="left" vertical="top" indent="1"/>
    </xf>
    <xf numFmtId="0" fontId="26" fillId="122" borderId="69" applyNumberFormat="0" applyProtection="0">
      <alignment horizontal="left" vertical="top" indent="1"/>
    </xf>
    <xf numFmtId="0" fontId="26" fillId="123" borderId="69" applyNumberFormat="0" applyProtection="0">
      <alignment horizontal="left" vertical="center" indent="1"/>
    </xf>
    <xf numFmtId="0" fontId="26" fillId="123" borderId="69" applyNumberFormat="0" applyProtection="0">
      <alignment horizontal="left" vertical="center" indent="1"/>
    </xf>
    <xf numFmtId="0" fontId="26" fillId="123" borderId="69" applyNumberFormat="0" applyProtection="0">
      <alignment horizontal="left" vertical="center" indent="1"/>
    </xf>
    <xf numFmtId="0" fontId="26" fillId="123" borderId="69" applyNumberFormat="0" applyProtection="0">
      <alignment horizontal="left" vertical="center" indent="1"/>
    </xf>
    <xf numFmtId="0" fontId="26" fillId="123" borderId="69" applyNumberFormat="0" applyProtection="0">
      <alignment horizontal="left" vertical="top" indent="1"/>
    </xf>
    <xf numFmtId="0" fontId="26" fillId="123" borderId="69" applyNumberFormat="0" applyProtection="0">
      <alignment horizontal="left" vertical="top" indent="1"/>
    </xf>
    <xf numFmtId="0" fontId="26" fillId="123" borderId="69" applyNumberFormat="0" applyProtection="0">
      <alignment horizontal="left" vertical="top" indent="1"/>
    </xf>
    <xf numFmtId="0" fontId="26" fillId="123" borderId="69" applyNumberFormat="0" applyProtection="0">
      <alignment horizontal="left" vertical="top" indent="1"/>
    </xf>
    <xf numFmtId="0" fontId="26" fillId="95" borderId="69" applyNumberFormat="0" applyProtection="0">
      <alignment horizontal="left" vertical="center" indent="1"/>
    </xf>
    <xf numFmtId="0" fontId="26" fillId="95" borderId="69" applyNumberFormat="0" applyProtection="0">
      <alignment horizontal="left" vertical="center" indent="1"/>
    </xf>
    <xf numFmtId="0" fontId="26" fillId="95" borderId="69" applyNumberFormat="0" applyProtection="0">
      <alignment horizontal="left" vertical="center" indent="1"/>
    </xf>
    <xf numFmtId="0" fontId="26" fillId="95" borderId="69" applyNumberFormat="0" applyProtection="0">
      <alignment horizontal="left" vertical="center" indent="1"/>
    </xf>
    <xf numFmtId="0" fontId="26" fillId="95" borderId="69" applyNumberFormat="0" applyProtection="0">
      <alignment horizontal="left" vertical="top" indent="1"/>
    </xf>
    <xf numFmtId="0" fontId="26" fillId="95" borderId="69" applyNumberFormat="0" applyProtection="0">
      <alignment horizontal="left" vertical="top" indent="1"/>
    </xf>
    <xf numFmtId="0" fontId="26" fillId="95" borderId="69" applyNumberFormat="0" applyProtection="0">
      <alignment horizontal="left" vertical="top" indent="1"/>
    </xf>
    <xf numFmtId="0" fontId="26" fillId="95" borderId="69" applyNumberFormat="0" applyProtection="0">
      <alignment horizontal="left" vertical="top" indent="1"/>
    </xf>
    <xf numFmtId="0" fontId="26" fillId="111" borderId="69" applyNumberFormat="0" applyProtection="0">
      <alignment horizontal="left" vertical="center" indent="1"/>
    </xf>
    <xf numFmtId="0" fontId="26" fillId="111" borderId="69" applyNumberFormat="0" applyProtection="0">
      <alignment horizontal="left" vertical="center" indent="1"/>
    </xf>
    <xf numFmtId="0" fontId="26" fillId="111" borderId="69" applyNumberFormat="0" applyProtection="0">
      <alignment horizontal="left" vertical="center" indent="1"/>
    </xf>
    <xf numFmtId="0" fontId="26" fillId="111" borderId="69" applyNumberFormat="0" applyProtection="0">
      <alignment horizontal="left" vertical="center" indent="1"/>
    </xf>
    <xf numFmtId="0" fontId="26" fillId="111" borderId="69" applyNumberFormat="0" applyProtection="0">
      <alignment horizontal="left" vertical="top" indent="1"/>
    </xf>
    <xf numFmtId="0" fontId="26" fillId="111" borderId="69" applyNumberFormat="0" applyProtection="0">
      <alignment horizontal="left" vertical="top" indent="1"/>
    </xf>
    <xf numFmtId="0" fontId="26" fillId="111" borderId="69" applyNumberFormat="0" applyProtection="0">
      <alignment horizontal="left" vertical="top" indent="1"/>
    </xf>
    <xf numFmtId="0" fontId="26" fillId="111" borderId="69" applyNumberFormat="0" applyProtection="0">
      <alignment horizontal="left" vertical="top" indent="1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5" fillId="69" borderId="71" applyBorder="0"/>
    <xf numFmtId="0" fontId="55" fillId="69" borderId="71" applyBorder="0"/>
    <xf numFmtId="4" fontId="178" fillId="93" borderId="69" applyNumberFormat="0" applyProtection="0">
      <alignment vertical="center"/>
    </xf>
    <xf numFmtId="4" fontId="179" fillId="93" borderId="69" applyNumberFormat="0" applyProtection="0">
      <alignment vertical="center"/>
    </xf>
    <xf numFmtId="4" fontId="171" fillId="121" borderId="72" applyNumberFormat="0" applyProtection="0">
      <alignment horizontal="left" vertical="center" indent="1"/>
    </xf>
    <xf numFmtId="0" fontId="106" fillId="76" borderId="69" applyNumberFormat="0" applyProtection="0">
      <alignment horizontal="left" vertical="top" indent="1"/>
    </xf>
    <xf numFmtId="0" fontId="106" fillId="76" borderId="69" applyNumberFormat="0" applyProtection="0">
      <alignment horizontal="left" vertical="top" indent="1"/>
    </xf>
    <xf numFmtId="4" fontId="180" fillId="93" borderId="70" applyNumberFormat="0" applyProtection="0">
      <alignment horizontal="right" vertical="center"/>
    </xf>
    <xf numFmtId="4" fontId="179" fillId="93" borderId="69" applyNumberFormat="0" applyProtection="0">
      <alignment horizontal="right" vertical="center"/>
    </xf>
    <xf numFmtId="4" fontId="181" fillId="121" borderId="70" applyNumberFormat="0" applyProtection="0">
      <alignment horizontal="left" vertical="center" indent="1"/>
    </xf>
    <xf numFmtId="0" fontId="106" fillId="123" borderId="69" applyNumberFormat="0" applyProtection="0">
      <alignment horizontal="left" vertical="top" indent="1"/>
    </xf>
    <xf numFmtId="0" fontId="106" fillId="123" borderId="69" applyNumberFormat="0" applyProtection="0">
      <alignment horizontal="left" vertical="top" indent="1"/>
    </xf>
    <xf numFmtId="4" fontId="182" fillId="114" borderId="0" applyNumberFormat="0" applyProtection="0">
      <alignment horizontal="left" vertical="center" indent="1"/>
    </xf>
    <xf numFmtId="0" fontId="28" fillId="124" borderId="44"/>
    <xf numFmtId="0" fontId="28" fillId="124" borderId="44"/>
    <xf numFmtId="4" fontId="183" fillId="93" borderId="69" applyNumberFormat="0" applyProtection="0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4" fillId="0" borderId="0">
      <alignment horizontal="right"/>
    </xf>
    <xf numFmtId="0" fontId="185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86" fillId="0" borderId="0" applyFill="0" applyBorder="0" applyAlignment="0"/>
    <xf numFmtId="0" fontId="187" fillId="0" borderId="0"/>
    <xf numFmtId="281" fontId="106" fillId="0" borderId="2">
      <alignment horizontal="justify" vertical="top" wrapText="1"/>
    </xf>
    <xf numFmtId="281" fontId="106" fillId="0" borderId="2">
      <alignment horizontal="justify" vertical="top" wrapText="1"/>
    </xf>
    <xf numFmtId="233" fontId="101" fillId="0" borderId="0"/>
    <xf numFmtId="38" fontId="149" fillId="0" borderId="0"/>
    <xf numFmtId="0" fontId="117" fillId="88" borderId="51" applyNumberFormat="0" applyProtection="0">
      <alignment horizontal="center" wrapText="1"/>
    </xf>
    <xf numFmtId="0" fontId="117" fillId="88" borderId="51" applyNumberFormat="0" applyProtection="0">
      <alignment horizontal="center" wrapText="1"/>
    </xf>
    <xf numFmtId="0" fontId="117" fillId="88" borderId="52" applyNumberFormat="0" applyAlignment="0" applyProtection="0">
      <alignment wrapText="1"/>
    </xf>
    <xf numFmtId="0" fontId="117" fillId="88" borderId="52" applyNumberFormat="0" applyAlignment="0" applyProtection="0">
      <alignment wrapText="1"/>
    </xf>
    <xf numFmtId="204" fontId="26" fillId="0" borderId="0" applyFill="0" applyBorder="0" applyAlignment="0" applyProtection="0">
      <alignment wrapText="1"/>
    </xf>
    <xf numFmtId="192" fontId="26" fillId="0" borderId="0" applyFill="0" applyBorder="0" applyAlignment="0" applyProtection="0">
      <alignment wrapText="1"/>
    </xf>
    <xf numFmtId="0" fontId="26" fillId="0" borderId="0" applyNumberFormat="0" applyFill="0" applyBorder="0" applyProtection="0">
      <alignment horizontal="right" wrapText="1"/>
    </xf>
    <xf numFmtId="38" fontId="149" fillId="0" borderId="0"/>
    <xf numFmtId="0" fontId="26" fillId="0" borderId="0" applyNumberFormat="0" applyFill="0" applyBorder="0">
      <alignment horizontal="right" wrapText="1"/>
    </xf>
    <xf numFmtId="17" fontId="26" fillId="0" borderId="0" applyFill="0" applyBorder="0">
      <alignment horizontal="right" wrapText="1"/>
    </xf>
    <xf numFmtId="8" fontId="26" fillId="0" borderId="0" applyFill="0" applyBorder="0" applyAlignment="0" applyProtection="0">
      <alignment wrapText="1"/>
    </xf>
    <xf numFmtId="0" fontId="117" fillId="0" borderId="0" applyNumberFormat="0" applyFill="0" applyBorder="0">
      <alignment horizontal="center" wrapText="1"/>
    </xf>
    <xf numFmtId="38" fontId="149" fillId="0" borderId="0"/>
    <xf numFmtId="38" fontId="149" fillId="0" borderId="0"/>
    <xf numFmtId="2" fontId="188" fillId="79" borderId="61" applyProtection="0"/>
    <xf numFmtId="2" fontId="188" fillId="79" borderId="61" applyProtection="0"/>
    <xf numFmtId="2" fontId="189" fillId="0" borderId="0" applyFill="0" applyBorder="0" applyProtection="0"/>
    <xf numFmtId="2" fontId="189" fillId="125" borderId="61" applyProtection="0"/>
    <xf numFmtId="2" fontId="189" fillId="89" borderId="61" applyProtection="0"/>
    <xf numFmtId="2" fontId="189" fillId="126" borderId="61" applyProtection="0"/>
    <xf numFmtId="2" fontId="189" fillId="89" borderId="61" applyProtection="0">
      <alignment horizontal="center"/>
    </xf>
    <xf numFmtId="49" fontId="149" fillId="0" borderId="0" applyFont="0" applyFill="0" applyBorder="0" applyAlignment="0" applyProtection="0"/>
    <xf numFmtId="37" fontId="28" fillId="73" borderId="0" applyNumberFormat="0" applyBorder="0" applyAlignment="0" applyProtection="0"/>
    <xf numFmtId="37" fontId="28" fillId="73" borderId="0" applyNumberFormat="0" applyBorder="0" applyAlignment="0" applyProtection="0"/>
    <xf numFmtId="37" fontId="28" fillId="0" borderId="0"/>
    <xf numFmtId="37" fontId="28" fillId="0" borderId="0"/>
    <xf numFmtId="37" fontId="28" fillId="0" borderId="0"/>
    <xf numFmtId="37" fontId="28" fillId="73" borderId="0" applyNumberFormat="0" applyBorder="0" applyAlignment="0" applyProtection="0"/>
    <xf numFmtId="3" fontId="190" fillId="0" borderId="63" applyProtection="0"/>
    <xf numFmtId="282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38" fontId="117" fillId="71" borderId="7"/>
    <xf numFmtId="0" fontId="136" fillId="65" borderId="0" applyNumberFormat="0" applyBorder="0" applyAlignment="0" applyProtection="0">
      <alignment vertical="center"/>
    </xf>
    <xf numFmtId="0" fontId="136" fillId="66" borderId="0" applyNumberFormat="0" applyBorder="0" applyAlignment="0" applyProtection="0">
      <alignment vertical="center"/>
    </xf>
    <xf numFmtId="0" fontId="136" fillId="68" borderId="0" applyNumberFormat="0" applyBorder="0" applyAlignment="0" applyProtection="0">
      <alignment vertical="center"/>
    </xf>
    <xf numFmtId="0" fontId="136" fillId="62" borderId="0" applyNumberFormat="0" applyBorder="0" applyAlignment="0" applyProtection="0">
      <alignment vertical="center"/>
    </xf>
    <xf numFmtId="0" fontId="136" fillId="60" borderId="0" applyNumberFormat="0" applyBorder="0" applyAlignment="0" applyProtection="0">
      <alignment vertical="center"/>
    </xf>
    <xf numFmtId="0" fontId="136" fillId="61" borderId="0" applyNumberFormat="0" applyBorder="0" applyAlignment="0" applyProtection="0">
      <alignment vertical="center"/>
    </xf>
    <xf numFmtId="0" fontId="191" fillId="0" borderId="0" applyNumberFormat="0" applyFill="0" applyBorder="0" applyAlignment="0" applyProtection="0">
      <alignment vertical="center"/>
    </xf>
    <xf numFmtId="0" fontId="192" fillId="75" borderId="28" applyNumberFormat="0" applyAlignment="0" applyProtection="0">
      <alignment vertical="center"/>
    </xf>
    <xf numFmtId="0" fontId="193" fillId="56" borderId="0" applyNumberFormat="0" applyBorder="0" applyAlignment="0" applyProtection="0">
      <alignment vertical="center"/>
    </xf>
    <xf numFmtId="0" fontId="26" fillId="51" borderId="73" applyNumberFormat="0" applyFont="0" applyAlignment="0" applyProtection="0">
      <alignment vertical="center"/>
    </xf>
    <xf numFmtId="0" fontId="194" fillId="0" borderId="48" applyNumberFormat="0" applyFill="0" applyAlignment="0" applyProtection="0">
      <alignment vertical="center"/>
    </xf>
    <xf numFmtId="0" fontId="195" fillId="50" borderId="74" applyNumberFormat="0" applyAlignment="0" applyProtection="0">
      <alignment vertical="center"/>
    </xf>
    <xf numFmtId="0" fontId="196" fillId="55" borderId="75" applyNumberFormat="0" applyAlignment="0" applyProtection="0">
      <alignment vertical="center"/>
    </xf>
    <xf numFmtId="0" fontId="197" fillId="0" borderId="0"/>
    <xf numFmtId="0" fontId="198" fillId="49" borderId="0" applyNumberFormat="0" applyBorder="0" applyAlignment="0" applyProtection="0">
      <alignment vertical="center"/>
    </xf>
    <xf numFmtId="199" fontId="26" fillId="0" borderId="0" applyFont="0" applyFill="0" applyBorder="0" applyAlignment="0" applyProtection="0"/>
    <xf numFmtId="0" fontId="199" fillId="52" borderId="0" applyNumberFormat="0" applyBorder="0" applyAlignment="0" applyProtection="0">
      <alignment vertical="center"/>
    </xf>
    <xf numFmtId="0" fontId="200" fillId="0" borderId="37" applyNumberFormat="0" applyFill="0" applyAlignment="0" applyProtection="0">
      <alignment vertical="center"/>
    </xf>
    <xf numFmtId="0" fontId="201" fillId="0" borderId="40" applyNumberFormat="0" applyFill="0" applyAlignment="0" applyProtection="0">
      <alignment vertical="center"/>
    </xf>
    <xf numFmtId="0" fontId="202" fillId="0" borderId="42" applyNumberFormat="0" applyFill="0" applyAlignment="0" applyProtection="0">
      <alignment vertical="center"/>
    </xf>
    <xf numFmtId="0" fontId="202" fillId="0" borderId="0" applyNumberFormat="0" applyFill="0" applyBorder="0" applyAlignment="0" applyProtection="0">
      <alignment vertical="center"/>
    </xf>
    <xf numFmtId="0" fontId="203" fillId="55" borderId="74" applyNumberFormat="0" applyAlignment="0" applyProtection="0">
      <alignment vertical="center"/>
    </xf>
    <xf numFmtId="0" fontId="204" fillId="0" borderId="0" applyNumberFormat="0" applyFill="0" applyBorder="0" applyAlignment="0" applyProtection="0">
      <alignment vertical="center"/>
    </xf>
    <xf numFmtId="0" fontId="205" fillId="0" borderId="0" applyNumberFormat="0" applyFill="0" applyBorder="0" applyAlignment="0" applyProtection="0">
      <alignment vertical="center"/>
    </xf>
    <xf numFmtId="0" fontId="206" fillId="0" borderId="76" applyNumberFormat="0" applyFill="0" applyAlignment="0" applyProtection="0">
      <alignment vertical="center"/>
    </xf>
    <xf numFmtId="3" fontId="3" fillId="12" borderId="0">
      <alignment horizontal="center"/>
    </xf>
    <xf numFmtId="0" fontId="3" fillId="0" borderId="0"/>
    <xf numFmtId="0" fontId="103" fillId="0" borderId="0"/>
    <xf numFmtId="0" fontId="26" fillId="0" borderId="0"/>
    <xf numFmtId="9" fontId="149" fillId="0" borderId="0" applyFont="0" applyFill="0" applyBorder="0" applyAlignment="0" applyProtection="0"/>
    <xf numFmtId="0" fontId="218" fillId="0" borderId="0"/>
  </cellStyleXfs>
  <cellXfs count="144">
    <xf numFmtId="0" fontId="0" fillId="0" borderId="0" xfId="0"/>
    <xf numFmtId="0" fontId="2" fillId="0" borderId="0" xfId="0" applyFont="1"/>
    <xf numFmtId="0" fontId="0" fillId="0" borderId="0" xfId="0"/>
    <xf numFmtId="0" fontId="0" fillId="0" borderId="9" xfId="0" applyBorder="1"/>
    <xf numFmtId="0" fontId="2" fillId="96" borderId="0" xfId="0" applyFont="1" applyFill="1"/>
    <xf numFmtId="0" fontId="208" fillId="0" borderId="0" xfId="0" applyFont="1"/>
    <xf numFmtId="0" fontId="5" fillId="4" borderId="1" xfId="0" applyNumberFormat="1" applyFont="1" applyFill="1" applyBorder="1" applyAlignment="1">
      <alignment horizontal="left"/>
    </xf>
    <xf numFmtId="0" fontId="0" fillId="0" borderId="1" xfId="0" applyBorder="1"/>
    <xf numFmtId="0" fontId="207" fillId="127" borderId="0" xfId="0" applyNumberFormat="1" applyFont="1" applyFill="1" applyBorder="1" applyAlignment="1">
      <alignment horizontal="left"/>
    </xf>
    <xf numFmtId="0" fontId="209" fillId="127" borderId="0" xfId="0" applyNumberFormat="1" applyFont="1" applyFill="1" applyBorder="1" applyAlignment="1">
      <alignment horizontal="left"/>
    </xf>
    <xf numFmtId="0" fontId="1" fillId="96" borderId="19" xfId="0" applyFont="1" applyFill="1" applyBorder="1"/>
    <xf numFmtId="0" fontId="0" fillId="96" borderId="19" xfId="0" applyFill="1" applyBorder="1"/>
    <xf numFmtId="0" fontId="1" fillId="96" borderId="9" xfId="0" applyFont="1" applyFill="1" applyBorder="1"/>
    <xf numFmtId="0" fontId="0" fillId="96" borderId="9" xfId="0" applyFill="1" applyBorder="1"/>
    <xf numFmtId="0" fontId="6" fillId="4" borderId="0" xfId="6426" applyNumberFormat="1" applyFont="1" applyFill="1" applyBorder="1" applyAlignment="1">
      <alignment horizontal="left" vertical="center"/>
    </xf>
    <xf numFmtId="0" fontId="6" fillId="4" borderId="0" xfId="6426" applyNumberFormat="1" applyFont="1" applyFill="1" applyBorder="1" applyAlignment="1">
      <alignment horizontal="center" vertical="center" wrapText="1"/>
    </xf>
    <xf numFmtId="0" fontId="6" fillId="4" borderId="0" xfId="6426" applyNumberFormat="1" applyFont="1" applyFill="1" applyBorder="1" applyAlignment="1">
      <alignment horizontal="center" vertical="center"/>
    </xf>
    <xf numFmtId="0" fontId="1" fillId="129" borderId="0" xfId="6426" applyNumberFormat="1" applyFont="1" applyFill="1" applyBorder="1" applyAlignment="1">
      <alignment horizontal="center" vertical="center"/>
    </xf>
    <xf numFmtId="284" fontId="5" fillId="8" borderId="0" xfId="6427" applyNumberFormat="1" applyFont="1" applyFill="1" applyBorder="1" applyAlignment="1">
      <alignment horizontal="center" vertical="center"/>
    </xf>
    <xf numFmtId="285" fontId="1" fillId="129" borderId="0" xfId="6426" applyNumberFormat="1" applyFont="1" applyFill="1" applyBorder="1" applyAlignment="1">
      <alignment horizontal="center" vertical="center"/>
    </xf>
    <xf numFmtId="37" fontId="5" fillId="11" borderId="0" xfId="6427" applyNumberFormat="1" applyFont="1" applyFill="1" applyBorder="1" applyAlignment="1">
      <alignment horizontal="center" vertical="center"/>
    </xf>
    <xf numFmtId="0" fontId="5" fillId="4" borderId="5" xfId="0" applyNumberFormat="1" applyFont="1" applyFill="1" applyBorder="1" applyAlignment="1">
      <alignment horizontal="left"/>
    </xf>
    <xf numFmtId="0" fontId="5" fillId="4" borderId="9" xfId="0" applyNumberFormat="1" applyFont="1" applyFill="1" applyBorder="1" applyAlignment="1">
      <alignment horizontal="left"/>
    </xf>
    <xf numFmtId="0" fontId="5" fillId="4" borderId="6" xfId="0" applyNumberFormat="1" applyFont="1" applyFill="1" applyBorder="1" applyAlignment="1">
      <alignment horizontal="left"/>
    </xf>
    <xf numFmtId="0" fontId="0" fillId="0" borderId="5" xfId="0" applyBorder="1"/>
    <xf numFmtId="0" fontId="0" fillId="0" borderId="6" xfId="0" applyBorder="1"/>
    <xf numFmtId="211" fontId="5" fillId="11" borderId="0" xfId="6427" applyNumberFormat="1" applyFont="1" applyFill="1" applyBorder="1" applyAlignment="1">
      <alignment horizontal="center" vertical="center"/>
    </xf>
    <xf numFmtId="2" fontId="5" fillId="11" borderId="0" xfId="6427" applyNumberFormat="1" applyFont="1" applyFill="1" applyBorder="1" applyAlignment="1">
      <alignment horizontal="center" vertical="center"/>
    </xf>
    <xf numFmtId="1" fontId="5" fillId="11" borderId="0" xfId="6427" applyNumberFormat="1" applyFont="1" applyFill="1" applyBorder="1" applyAlignment="1">
      <alignment horizontal="center" vertical="center"/>
    </xf>
    <xf numFmtId="39" fontId="5" fillId="8" borderId="0" xfId="6427" applyNumberFormat="1" applyFont="1" applyFill="1" applyBorder="1" applyAlignment="1">
      <alignment horizontal="center" vertical="center"/>
    </xf>
    <xf numFmtId="0" fontId="213" fillId="128" borderId="0" xfId="0" applyNumberFormat="1" applyFont="1" applyFill="1" applyBorder="1" applyAlignment="1">
      <alignment horizontal="left"/>
    </xf>
    <xf numFmtId="0" fontId="6" fillId="4" borderId="5" xfId="0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4" borderId="0" xfId="0" applyNumberFormat="1" applyFont="1" applyFill="1" applyBorder="1" applyAlignment="1">
      <alignment horizontal="center" vertical="center" wrapText="1"/>
    </xf>
    <xf numFmtId="0" fontId="1" fillId="129" borderId="0" xfId="0" applyNumberFormat="1" applyFont="1" applyFill="1" applyBorder="1" applyAlignment="1">
      <alignment horizontal="left"/>
    </xf>
    <xf numFmtId="3" fontId="0" fillId="8" borderId="0" xfId="0" applyNumberFormat="1" applyFont="1" applyFill="1" applyBorder="1" applyAlignment="1">
      <alignment horizontal="center" vertical="center"/>
    </xf>
    <xf numFmtId="287" fontId="1" fillId="5" borderId="0" xfId="0" applyNumberFormat="1" applyFont="1" applyFill="1" applyAlignment="1">
      <alignment horizontal="center" vertical="center"/>
    </xf>
    <xf numFmtId="284" fontId="5" fillId="11" borderId="0" xfId="6427" applyNumberFormat="1" applyFont="1" applyFill="1" applyBorder="1" applyAlignment="1">
      <alignment horizontal="center" vertical="center" wrapText="1"/>
    </xf>
    <xf numFmtId="288" fontId="5" fillId="11" borderId="0" xfId="6427" applyNumberFormat="1" applyFont="1" applyFill="1" applyBorder="1" applyAlignment="1">
      <alignment horizontal="center" vertical="center" wrapText="1"/>
    </xf>
    <xf numFmtId="0" fontId="214" fillId="0" borderId="0" xfId="4507" applyFont="1" applyFill="1" applyAlignment="1">
      <alignment horizontal="center" vertical="center" wrapText="1"/>
    </xf>
    <xf numFmtId="0" fontId="214" fillId="72" borderId="8" xfId="4507" applyFont="1" applyFill="1" applyBorder="1" applyAlignment="1">
      <alignment horizontal="center" vertical="center" wrapText="1"/>
    </xf>
    <xf numFmtId="2" fontId="214" fillId="72" borderId="8" xfId="4507" applyNumberFormat="1" applyFont="1" applyFill="1" applyBorder="1" applyAlignment="1">
      <alignment horizontal="center" vertical="center" wrapText="1"/>
    </xf>
    <xf numFmtId="0" fontId="214" fillId="83" borderId="0" xfId="4507" applyFont="1" applyAlignment="1">
      <alignment horizontal="center" vertical="center" wrapText="1"/>
    </xf>
    <xf numFmtId="0" fontId="214" fillId="71" borderId="0" xfId="4507" applyFont="1" applyFill="1" applyAlignment="1">
      <alignment horizontal="center" vertical="center" wrapText="1"/>
    </xf>
    <xf numFmtId="0" fontId="214" fillId="71" borderId="8" xfId="4507" applyFont="1" applyFill="1" applyBorder="1" applyAlignment="1">
      <alignment horizontal="center" vertical="center" wrapText="1"/>
    </xf>
    <xf numFmtId="2" fontId="214" fillId="71" borderId="8" xfId="4507" applyNumberFormat="1" applyFont="1" applyFill="1" applyBorder="1" applyAlignment="1">
      <alignment horizontal="center" vertical="center" wrapText="1"/>
    </xf>
    <xf numFmtId="0" fontId="214" fillId="0" borderId="8" xfId="4507" applyFont="1" applyFill="1" applyBorder="1" applyAlignment="1">
      <alignment horizontal="center" vertical="center" wrapText="1"/>
    </xf>
    <xf numFmtId="0" fontId="211" fillId="0" borderId="0" xfId="4507" applyFont="1" applyFill="1" applyAlignment="1">
      <alignment horizontal="center"/>
    </xf>
    <xf numFmtId="0" fontId="211" fillId="72" borderId="0" xfId="4507" applyFont="1" applyFill="1" applyAlignment="1">
      <alignment horizontal="center"/>
    </xf>
    <xf numFmtId="2" fontId="211" fillId="72" borderId="0" xfId="4507" applyNumberFormat="1" applyFont="1" applyFill="1" applyAlignment="1" applyProtection="1">
      <alignment horizontal="center"/>
      <protection locked="0"/>
    </xf>
    <xf numFmtId="1" fontId="211" fillId="0" borderId="0" xfId="6428" applyNumberFormat="1" applyFont="1" applyFill="1" applyAlignment="1" applyProtection="1">
      <alignment horizontal="center"/>
      <protection locked="0"/>
    </xf>
    <xf numFmtId="1" fontId="211" fillId="72" borderId="0" xfId="6428" applyNumberFormat="1" applyFont="1" applyFill="1" applyAlignment="1" applyProtection="1">
      <alignment horizontal="center"/>
      <protection locked="0"/>
    </xf>
    <xf numFmtId="2" fontId="211" fillId="72" borderId="0" xfId="4507" applyNumberFormat="1" applyFont="1" applyFill="1" applyAlignment="1" applyProtection="1">
      <alignment horizontal="center" wrapText="1"/>
      <protection locked="0"/>
    </xf>
    <xf numFmtId="1" fontId="211" fillId="71" borderId="0" xfId="6428" applyNumberFormat="1" applyFont="1" applyFill="1" applyAlignment="1" applyProtection="1">
      <alignment horizontal="center"/>
      <protection locked="0"/>
    </xf>
    <xf numFmtId="0" fontId="211" fillId="71" borderId="0" xfId="4507" applyNumberFormat="1" applyFont="1" applyFill="1" applyAlignment="1" applyProtection="1">
      <alignment horizontal="center" wrapText="1"/>
      <protection locked="0"/>
    </xf>
    <xf numFmtId="0" fontId="211" fillId="72" borderId="0" xfId="4507" applyNumberFormat="1" applyFont="1" applyFill="1" applyAlignment="1" applyProtection="1">
      <alignment horizontal="center" wrapText="1"/>
      <protection locked="0"/>
    </xf>
    <xf numFmtId="2" fontId="211" fillId="71" borderId="0" xfId="4507" applyNumberFormat="1" applyFont="1" applyFill="1" applyAlignment="1" applyProtection="1">
      <alignment horizontal="center" wrapText="1"/>
      <protection locked="0"/>
    </xf>
    <xf numFmtId="0" fontId="211" fillId="71" borderId="0" xfId="4507" applyNumberFormat="1" applyFont="1" applyFill="1" applyAlignment="1" applyProtection="1">
      <alignment horizontal="center"/>
      <protection locked="0"/>
    </xf>
    <xf numFmtId="0" fontId="211" fillId="0" borderId="0" xfId="4507" applyNumberFormat="1" applyFont="1" applyFill="1" applyAlignment="1" applyProtection="1">
      <alignment horizontal="center"/>
      <protection locked="0"/>
    </xf>
    <xf numFmtId="0" fontId="211" fillId="0" borderId="0" xfId="4507" applyFont="1" applyFill="1" applyAlignment="1">
      <alignment horizontal="center" vertical="center"/>
    </xf>
    <xf numFmtId="2" fontId="211" fillId="0" borderId="0" xfId="4507" applyNumberFormat="1" applyFont="1" applyFill="1" applyAlignment="1" applyProtection="1">
      <alignment horizontal="center" vertical="center"/>
      <protection locked="0"/>
    </xf>
    <xf numFmtId="1" fontId="211" fillId="0" borderId="0" xfId="6428" applyNumberFormat="1" applyFont="1" applyFill="1" applyAlignment="1" applyProtection="1">
      <alignment horizontal="center" vertical="center"/>
      <protection locked="0"/>
    </xf>
    <xf numFmtId="2" fontId="211" fillId="0" borderId="0" xfId="4507" applyNumberFormat="1" applyFont="1" applyFill="1" applyAlignment="1" applyProtection="1">
      <alignment horizontal="center" vertical="center" wrapText="1"/>
      <protection locked="0"/>
    </xf>
    <xf numFmtId="0" fontId="211" fillId="0" borderId="0" xfId="4507" applyNumberFormat="1" applyFont="1" applyFill="1" applyAlignment="1" applyProtection="1">
      <alignment horizontal="center" vertical="center" wrapText="1"/>
      <protection locked="0"/>
    </xf>
    <xf numFmtId="0" fontId="211" fillId="0" borderId="0" xfId="6428" applyNumberFormat="1" applyFont="1" applyFill="1" applyAlignment="1" applyProtection="1">
      <alignment horizontal="center" vertical="center" wrapText="1"/>
      <protection locked="0"/>
    </xf>
    <xf numFmtId="0" fontId="211" fillId="0" borderId="0" xfId="4507" applyNumberFormat="1" applyFont="1" applyFill="1" applyAlignment="1" applyProtection="1">
      <alignment horizontal="center" vertical="center"/>
      <protection locked="0"/>
    </xf>
    <xf numFmtId="286" fontId="211" fillId="0" borderId="0" xfId="4507" applyNumberFormat="1" applyFont="1" applyFill="1" applyAlignment="1">
      <alignment horizontal="center" vertical="center"/>
    </xf>
    <xf numFmtId="289" fontId="211" fillId="0" borderId="0" xfId="4507" applyNumberFormat="1" applyFont="1" applyFill="1" applyAlignment="1">
      <alignment horizontal="center" vertical="center"/>
    </xf>
    <xf numFmtId="2" fontId="211" fillId="0" borderId="0" xfId="4507" applyNumberFormat="1" applyFont="1" applyFill="1" applyAlignment="1">
      <alignment horizontal="center" vertical="center"/>
    </xf>
    <xf numFmtId="290" fontId="211" fillId="0" borderId="0" xfId="4507" applyNumberFormat="1" applyFont="1" applyFill="1" applyAlignment="1">
      <alignment horizontal="center" vertical="center"/>
    </xf>
    <xf numFmtId="286" fontId="212" fillId="0" borderId="0" xfId="4507" applyNumberFormat="1" applyFont="1" applyFill="1" applyAlignment="1">
      <alignment horizontal="center" vertical="center"/>
    </xf>
    <xf numFmtId="286" fontId="212" fillId="0" borderId="0" xfId="4507" applyNumberFormat="1" applyFont="1" applyFill="1" applyAlignment="1">
      <alignment horizontal="center" vertical="center" wrapText="1"/>
    </xf>
    <xf numFmtId="0" fontId="208" fillId="0" borderId="0" xfId="0" applyFont="1" applyAlignment="1">
      <alignment horizontal="center" vertical="center"/>
    </xf>
    <xf numFmtId="0" fontId="211" fillId="0" borderId="0" xfId="0" applyFont="1" applyFill="1"/>
    <xf numFmtId="0" fontId="137" fillId="0" borderId="0" xfId="4507" applyFont="1" applyFill="1"/>
    <xf numFmtId="0" fontId="137" fillId="0" borderId="0" xfId="0" applyFont="1" applyFill="1"/>
    <xf numFmtId="0" fontId="1" fillId="96" borderId="0" xfId="0" applyFont="1" applyFill="1" applyBorder="1"/>
    <xf numFmtId="0" fontId="0" fillId="96" borderId="0" xfId="0" applyFill="1" applyBorder="1"/>
    <xf numFmtId="0" fontId="0" fillId="96" borderId="8" xfId="0" applyFill="1" applyBorder="1"/>
    <xf numFmtId="2" fontId="208" fillId="0" borderId="0" xfId="0" applyNumberFormat="1" applyFont="1" applyAlignment="1">
      <alignment horizontal="center" vertical="center"/>
    </xf>
    <xf numFmtId="283" fontId="208" fillId="0" borderId="0" xfId="0" applyNumberFormat="1" applyFont="1" applyAlignment="1">
      <alignment horizontal="center" vertical="center"/>
    </xf>
    <xf numFmtId="10" fontId="208" fillId="0" borderId="0" xfId="0" applyNumberFormat="1" applyFont="1" applyAlignment="1">
      <alignment horizontal="center" vertical="center"/>
    </xf>
    <xf numFmtId="9" fontId="208" fillId="0" borderId="0" xfId="0" applyNumberFormat="1" applyFont="1" applyAlignment="1">
      <alignment horizontal="center" vertical="center"/>
    </xf>
    <xf numFmtId="1" fontId="208" fillId="0" borderId="0" xfId="0" applyNumberFormat="1" applyFont="1" applyAlignment="1">
      <alignment horizontal="center" vertical="center"/>
    </xf>
    <xf numFmtId="3" fontId="208" fillId="0" borderId="0" xfId="0" applyNumberFormat="1" applyFont="1" applyAlignment="1">
      <alignment horizontal="center" vertical="center"/>
    </xf>
    <xf numFmtId="3" fontId="208" fillId="0" borderId="0" xfId="0" applyNumberFormat="1" applyFont="1"/>
    <xf numFmtId="10" fontId="208" fillId="0" borderId="0" xfId="0" applyNumberFormat="1" applyFont="1"/>
    <xf numFmtId="0" fontId="212" fillId="0" borderId="0" xfId="0" applyFont="1" applyFill="1" applyAlignment="1">
      <alignment horizontal="center" vertical="center" wrapText="1"/>
    </xf>
    <xf numFmtId="0" fontId="137" fillId="0" borderId="0" xfId="0" applyFont="1" applyAlignment="1">
      <alignment horizontal="center" vertical="center" wrapText="1"/>
    </xf>
    <xf numFmtId="2" fontId="214" fillId="0" borderId="0" xfId="0" applyNumberFormat="1" applyFont="1" applyFill="1" applyBorder="1" applyAlignment="1">
      <alignment horizontal="center" vertical="center" wrapText="1"/>
    </xf>
    <xf numFmtId="0" fontId="214" fillId="0" borderId="0" xfId="0" applyFont="1" applyAlignment="1">
      <alignment horizontal="center" vertical="center" wrapText="1"/>
    </xf>
    <xf numFmtId="2" fontId="214" fillId="0" borderId="0" xfId="0" applyNumberFormat="1" applyFont="1" applyAlignment="1">
      <alignment horizontal="center" vertical="center" wrapText="1"/>
    </xf>
    <xf numFmtId="286" fontId="214" fillId="0" borderId="0" xfId="0" applyNumberFormat="1" applyFont="1" applyAlignment="1">
      <alignment horizontal="center" vertical="center" wrapText="1"/>
    </xf>
    <xf numFmtId="289" fontId="214" fillId="0" borderId="0" xfId="0" applyNumberFormat="1" applyFont="1" applyAlignment="1">
      <alignment horizontal="center" vertical="center" wrapText="1"/>
    </xf>
    <xf numFmtId="290" fontId="214" fillId="0" borderId="0" xfId="0" applyNumberFormat="1" applyFont="1" applyAlignment="1">
      <alignment horizontal="center" vertical="center" wrapText="1"/>
    </xf>
    <xf numFmtId="0" fontId="208" fillId="0" borderId="0" xfId="0" applyFont="1" applyAlignment="1">
      <alignment wrapText="1"/>
    </xf>
    <xf numFmtId="0" fontId="211" fillId="0" borderId="0" xfId="0" applyFont="1" applyFill="1" applyAlignment="1">
      <alignment horizontal="center"/>
    </xf>
    <xf numFmtId="0" fontId="137" fillId="0" borderId="0" xfId="0" applyFont="1" applyAlignment="1">
      <alignment horizontal="center"/>
    </xf>
    <xf numFmtId="10" fontId="137" fillId="0" borderId="0" xfId="6429" quotePrefix="1" applyNumberFormat="1" applyFont="1" applyAlignment="1">
      <alignment horizontal="center"/>
    </xf>
    <xf numFmtId="10" fontId="137" fillId="0" borderId="0" xfId="0" applyNumberFormat="1" applyFont="1" applyAlignment="1">
      <alignment horizontal="center"/>
    </xf>
    <xf numFmtId="2" fontId="137" fillId="0" borderId="0" xfId="0" applyNumberFormat="1" applyFont="1" applyAlignment="1">
      <alignment horizontal="center"/>
    </xf>
    <xf numFmtId="286" fontId="137" fillId="0" borderId="0" xfId="0" applyNumberFormat="1" applyFont="1" applyAlignment="1">
      <alignment horizontal="center"/>
    </xf>
    <xf numFmtId="10" fontId="137" fillId="0" borderId="0" xfId="6429" applyNumberFormat="1" applyFont="1" applyAlignment="1">
      <alignment horizontal="center"/>
    </xf>
    <xf numFmtId="0" fontId="137" fillId="0" borderId="0" xfId="0" applyFont="1" applyFill="1" applyAlignment="1">
      <alignment horizontal="center"/>
    </xf>
    <xf numFmtId="289" fontId="137" fillId="0" borderId="0" xfId="0" applyNumberFormat="1" applyFont="1" applyAlignment="1">
      <alignment horizontal="center"/>
    </xf>
    <xf numFmtId="290" fontId="137" fillId="0" borderId="0" xfId="0" applyNumberFormat="1" applyFont="1" applyAlignment="1">
      <alignment horizontal="center"/>
    </xf>
    <xf numFmtId="0" fontId="211" fillId="0" borderId="0" xfId="0" applyFont="1" applyFill="1" applyAlignment="1">
      <alignment horizontal="center" wrapText="1"/>
    </xf>
    <xf numFmtId="2" fontId="137" fillId="0" borderId="0" xfId="0" applyNumberFormat="1" applyFont="1" applyAlignment="1">
      <alignment horizontal="center" vertical="center" wrapText="1"/>
    </xf>
    <xf numFmtId="0" fontId="211" fillId="0" borderId="0" xfId="0" applyFont="1" applyAlignment="1">
      <alignment horizontal="center" vertical="center" wrapText="1"/>
    </xf>
    <xf numFmtId="0" fontId="217" fillId="0" borderId="0" xfId="0" applyFont="1" applyAlignment="1">
      <alignment horizontal="center" vertical="center" wrapText="1"/>
    </xf>
    <xf numFmtId="0" fontId="211" fillId="0" borderId="0" xfId="0" applyFont="1" applyAlignment="1">
      <alignment horizontal="center" vertical="center"/>
    </xf>
    <xf numFmtId="0" fontId="217" fillId="0" borderId="0" xfId="0" applyFont="1" applyAlignment="1">
      <alignment horizontal="center" vertical="center"/>
    </xf>
    <xf numFmtId="0" fontId="137" fillId="0" borderId="0" xfId="0" applyFont="1" applyAlignment="1">
      <alignment horizontal="center" vertical="center"/>
    </xf>
    <xf numFmtId="0" fontId="137" fillId="0" borderId="0" xfId="0" applyFont="1"/>
    <xf numFmtId="10" fontId="137" fillId="0" borderId="0" xfId="0" applyNumberFormat="1" applyFont="1" applyAlignment="1">
      <alignment horizontal="center" vertical="center"/>
    </xf>
    <xf numFmtId="2" fontId="137" fillId="0" borderId="0" xfId="0" applyNumberFormat="1" applyFont="1" applyAlignment="1">
      <alignment horizontal="center" vertical="center"/>
    </xf>
    <xf numFmtId="10" fontId="208" fillId="0" borderId="0" xfId="0" applyNumberFormat="1" applyFont="1" applyAlignment="1">
      <alignment horizontal="center" vertical="center" wrapText="1"/>
    </xf>
    <xf numFmtId="0" fontId="0" fillId="0" borderId="0" xfId="0" applyFill="1"/>
    <xf numFmtId="10" fontId="137" fillId="0" borderId="0" xfId="0" applyNumberFormat="1" applyFont="1" applyAlignment="1">
      <alignment horizontal="center" vertical="center" wrapText="1"/>
    </xf>
    <xf numFmtId="10" fontId="208" fillId="0" borderId="0" xfId="0" applyNumberFormat="1" applyFont="1" applyFill="1" applyAlignment="1">
      <alignment horizontal="center" vertical="center"/>
    </xf>
    <xf numFmtId="0" fontId="6" fillId="4" borderId="0" xfId="6426" applyNumberFormat="1" applyFont="1" applyFill="1" applyBorder="1" applyAlignment="1">
      <alignment horizontal="center" vertical="center" wrapText="1"/>
    </xf>
    <xf numFmtId="0" fontId="6" fillId="4" borderId="0" xfId="6426" applyNumberFormat="1" applyFont="1" applyFill="1" applyBorder="1" applyAlignment="1">
      <alignment horizontal="center" vertical="center" wrapText="1"/>
    </xf>
    <xf numFmtId="3" fontId="5" fillId="11" borderId="0" xfId="0" applyNumberFormat="1" applyFont="1" applyFill="1" applyBorder="1" applyAlignment="1">
      <alignment horizontal="center" vertical="center"/>
    </xf>
    <xf numFmtId="3" fontId="5" fillId="11" borderId="0" xfId="0" applyNumberFormat="1" applyFont="1" applyFill="1" applyBorder="1" applyAlignment="1">
      <alignment horizontal="center" vertical="center" wrapText="1"/>
    </xf>
    <xf numFmtId="286" fontId="5" fillId="11" borderId="0" xfId="0" applyNumberFormat="1" applyFont="1" applyFill="1" applyBorder="1" applyAlignment="1">
      <alignment horizontal="center" vertical="center"/>
    </xf>
    <xf numFmtId="0" fontId="0" fillId="0" borderId="0" xfId="6426" applyNumberFormat="1" applyFont="1" applyFill="1" applyBorder="1" applyAlignment="1">
      <alignment horizontal="left" vertical="center"/>
    </xf>
    <xf numFmtId="0" fontId="208" fillId="0" borderId="0" xfId="0" applyFont="1" applyFill="1"/>
    <xf numFmtId="3" fontId="208" fillId="0" borderId="0" xfId="0" applyNumberFormat="1" applyFont="1" applyFill="1" applyAlignment="1">
      <alignment horizontal="center" vertical="center"/>
    </xf>
    <xf numFmtId="2" fontId="208" fillId="0" borderId="0" xfId="0" applyNumberFormat="1" applyFont="1" applyFill="1" applyAlignment="1">
      <alignment horizontal="center" vertical="center"/>
    </xf>
    <xf numFmtId="232" fontId="208" fillId="0" borderId="0" xfId="0" applyNumberFormat="1" applyFont="1" applyFill="1" applyAlignment="1">
      <alignment horizontal="center" vertical="center"/>
    </xf>
    <xf numFmtId="286" fontId="208" fillId="0" borderId="0" xfId="0" applyNumberFormat="1" applyFont="1" applyFill="1" applyAlignment="1">
      <alignment horizontal="center" vertical="center"/>
    </xf>
    <xf numFmtId="0" fontId="208" fillId="0" borderId="0" xfId="0" applyFont="1" applyFill="1" applyAlignment="1">
      <alignment horizontal="center" vertical="center"/>
    </xf>
    <xf numFmtId="2" fontId="208" fillId="0" borderId="0" xfId="0" applyNumberFormat="1" applyFont="1" applyFill="1" applyAlignment="1">
      <alignment horizontal="center" vertical="center" wrapText="1"/>
    </xf>
    <xf numFmtId="289" fontId="208" fillId="0" borderId="0" xfId="0" applyNumberFormat="1" applyFont="1" applyFill="1" applyAlignment="1">
      <alignment horizontal="center" vertical="center"/>
    </xf>
    <xf numFmtId="2" fontId="208" fillId="0" borderId="0" xfId="0" applyNumberFormat="1" applyFont="1" applyFill="1"/>
    <xf numFmtId="232" fontId="208" fillId="0" borderId="0" xfId="0" applyNumberFormat="1" applyFont="1" applyFill="1"/>
    <xf numFmtId="10" fontId="208" fillId="0" borderId="0" xfId="0" applyNumberFormat="1" applyFont="1" applyFill="1"/>
    <xf numFmtId="286" fontId="5" fillId="11" borderId="0" xfId="6427" applyNumberFormat="1" applyFont="1" applyFill="1" applyBorder="1" applyAlignment="1">
      <alignment horizontal="center" vertical="center"/>
    </xf>
    <xf numFmtId="0" fontId="5" fillId="11" borderId="0" xfId="0" applyFont="1" applyFill="1" applyBorder="1" applyAlignment="1">
      <alignment horizontal="center" vertical="center"/>
    </xf>
    <xf numFmtId="10" fontId="219" fillId="0" borderId="0" xfId="0" applyNumberFormat="1" applyFont="1" applyAlignment="1">
      <alignment horizontal="center" vertical="center" wrapText="1"/>
    </xf>
    <xf numFmtId="10" fontId="220" fillId="0" borderId="0" xfId="0" applyNumberFormat="1" applyFont="1" applyAlignment="1">
      <alignment horizontal="center" vertical="center"/>
    </xf>
    <xf numFmtId="39" fontId="0" fillId="0" borderId="0" xfId="0" applyNumberFormat="1"/>
    <xf numFmtId="2" fontId="214" fillId="72" borderId="8" xfId="4507" applyNumberFormat="1" applyFont="1" applyFill="1" applyBorder="1" applyAlignment="1">
      <alignment horizontal="center" vertical="center" wrapText="1"/>
    </xf>
    <xf numFmtId="0" fontId="6" fillId="4" borderId="0" xfId="6426" applyNumberFormat="1" applyFont="1" applyFill="1" applyBorder="1" applyAlignment="1">
      <alignment horizontal="center" vertical="center" wrapText="1"/>
    </xf>
  </cellXfs>
  <cellStyles count="6431">
    <cellStyle name="_x0013_" xfId="61"/>
    <cellStyle name="_x0013_ 10" xfId="62"/>
    <cellStyle name="_x0013_ 11" xfId="63"/>
    <cellStyle name="_x0013_ 12" xfId="64"/>
    <cellStyle name="_x0013_ 13" xfId="65"/>
    <cellStyle name="_x0013_ 2" xfId="66"/>
    <cellStyle name="_x0013_ 3" xfId="67"/>
    <cellStyle name="_x0013_ 4" xfId="68"/>
    <cellStyle name="_x0013_ 5" xfId="69"/>
    <cellStyle name="_x0013_ 6" xfId="70"/>
    <cellStyle name="_x0013_ 7" xfId="71"/>
    <cellStyle name="_x0013_ 8" xfId="72"/>
    <cellStyle name="_x0013_ 9" xfId="73"/>
    <cellStyle name="$M" xfId="5894"/>
    <cellStyle name="$M 2" xfId="5895"/>
    <cellStyle name="$M 2 2" xfId="5896"/>
    <cellStyle name="$M 3" xfId="5897"/>
    <cellStyle name="_x0013__Assumptions_Workbook_V04" xfId="74"/>
    <cellStyle name="_Book9" xfId="5898"/>
    <cellStyle name="_condy excise check" xfId="5899"/>
    <cellStyle name="_DRIMS-#5015156-v1-2010_Budget_Offsets" xfId="5900"/>
    <cellStyle name="_Karratha Old Centre Accruals_april 08_No 1" xfId="5901"/>
    <cellStyle name="_Karratha Old Centre Accruals_april 08_No 1 2" xfId="5902"/>
    <cellStyle name="=C:\WINNT\SYSTEM32\COMMAND.COM" xfId="5903"/>
    <cellStyle name="0,0_x000d__x000a_NA_x000d__x000a_" xfId="75"/>
    <cellStyle name="0mitP" xfId="76"/>
    <cellStyle name="0ohneP" xfId="77"/>
    <cellStyle name="1" xfId="78"/>
    <cellStyle name="10mitP" xfId="79"/>
    <cellStyle name="12mitP" xfId="80"/>
    <cellStyle name="12ohneP" xfId="81"/>
    <cellStyle name="13mitP" xfId="82"/>
    <cellStyle name="1mitP" xfId="83"/>
    <cellStyle name="1ohneP" xfId="84"/>
    <cellStyle name="20% - Accent1" xfId="25" builtinId="30" hidden="1"/>
    <cellStyle name="20% - Accent1 10" xfId="85"/>
    <cellStyle name="20% - Accent1 10 2" xfId="86"/>
    <cellStyle name="20% - Accent1 10 3" xfId="87"/>
    <cellStyle name="20% - Accent1 10 4" xfId="88"/>
    <cellStyle name="20% - Accent1 10 5" xfId="89"/>
    <cellStyle name="20% - Accent1 10 6" xfId="90"/>
    <cellStyle name="20% - Accent1 11" xfId="91"/>
    <cellStyle name="20% - Accent1 11 2" xfId="92"/>
    <cellStyle name="20% - Accent1 11 3" xfId="93"/>
    <cellStyle name="20% - Accent1 11 4" xfId="94"/>
    <cellStyle name="20% - Accent1 11 5" xfId="95"/>
    <cellStyle name="20% - Accent1 11 6" xfId="96"/>
    <cellStyle name="20% - Accent1 12" xfId="97"/>
    <cellStyle name="20% - Accent1 13" xfId="98"/>
    <cellStyle name="20% - Accent1 14" xfId="99"/>
    <cellStyle name="20% - Accent1 15" xfId="100"/>
    <cellStyle name="20% - Accent1 16" xfId="101"/>
    <cellStyle name="20% - Accent1 17" xfId="102"/>
    <cellStyle name="20% - Accent1 18" xfId="103"/>
    <cellStyle name="20% - Accent1 19" xfId="104"/>
    <cellStyle name="20% - Accent1 2" xfId="105"/>
    <cellStyle name="20% - Accent1 2 2" xfId="106"/>
    <cellStyle name="20% - Accent1 2 2 2" xfId="107"/>
    <cellStyle name="20% - Accent1 2 3" xfId="108"/>
    <cellStyle name="20% - Accent1 2 3 2" xfId="109"/>
    <cellStyle name="20% - Accent1 2 4" xfId="110"/>
    <cellStyle name="20% - Accent1 2 4 2" xfId="111"/>
    <cellStyle name="20% - Accent1 2 5" xfId="112"/>
    <cellStyle name="20% - Accent1 2 5 2" xfId="113"/>
    <cellStyle name="20% - Accent1 2 6" xfId="114"/>
    <cellStyle name="20% - Accent1 2 6 2" xfId="115"/>
    <cellStyle name="20% - Accent1 2 7" xfId="116"/>
    <cellStyle name="20% - Accent1 2 7 2" xfId="117"/>
    <cellStyle name="20% - Accent1 2 8" xfId="118"/>
    <cellStyle name="20% - Accent1 2 9" xfId="119"/>
    <cellStyle name="20% - Accent1 20" xfId="120"/>
    <cellStyle name="20% - Accent1 21" xfId="121"/>
    <cellStyle name="20% - Accent1 22" xfId="122"/>
    <cellStyle name="20% - Accent1 23" xfId="123"/>
    <cellStyle name="20% - Accent1 24" xfId="124"/>
    <cellStyle name="20% - Accent1 25" xfId="125"/>
    <cellStyle name="20% - Accent1 26" xfId="126"/>
    <cellStyle name="20% - Accent1 27" xfId="127"/>
    <cellStyle name="20% - Accent1 28" xfId="128"/>
    <cellStyle name="20% - Accent1 29" xfId="129"/>
    <cellStyle name="20% - Accent1 3" xfId="130"/>
    <cellStyle name="20% - Accent1 3 2" xfId="131"/>
    <cellStyle name="20% - Accent1 3 3" xfId="132"/>
    <cellStyle name="20% - Accent1 3 4" xfId="133"/>
    <cellStyle name="20% - Accent1 3 5" xfId="134"/>
    <cellStyle name="20% - Accent1 3 6" xfId="135"/>
    <cellStyle name="20% - Accent1 3 7" xfId="136"/>
    <cellStyle name="20% - Accent1 30" xfId="137"/>
    <cellStyle name="20% - Accent1 31" xfId="138"/>
    <cellStyle name="20% - Accent1 32" xfId="139"/>
    <cellStyle name="20% - Accent1 33" xfId="140"/>
    <cellStyle name="20% - Accent1 34" xfId="141"/>
    <cellStyle name="20% - Accent1 35" xfId="142"/>
    <cellStyle name="20% - Accent1 36" xfId="143"/>
    <cellStyle name="20% - Accent1 37" xfId="144"/>
    <cellStyle name="20% - Accent1 38" xfId="145"/>
    <cellStyle name="20% - Accent1 4" xfId="146"/>
    <cellStyle name="20% - Accent1 4 2" xfId="147"/>
    <cellStyle name="20% - Accent1 4 3" xfId="148"/>
    <cellStyle name="20% - Accent1 4 4" xfId="149"/>
    <cellStyle name="20% - Accent1 4 5" xfId="150"/>
    <cellStyle name="20% - Accent1 4 6" xfId="151"/>
    <cellStyle name="20% - Accent1 4 7" xfId="152"/>
    <cellStyle name="20% - Accent1 5" xfId="153"/>
    <cellStyle name="20% - Accent1 5 2" xfId="154"/>
    <cellStyle name="20% - Accent1 5 3" xfId="155"/>
    <cellStyle name="20% - Accent1 5 4" xfId="156"/>
    <cellStyle name="20% - Accent1 5 5" xfId="157"/>
    <cellStyle name="20% - Accent1 5 6" xfId="158"/>
    <cellStyle name="20% - Accent1 5 7" xfId="159"/>
    <cellStyle name="20% - Accent1 6" xfId="160"/>
    <cellStyle name="20% - Accent1 6 2" xfId="161"/>
    <cellStyle name="20% - Accent1 6 3" xfId="162"/>
    <cellStyle name="20% - Accent1 6 4" xfId="163"/>
    <cellStyle name="20% - Accent1 6 5" xfId="164"/>
    <cellStyle name="20% - Accent1 6 6" xfId="165"/>
    <cellStyle name="20% - Accent1 6 7" xfId="166"/>
    <cellStyle name="20% - Accent1 7" xfId="167"/>
    <cellStyle name="20% - Accent1 7 2" xfId="168"/>
    <cellStyle name="20% - Accent1 7 3" xfId="169"/>
    <cellStyle name="20% - Accent1 7 4" xfId="170"/>
    <cellStyle name="20% - Accent1 7 5" xfId="171"/>
    <cellStyle name="20% - Accent1 7 6" xfId="172"/>
    <cellStyle name="20% - Accent1 7 7" xfId="173"/>
    <cellStyle name="20% - Accent1 8" xfId="174"/>
    <cellStyle name="20% - Accent1 8 2" xfId="175"/>
    <cellStyle name="20% - Accent1 8 3" xfId="176"/>
    <cellStyle name="20% - Accent1 8 4" xfId="177"/>
    <cellStyle name="20% - Accent1 8 5" xfId="178"/>
    <cellStyle name="20% - Accent1 8 6" xfId="179"/>
    <cellStyle name="20% - Accent1 9" xfId="180"/>
    <cellStyle name="20% - Accent1 9 2" xfId="181"/>
    <cellStyle name="20% - Accent1 9 3" xfId="182"/>
    <cellStyle name="20% - Accent1 9 4" xfId="183"/>
    <cellStyle name="20% - Accent1 9 5" xfId="184"/>
    <cellStyle name="20% - Accent1 9 6" xfId="185"/>
    <cellStyle name="20% - Accent2" xfId="29" builtinId="34" hidden="1"/>
    <cellStyle name="20% - Accent2 10" xfId="186"/>
    <cellStyle name="20% - Accent2 10 2" xfId="187"/>
    <cellStyle name="20% - Accent2 10 3" xfId="188"/>
    <cellStyle name="20% - Accent2 10 4" xfId="189"/>
    <cellStyle name="20% - Accent2 10 5" xfId="190"/>
    <cellStyle name="20% - Accent2 10 6" xfId="191"/>
    <cellStyle name="20% - Accent2 11" xfId="192"/>
    <cellStyle name="20% - Accent2 11 2" xfId="193"/>
    <cellStyle name="20% - Accent2 11 3" xfId="194"/>
    <cellStyle name="20% - Accent2 11 4" xfId="195"/>
    <cellStyle name="20% - Accent2 11 5" xfId="196"/>
    <cellStyle name="20% - Accent2 11 6" xfId="197"/>
    <cellStyle name="20% - Accent2 12" xfId="198"/>
    <cellStyle name="20% - Accent2 13" xfId="199"/>
    <cellStyle name="20% - Accent2 14" xfId="200"/>
    <cellStyle name="20% - Accent2 15" xfId="201"/>
    <cellStyle name="20% - Accent2 16" xfId="202"/>
    <cellStyle name="20% - Accent2 17" xfId="203"/>
    <cellStyle name="20% - Accent2 18" xfId="204"/>
    <cellStyle name="20% - Accent2 19" xfId="205"/>
    <cellStyle name="20% - Accent2 2" xfId="206"/>
    <cellStyle name="20% - Accent2 2 2" xfId="207"/>
    <cellStyle name="20% - Accent2 2 3" xfId="208"/>
    <cellStyle name="20% - Accent2 2 4" xfId="209"/>
    <cellStyle name="20% - Accent2 2 5" xfId="210"/>
    <cellStyle name="20% - Accent2 2 6" xfId="211"/>
    <cellStyle name="20% - Accent2 2 7" xfId="212"/>
    <cellStyle name="20% - Accent2 2 8" xfId="213"/>
    <cellStyle name="20% - Accent2 20" xfId="214"/>
    <cellStyle name="20% - Accent2 21" xfId="215"/>
    <cellStyle name="20% - Accent2 22" xfId="216"/>
    <cellStyle name="20% - Accent2 23" xfId="217"/>
    <cellStyle name="20% - Accent2 24" xfId="218"/>
    <cellStyle name="20% - Accent2 25" xfId="219"/>
    <cellStyle name="20% - Accent2 26" xfId="220"/>
    <cellStyle name="20% - Accent2 27" xfId="221"/>
    <cellStyle name="20% - Accent2 28" xfId="222"/>
    <cellStyle name="20% - Accent2 29" xfId="223"/>
    <cellStyle name="20% - Accent2 3" xfId="224"/>
    <cellStyle name="20% - Accent2 3 2" xfId="225"/>
    <cellStyle name="20% - Accent2 3 3" xfId="226"/>
    <cellStyle name="20% - Accent2 3 4" xfId="227"/>
    <cellStyle name="20% - Accent2 3 5" xfId="228"/>
    <cellStyle name="20% - Accent2 3 6" xfId="229"/>
    <cellStyle name="20% - Accent2 3 7" xfId="230"/>
    <cellStyle name="20% - Accent2 30" xfId="231"/>
    <cellStyle name="20% - Accent2 31" xfId="232"/>
    <cellStyle name="20% - Accent2 32" xfId="233"/>
    <cellStyle name="20% - Accent2 33" xfId="234"/>
    <cellStyle name="20% - Accent2 34" xfId="235"/>
    <cellStyle name="20% - Accent2 35" xfId="236"/>
    <cellStyle name="20% - Accent2 36" xfId="237"/>
    <cellStyle name="20% - Accent2 37" xfId="238"/>
    <cellStyle name="20% - Accent2 38" xfId="239"/>
    <cellStyle name="20% - Accent2 4" xfId="240"/>
    <cellStyle name="20% - Accent2 4 2" xfId="241"/>
    <cellStyle name="20% - Accent2 4 3" xfId="242"/>
    <cellStyle name="20% - Accent2 4 4" xfId="243"/>
    <cellStyle name="20% - Accent2 4 5" xfId="244"/>
    <cellStyle name="20% - Accent2 4 6" xfId="245"/>
    <cellStyle name="20% - Accent2 4 7" xfId="246"/>
    <cellStyle name="20% - Accent2 5" xfId="247"/>
    <cellStyle name="20% - Accent2 5 2" xfId="248"/>
    <cellStyle name="20% - Accent2 5 3" xfId="249"/>
    <cellStyle name="20% - Accent2 5 4" xfId="250"/>
    <cellStyle name="20% - Accent2 5 5" xfId="251"/>
    <cellStyle name="20% - Accent2 5 6" xfId="252"/>
    <cellStyle name="20% - Accent2 5 7" xfId="253"/>
    <cellStyle name="20% - Accent2 6" xfId="254"/>
    <cellStyle name="20% - Accent2 6 2" xfId="255"/>
    <cellStyle name="20% - Accent2 6 3" xfId="256"/>
    <cellStyle name="20% - Accent2 6 4" xfId="257"/>
    <cellStyle name="20% - Accent2 6 5" xfId="258"/>
    <cellStyle name="20% - Accent2 6 6" xfId="259"/>
    <cellStyle name="20% - Accent2 6 7" xfId="260"/>
    <cellStyle name="20% - Accent2 7" xfId="261"/>
    <cellStyle name="20% - Accent2 7 2" xfId="262"/>
    <cellStyle name="20% - Accent2 7 3" xfId="263"/>
    <cellStyle name="20% - Accent2 7 4" xfId="264"/>
    <cellStyle name="20% - Accent2 7 5" xfId="265"/>
    <cellStyle name="20% - Accent2 7 6" xfId="266"/>
    <cellStyle name="20% - Accent2 7 7" xfId="267"/>
    <cellStyle name="20% - Accent2 8" xfId="268"/>
    <cellStyle name="20% - Accent2 8 2" xfId="269"/>
    <cellStyle name="20% - Accent2 8 3" xfId="270"/>
    <cellStyle name="20% - Accent2 8 4" xfId="271"/>
    <cellStyle name="20% - Accent2 8 5" xfId="272"/>
    <cellStyle name="20% - Accent2 8 6" xfId="273"/>
    <cellStyle name="20% - Accent2 9" xfId="274"/>
    <cellStyle name="20% - Accent2 9 2" xfId="275"/>
    <cellStyle name="20% - Accent2 9 3" xfId="276"/>
    <cellStyle name="20% - Accent2 9 4" xfId="277"/>
    <cellStyle name="20% - Accent2 9 5" xfId="278"/>
    <cellStyle name="20% - Accent2 9 6" xfId="279"/>
    <cellStyle name="20% - Accent3" xfId="33" builtinId="38" hidden="1"/>
    <cellStyle name="20% - Accent3 10" xfId="280"/>
    <cellStyle name="20% - Accent3 10 2" xfId="281"/>
    <cellStyle name="20% - Accent3 10 3" xfId="282"/>
    <cellStyle name="20% - Accent3 10 4" xfId="283"/>
    <cellStyle name="20% - Accent3 10 5" xfId="284"/>
    <cellStyle name="20% - Accent3 10 6" xfId="285"/>
    <cellStyle name="20% - Accent3 11" xfId="286"/>
    <cellStyle name="20% - Accent3 11 2" xfId="287"/>
    <cellStyle name="20% - Accent3 11 3" xfId="288"/>
    <cellStyle name="20% - Accent3 11 4" xfId="289"/>
    <cellStyle name="20% - Accent3 11 5" xfId="290"/>
    <cellStyle name="20% - Accent3 11 6" xfId="291"/>
    <cellStyle name="20% - Accent3 12" xfId="292"/>
    <cellStyle name="20% - Accent3 13" xfId="293"/>
    <cellStyle name="20% - Accent3 14" xfId="294"/>
    <cellStyle name="20% - Accent3 15" xfId="295"/>
    <cellStyle name="20% - Accent3 16" xfId="296"/>
    <cellStyle name="20% - Accent3 17" xfId="297"/>
    <cellStyle name="20% - Accent3 18" xfId="298"/>
    <cellStyle name="20% - Accent3 19" xfId="299"/>
    <cellStyle name="20% - Accent3 2" xfId="300"/>
    <cellStyle name="20% - Accent3 2 2" xfId="301"/>
    <cellStyle name="20% - Accent3 2 3" xfId="302"/>
    <cellStyle name="20% - Accent3 2 4" xfId="303"/>
    <cellStyle name="20% - Accent3 2 5" xfId="304"/>
    <cellStyle name="20% - Accent3 2 6" xfId="305"/>
    <cellStyle name="20% - Accent3 2 7" xfId="306"/>
    <cellStyle name="20% - Accent3 2 8" xfId="307"/>
    <cellStyle name="20% - Accent3 20" xfId="308"/>
    <cellStyle name="20% - Accent3 21" xfId="309"/>
    <cellStyle name="20% - Accent3 22" xfId="310"/>
    <cellStyle name="20% - Accent3 23" xfId="311"/>
    <cellStyle name="20% - Accent3 24" xfId="312"/>
    <cellStyle name="20% - Accent3 25" xfId="313"/>
    <cellStyle name="20% - Accent3 26" xfId="314"/>
    <cellStyle name="20% - Accent3 27" xfId="315"/>
    <cellStyle name="20% - Accent3 28" xfId="316"/>
    <cellStyle name="20% - Accent3 29" xfId="317"/>
    <cellStyle name="20% - Accent3 3" xfId="318"/>
    <cellStyle name="20% - Accent3 3 2" xfId="319"/>
    <cellStyle name="20% - Accent3 3 3" xfId="320"/>
    <cellStyle name="20% - Accent3 3 4" xfId="321"/>
    <cellStyle name="20% - Accent3 3 5" xfId="322"/>
    <cellStyle name="20% - Accent3 3 6" xfId="323"/>
    <cellStyle name="20% - Accent3 3 7" xfId="324"/>
    <cellStyle name="20% - Accent3 30" xfId="325"/>
    <cellStyle name="20% - Accent3 31" xfId="326"/>
    <cellStyle name="20% - Accent3 32" xfId="327"/>
    <cellStyle name="20% - Accent3 33" xfId="328"/>
    <cellStyle name="20% - Accent3 34" xfId="329"/>
    <cellStyle name="20% - Accent3 35" xfId="330"/>
    <cellStyle name="20% - Accent3 36" xfId="331"/>
    <cellStyle name="20% - Accent3 37" xfId="332"/>
    <cellStyle name="20% - Accent3 38" xfId="333"/>
    <cellStyle name="20% - Accent3 4" xfId="334"/>
    <cellStyle name="20% - Accent3 4 2" xfId="335"/>
    <cellStyle name="20% - Accent3 4 3" xfId="336"/>
    <cellStyle name="20% - Accent3 4 4" xfId="337"/>
    <cellStyle name="20% - Accent3 4 5" xfId="338"/>
    <cellStyle name="20% - Accent3 4 6" xfId="339"/>
    <cellStyle name="20% - Accent3 4 7" xfId="340"/>
    <cellStyle name="20% - Accent3 5" xfId="341"/>
    <cellStyle name="20% - Accent3 5 2" xfId="342"/>
    <cellStyle name="20% - Accent3 5 3" xfId="343"/>
    <cellStyle name="20% - Accent3 5 4" xfId="344"/>
    <cellStyle name="20% - Accent3 5 5" xfId="345"/>
    <cellStyle name="20% - Accent3 5 6" xfId="346"/>
    <cellStyle name="20% - Accent3 5 7" xfId="347"/>
    <cellStyle name="20% - Accent3 6" xfId="348"/>
    <cellStyle name="20% - Accent3 6 2" xfId="349"/>
    <cellStyle name="20% - Accent3 6 3" xfId="350"/>
    <cellStyle name="20% - Accent3 6 4" xfId="351"/>
    <cellStyle name="20% - Accent3 6 5" xfId="352"/>
    <cellStyle name="20% - Accent3 6 6" xfId="353"/>
    <cellStyle name="20% - Accent3 6 7" xfId="354"/>
    <cellStyle name="20% - Accent3 7" xfId="355"/>
    <cellStyle name="20% - Accent3 7 2" xfId="356"/>
    <cellStyle name="20% - Accent3 7 3" xfId="357"/>
    <cellStyle name="20% - Accent3 7 4" xfId="358"/>
    <cellStyle name="20% - Accent3 7 5" xfId="359"/>
    <cellStyle name="20% - Accent3 7 6" xfId="360"/>
    <cellStyle name="20% - Accent3 7 7" xfId="361"/>
    <cellStyle name="20% - Accent3 8" xfId="362"/>
    <cellStyle name="20% - Accent3 8 2" xfId="363"/>
    <cellStyle name="20% - Accent3 8 3" xfId="364"/>
    <cellStyle name="20% - Accent3 8 4" xfId="365"/>
    <cellStyle name="20% - Accent3 8 5" xfId="366"/>
    <cellStyle name="20% - Accent3 8 6" xfId="367"/>
    <cellStyle name="20% - Accent3 9" xfId="368"/>
    <cellStyle name="20% - Accent3 9 2" xfId="369"/>
    <cellStyle name="20% - Accent3 9 3" xfId="370"/>
    <cellStyle name="20% - Accent3 9 4" xfId="371"/>
    <cellStyle name="20% - Accent3 9 5" xfId="372"/>
    <cellStyle name="20% - Accent3 9 6" xfId="373"/>
    <cellStyle name="20% - Accent4" xfId="37" builtinId="42" hidden="1"/>
    <cellStyle name="20% - Accent4 10" xfId="374"/>
    <cellStyle name="20% - Accent4 10 2" xfId="375"/>
    <cellStyle name="20% - Accent4 10 3" xfId="376"/>
    <cellStyle name="20% - Accent4 10 4" xfId="377"/>
    <cellStyle name="20% - Accent4 10 5" xfId="378"/>
    <cellStyle name="20% - Accent4 10 6" xfId="379"/>
    <cellStyle name="20% - Accent4 11" xfId="380"/>
    <cellStyle name="20% - Accent4 11 2" xfId="381"/>
    <cellStyle name="20% - Accent4 11 3" xfId="382"/>
    <cellStyle name="20% - Accent4 11 4" xfId="383"/>
    <cellStyle name="20% - Accent4 11 5" xfId="384"/>
    <cellStyle name="20% - Accent4 11 6" xfId="385"/>
    <cellStyle name="20% - Accent4 12" xfId="386"/>
    <cellStyle name="20% - Accent4 13" xfId="387"/>
    <cellStyle name="20% - Accent4 14" xfId="388"/>
    <cellStyle name="20% - Accent4 15" xfId="389"/>
    <cellStyle name="20% - Accent4 16" xfId="390"/>
    <cellStyle name="20% - Accent4 17" xfId="391"/>
    <cellStyle name="20% - Accent4 18" xfId="392"/>
    <cellStyle name="20% - Accent4 19" xfId="393"/>
    <cellStyle name="20% - Accent4 2" xfId="394"/>
    <cellStyle name="20% - Accent4 2 2" xfId="395"/>
    <cellStyle name="20% - Accent4 2 3" xfId="396"/>
    <cellStyle name="20% - Accent4 2 4" xfId="397"/>
    <cellStyle name="20% - Accent4 2 5" xfId="398"/>
    <cellStyle name="20% - Accent4 2 6" xfId="399"/>
    <cellStyle name="20% - Accent4 2 7" xfId="400"/>
    <cellStyle name="20% - Accent4 2 8" xfId="401"/>
    <cellStyle name="20% - Accent4 20" xfId="402"/>
    <cellStyle name="20% - Accent4 21" xfId="403"/>
    <cellStyle name="20% - Accent4 22" xfId="404"/>
    <cellStyle name="20% - Accent4 23" xfId="405"/>
    <cellStyle name="20% - Accent4 24" xfId="406"/>
    <cellStyle name="20% - Accent4 25" xfId="407"/>
    <cellStyle name="20% - Accent4 26" xfId="408"/>
    <cellStyle name="20% - Accent4 27" xfId="409"/>
    <cellStyle name="20% - Accent4 28" xfId="410"/>
    <cellStyle name="20% - Accent4 29" xfId="411"/>
    <cellStyle name="20% - Accent4 3" xfId="412"/>
    <cellStyle name="20% - Accent4 3 2" xfId="413"/>
    <cellStyle name="20% - Accent4 3 3" xfId="414"/>
    <cellStyle name="20% - Accent4 3 4" xfId="415"/>
    <cellStyle name="20% - Accent4 3 5" xfId="416"/>
    <cellStyle name="20% - Accent4 3 6" xfId="417"/>
    <cellStyle name="20% - Accent4 3 7" xfId="418"/>
    <cellStyle name="20% - Accent4 30" xfId="419"/>
    <cellStyle name="20% - Accent4 31" xfId="420"/>
    <cellStyle name="20% - Accent4 32" xfId="421"/>
    <cellStyle name="20% - Accent4 33" xfId="422"/>
    <cellStyle name="20% - Accent4 34" xfId="423"/>
    <cellStyle name="20% - Accent4 35" xfId="424"/>
    <cellStyle name="20% - Accent4 36" xfId="425"/>
    <cellStyle name="20% - Accent4 37" xfId="426"/>
    <cellStyle name="20% - Accent4 38" xfId="427"/>
    <cellStyle name="20% - Accent4 4" xfId="428"/>
    <cellStyle name="20% - Accent4 4 2" xfId="429"/>
    <cellStyle name="20% - Accent4 4 3" xfId="430"/>
    <cellStyle name="20% - Accent4 4 4" xfId="431"/>
    <cellStyle name="20% - Accent4 4 5" xfId="432"/>
    <cellStyle name="20% - Accent4 4 6" xfId="433"/>
    <cellStyle name="20% - Accent4 4 7" xfId="434"/>
    <cellStyle name="20% - Accent4 5" xfId="435"/>
    <cellStyle name="20% - Accent4 5 2" xfId="436"/>
    <cellStyle name="20% - Accent4 5 3" xfId="437"/>
    <cellStyle name="20% - Accent4 5 4" xfId="438"/>
    <cellStyle name="20% - Accent4 5 5" xfId="439"/>
    <cellStyle name="20% - Accent4 5 6" xfId="440"/>
    <cellStyle name="20% - Accent4 5 7" xfId="441"/>
    <cellStyle name="20% - Accent4 6" xfId="442"/>
    <cellStyle name="20% - Accent4 6 2" xfId="443"/>
    <cellStyle name="20% - Accent4 6 3" xfId="444"/>
    <cellStyle name="20% - Accent4 6 4" xfId="445"/>
    <cellStyle name="20% - Accent4 6 5" xfId="446"/>
    <cellStyle name="20% - Accent4 6 6" xfId="447"/>
    <cellStyle name="20% - Accent4 6 7" xfId="448"/>
    <cellStyle name="20% - Accent4 7" xfId="449"/>
    <cellStyle name="20% - Accent4 7 2" xfId="450"/>
    <cellStyle name="20% - Accent4 7 3" xfId="451"/>
    <cellStyle name="20% - Accent4 7 4" xfId="452"/>
    <cellStyle name="20% - Accent4 7 5" xfId="453"/>
    <cellStyle name="20% - Accent4 7 6" xfId="454"/>
    <cellStyle name="20% - Accent4 7 7" xfId="455"/>
    <cellStyle name="20% - Accent4 8" xfId="456"/>
    <cellStyle name="20% - Accent4 8 2" xfId="457"/>
    <cellStyle name="20% - Accent4 8 3" xfId="458"/>
    <cellStyle name="20% - Accent4 8 4" xfId="459"/>
    <cellStyle name="20% - Accent4 8 5" xfId="460"/>
    <cellStyle name="20% - Accent4 8 6" xfId="461"/>
    <cellStyle name="20% - Accent4 9" xfId="462"/>
    <cellStyle name="20% - Accent4 9 2" xfId="463"/>
    <cellStyle name="20% - Accent4 9 3" xfId="464"/>
    <cellStyle name="20% - Accent4 9 4" xfId="465"/>
    <cellStyle name="20% - Accent4 9 5" xfId="466"/>
    <cellStyle name="20% - Accent4 9 6" xfId="467"/>
    <cellStyle name="20% - Accent5" xfId="41" builtinId="46" hidden="1"/>
    <cellStyle name="20% - Accent5 10" xfId="468"/>
    <cellStyle name="20% - Accent5 11" xfId="469"/>
    <cellStyle name="20% - Accent5 12" xfId="470"/>
    <cellStyle name="20% - Accent5 13" xfId="471"/>
    <cellStyle name="20% - Accent5 14" xfId="472"/>
    <cellStyle name="20% - Accent5 15" xfId="473"/>
    <cellStyle name="20% - Accent5 16" xfId="474"/>
    <cellStyle name="20% - Accent5 17" xfId="475"/>
    <cellStyle name="20% - Accent5 18" xfId="476"/>
    <cellStyle name="20% - Accent5 19" xfId="477"/>
    <cellStyle name="20% - Accent5 2" xfId="478"/>
    <cellStyle name="20% - Accent5 2 2" xfId="479"/>
    <cellStyle name="20% - Accent5 2 3" xfId="480"/>
    <cellStyle name="20% - Accent5 2 4" xfId="481"/>
    <cellStyle name="20% - Accent5 2 5" xfId="482"/>
    <cellStyle name="20% - Accent5 2 6" xfId="483"/>
    <cellStyle name="20% - Accent5 2 7" xfId="484"/>
    <cellStyle name="20% - Accent5 2 8" xfId="485"/>
    <cellStyle name="20% - Accent5 20" xfId="486"/>
    <cellStyle name="20% - Accent5 21" xfId="487"/>
    <cellStyle name="20% - Accent5 22" xfId="488"/>
    <cellStyle name="20% - Accent5 23" xfId="489"/>
    <cellStyle name="20% - Accent5 24" xfId="490"/>
    <cellStyle name="20% - Accent5 25" xfId="491"/>
    <cellStyle name="20% - Accent5 26" xfId="492"/>
    <cellStyle name="20% - Accent5 27" xfId="493"/>
    <cellStyle name="20% - Accent5 28" xfId="494"/>
    <cellStyle name="20% - Accent5 29" xfId="495"/>
    <cellStyle name="20% - Accent5 3" xfId="496"/>
    <cellStyle name="20% - Accent5 3 2" xfId="497"/>
    <cellStyle name="20% - Accent5 3 3" xfId="498"/>
    <cellStyle name="20% - Accent5 3 4" xfId="499"/>
    <cellStyle name="20% - Accent5 3 5" xfId="500"/>
    <cellStyle name="20% - Accent5 3 6" xfId="501"/>
    <cellStyle name="20% - Accent5 30" xfId="502"/>
    <cellStyle name="20% - Accent5 31" xfId="503"/>
    <cellStyle name="20% - Accent5 32" xfId="504"/>
    <cellStyle name="20% - Accent5 33" xfId="505"/>
    <cellStyle name="20% - Accent5 34" xfId="506"/>
    <cellStyle name="20% - Accent5 35" xfId="507"/>
    <cellStyle name="20% - Accent5 36" xfId="508"/>
    <cellStyle name="20% - Accent5 37" xfId="509"/>
    <cellStyle name="20% - Accent5 38" xfId="510"/>
    <cellStyle name="20% - Accent5 4" xfId="511"/>
    <cellStyle name="20% - Accent5 4 2" xfId="512"/>
    <cellStyle name="20% - Accent5 4 3" xfId="513"/>
    <cellStyle name="20% - Accent5 4 4" xfId="514"/>
    <cellStyle name="20% - Accent5 4 5" xfId="515"/>
    <cellStyle name="20% - Accent5 4 6" xfId="516"/>
    <cellStyle name="20% - Accent5 5" xfId="517"/>
    <cellStyle name="20% - Accent5 5 2" xfId="518"/>
    <cellStyle name="20% - Accent5 5 3" xfId="519"/>
    <cellStyle name="20% - Accent5 5 4" xfId="520"/>
    <cellStyle name="20% - Accent5 5 5" xfId="521"/>
    <cellStyle name="20% - Accent5 5 6" xfId="522"/>
    <cellStyle name="20% - Accent5 6" xfId="523"/>
    <cellStyle name="20% - Accent5 7" xfId="524"/>
    <cellStyle name="20% - Accent5 8" xfId="525"/>
    <cellStyle name="20% - Accent5 9" xfId="526"/>
    <cellStyle name="20% - Accent6" xfId="45" builtinId="50" hidden="1"/>
    <cellStyle name="20% - Accent6 10" xfId="527"/>
    <cellStyle name="20% - Accent6 10 2" xfId="528"/>
    <cellStyle name="20% - Accent6 10 3" xfId="529"/>
    <cellStyle name="20% - Accent6 10 4" xfId="530"/>
    <cellStyle name="20% - Accent6 10 5" xfId="531"/>
    <cellStyle name="20% - Accent6 10 6" xfId="532"/>
    <cellStyle name="20% - Accent6 11" xfId="533"/>
    <cellStyle name="20% - Accent6 11 2" xfId="534"/>
    <cellStyle name="20% - Accent6 11 3" xfId="535"/>
    <cellStyle name="20% - Accent6 11 4" xfId="536"/>
    <cellStyle name="20% - Accent6 11 5" xfId="537"/>
    <cellStyle name="20% - Accent6 11 6" xfId="538"/>
    <cellStyle name="20% - Accent6 12" xfId="539"/>
    <cellStyle name="20% - Accent6 13" xfId="540"/>
    <cellStyle name="20% - Accent6 14" xfId="541"/>
    <cellStyle name="20% - Accent6 15" xfId="542"/>
    <cellStyle name="20% - Accent6 16" xfId="543"/>
    <cellStyle name="20% - Accent6 17" xfId="544"/>
    <cellStyle name="20% - Accent6 18" xfId="545"/>
    <cellStyle name="20% - Accent6 19" xfId="546"/>
    <cellStyle name="20% - Accent6 2" xfId="547"/>
    <cellStyle name="20% - Accent6 2 2" xfId="548"/>
    <cellStyle name="20% - Accent6 2 3" xfId="549"/>
    <cellStyle name="20% - Accent6 2 4" xfId="550"/>
    <cellStyle name="20% - Accent6 2 5" xfId="551"/>
    <cellStyle name="20% - Accent6 2 6" xfId="552"/>
    <cellStyle name="20% - Accent6 2 7" xfId="553"/>
    <cellStyle name="20% - Accent6 2 8" xfId="554"/>
    <cellStyle name="20% - Accent6 20" xfId="555"/>
    <cellStyle name="20% - Accent6 21" xfId="556"/>
    <cellStyle name="20% - Accent6 22" xfId="557"/>
    <cellStyle name="20% - Accent6 23" xfId="558"/>
    <cellStyle name="20% - Accent6 24" xfId="559"/>
    <cellStyle name="20% - Accent6 25" xfId="560"/>
    <cellStyle name="20% - Accent6 26" xfId="561"/>
    <cellStyle name="20% - Accent6 27" xfId="562"/>
    <cellStyle name="20% - Accent6 28" xfId="563"/>
    <cellStyle name="20% - Accent6 29" xfId="564"/>
    <cellStyle name="20% - Accent6 3" xfId="565"/>
    <cellStyle name="20% - Accent6 3 2" xfId="566"/>
    <cellStyle name="20% - Accent6 3 3" xfId="567"/>
    <cellStyle name="20% - Accent6 3 4" xfId="568"/>
    <cellStyle name="20% - Accent6 3 5" xfId="569"/>
    <cellStyle name="20% - Accent6 3 6" xfId="570"/>
    <cellStyle name="20% - Accent6 3 7" xfId="571"/>
    <cellStyle name="20% - Accent6 30" xfId="572"/>
    <cellStyle name="20% - Accent6 31" xfId="573"/>
    <cellStyle name="20% - Accent6 32" xfId="574"/>
    <cellStyle name="20% - Accent6 33" xfId="575"/>
    <cellStyle name="20% - Accent6 34" xfId="576"/>
    <cellStyle name="20% - Accent6 35" xfId="577"/>
    <cellStyle name="20% - Accent6 36" xfId="578"/>
    <cellStyle name="20% - Accent6 37" xfId="579"/>
    <cellStyle name="20% - Accent6 38" xfId="580"/>
    <cellStyle name="20% - Accent6 4" xfId="581"/>
    <cellStyle name="20% - Accent6 4 2" xfId="582"/>
    <cellStyle name="20% - Accent6 4 3" xfId="583"/>
    <cellStyle name="20% - Accent6 4 4" xfId="584"/>
    <cellStyle name="20% - Accent6 4 5" xfId="585"/>
    <cellStyle name="20% - Accent6 4 6" xfId="586"/>
    <cellStyle name="20% - Accent6 4 7" xfId="587"/>
    <cellStyle name="20% - Accent6 5" xfId="588"/>
    <cellStyle name="20% - Accent6 5 2" xfId="589"/>
    <cellStyle name="20% - Accent6 5 3" xfId="590"/>
    <cellStyle name="20% - Accent6 5 4" xfId="591"/>
    <cellStyle name="20% - Accent6 5 5" xfId="592"/>
    <cellStyle name="20% - Accent6 5 6" xfId="593"/>
    <cellStyle name="20% - Accent6 5 7" xfId="594"/>
    <cellStyle name="20% - Accent6 6" xfId="595"/>
    <cellStyle name="20% - Accent6 6 2" xfId="596"/>
    <cellStyle name="20% - Accent6 6 3" xfId="597"/>
    <cellStyle name="20% - Accent6 6 4" xfId="598"/>
    <cellStyle name="20% - Accent6 6 5" xfId="599"/>
    <cellStyle name="20% - Accent6 6 6" xfId="600"/>
    <cellStyle name="20% - Accent6 6 7" xfId="601"/>
    <cellStyle name="20% - Accent6 7" xfId="602"/>
    <cellStyle name="20% - Accent6 7 2" xfId="603"/>
    <cellStyle name="20% - Accent6 7 3" xfId="604"/>
    <cellStyle name="20% - Accent6 7 4" xfId="605"/>
    <cellStyle name="20% - Accent6 7 5" xfId="606"/>
    <cellStyle name="20% - Accent6 7 6" xfId="607"/>
    <cellStyle name="20% - Accent6 7 7" xfId="608"/>
    <cellStyle name="20% - Accent6 8" xfId="609"/>
    <cellStyle name="20% - Accent6 8 2" xfId="610"/>
    <cellStyle name="20% - Accent6 8 3" xfId="611"/>
    <cellStyle name="20% - Accent6 8 4" xfId="612"/>
    <cellStyle name="20% - Accent6 8 5" xfId="613"/>
    <cellStyle name="20% - Accent6 8 6" xfId="614"/>
    <cellStyle name="20% - Accent6 9" xfId="615"/>
    <cellStyle name="20% - Accent6 9 2" xfId="616"/>
    <cellStyle name="20% - Accent6 9 3" xfId="617"/>
    <cellStyle name="20% - Accent6 9 4" xfId="618"/>
    <cellStyle name="20% - Accent6 9 5" xfId="619"/>
    <cellStyle name="20% - Accent6 9 6" xfId="620"/>
    <cellStyle name="20% - Akzent1" xfId="621"/>
    <cellStyle name="20% - Akzent1 2" xfId="622"/>
    <cellStyle name="20% - Akzent1 3" xfId="623"/>
    <cellStyle name="20% - Akzent1 4" xfId="624"/>
    <cellStyle name="20% - Akzent1 5" xfId="625"/>
    <cellStyle name="20% - Akzent1 6" xfId="626"/>
    <cellStyle name="20% - Akzent1_XY Diagramm 1 jg.ms" xfId="627"/>
    <cellStyle name="20% - Akzent2" xfId="628"/>
    <cellStyle name="20% - Akzent2 2" xfId="629"/>
    <cellStyle name="20% - Akzent2 3" xfId="630"/>
    <cellStyle name="20% - Akzent2 4" xfId="631"/>
    <cellStyle name="20% - Akzent2 5" xfId="632"/>
    <cellStyle name="20% - Akzent2 6" xfId="633"/>
    <cellStyle name="20% - Akzent2_XY Diagramm 1 jg.ms" xfId="634"/>
    <cellStyle name="20% - Akzent3" xfId="635"/>
    <cellStyle name="20% - Akzent3 2" xfId="636"/>
    <cellStyle name="20% - Akzent3 3" xfId="637"/>
    <cellStyle name="20% - Akzent3 4" xfId="638"/>
    <cellStyle name="20% - Akzent3 5" xfId="639"/>
    <cellStyle name="20% - Akzent3 6" xfId="640"/>
    <cellStyle name="20% - Akzent3_XY Diagramm 1 jg.ms" xfId="641"/>
    <cellStyle name="20% - Akzent4" xfId="642"/>
    <cellStyle name="20% - Akzent4 2" xfId="643"/>
    <cellStyle name="20% - Akzent4 3" xfId="644"/>
    <cellStyle name="20% - Akzent4 4" xfId="645"/>
    <cellStyle name="20% - Akzent4 5" xfId="646"/>
    <cellStyle name="20% - Akzent4 6" xfId="647"/>
    <cellStyle name="20% - Akzent4_XY Diagramm 1 jg.ms" xfId="648"/>
    <cellStyle name="20% - Akzent5" xfId="649"/>
    <cellStyle name="20% - Akzent5 2" xfId="650"/>
    <cellStyle name="20% - Akzent5 3" xfId="651"/>
    <cellStyle name="20% - Akzent5 4" xfId="652"/>
    <cellStyle name="20% - Akzent5 5" xfId="653"/>
    <cellStyle name="20% - Akzent5 6" xfId="654"/>
    <cellStyle name="20% - Akzent5_XY Diagramm 1 jg.ms" xfId="655"/>
    <cellStyle name="20% - Akzent6" xfId="656"/>
    <cellStyle name="20% - Akzent6 2" xfId="657"/>
    <cellStyle name="20% - Akzent6 3" xfId="658"/>
    <cellStyle name="20% - Akzent6 4" xfId="659"/>
    <cellStyle name="20% - Akzent6 5" xfId="660"/>
    <cellStyle name="20% - Akzent6 6" xfId="661"/>
    <cellStyle name="20% - Akzent6_XY Diagramm 1 jg.ms" xfId="662"/>
    <cellStyle name="20% - アクセント 1" xfId="5904"/>
    <cellStyle name="20% - アクセント 2" xfId="5905"/>
    <cellStyle name="20% - アクセント 3" xfId="5906"/>
    <cellStyle name="20% - アクセント 4" xfId="5907"/>
    <cellStyle name="20% - アクセント 5" xfId="5908"/>
    <cellStyle name="20% - アクセント 6" xfId="5909"/>
    <cellStyle name="2mitP" xfId="663"/>
    <cellStyle name="2ohneP" xfId="664"/>
    <cellStyle name="2x indented GHG Textfiels" xfId="665"/>
    <cellStyle name="2x indented GHG Textfiels 2" xfId="666"/>
    <cellStyle name="2x indented GHG Textfiels 3" xfId="667"/>
    <cellStyle name="3mitP" xfId="668"/>
    <cellStyle name="3ohneP" xfId="669"/>
    <cellStyle name="40% - Accent1" xfId="26" builtinId="31" hidden="1"/>
    <cellStyle name="40% - Accent1 10" xfId="670"/>
    <cellStyle name="40% - Accent1 10 2" xfId="671"/>
    <cellStyle name="40% - Accent1 10 3" xfId="672"/>
    <cellStyle name="40% - Accent1 10 4" xfId="673"/>
    <cellStyle name="40% - Accent1 10 5" xfId="674"/>
    <cellStyle name="40% - Accent1 10 6" xfId="675"/>
    <cellStyle name="40% - Accent1 11" xfId="676"/>
    <cellStyle name="40% - Accent1 11 2" xfId="677"/>
    <cellStyle name="40% - Accent1 11 3" xfId="678"/>
    <cellStyle name="40% - Accent1 11 4" xfId="679"/>
    <cellStyle name="40% - Accent1 11 5" xfId="680"/>
    <cellStyle name="40% - Accent1 11 6" xfId="681"/>
    <cellStyle name="40% - Accent1 12" xfId="682"/>
    <cellStyle name="40% - Accent1 13" xfId="683"/>
    <cellStyle name="40% - Accent1 14" xfId="684"/>
    <cellStyle name="40% - Accent1 15" xfId="685"/>
    <cellStyle name="40% - Accent1 16" xfId="686"/>
    <cellStyle name="40% - Accent1 17" xfId="687"/>
    <cellStyle name="40% - Accent1 18" xfId="688"/>
    <cellStyle name="40% - Accent1 19" xfId="689"/>
    <cellStyle name="40% - Accent1 2" xfId="690"/>
    <cellStyle name="40% - Accent1 2 2" xfId="691"/>
    <cellStyle name="40% - Accent1 2 3" xfId="692"/>
    <cellStyle name="40% - Accent1 2 4" xfId="693"/>
    <cellStyle name="40% - Accent1 2 5" xfId="694"/>
    <cellStyle name="40% - Accent1 2 6" xfId="695"/>
    <cellStyle name="40% - Accent1 2 7" xfId="696"/>
    <cellStyle name="40% - Accent1 2 8" xfId="697"/>
    <cellStyle name="40% - Accent1 20" xfId="698"/>
    <cellStyle name="40% - Accent1 21" xfId="699"/>
    <cellStyle name="40% - Accent1 22" xfId="700"/>
    <cellStyle name="40% - Accent1 23" xfId="701"/>
    <cellStyle name="40% - Accent1 24" xfId="702"/>
    <cellStyle name="40% - Accent1 25" xfId="703"/>
    <cellStyle name="40% - Accent1 26" xfId="704"/>
    <cellStyle name="40% - Accent1 27" xfId="705"/>
    <cellStyle name="40% - Accent1 28" xfId="706"/>
    <cellStyle name="40% - Accent1 29" xfId="707"/>
    <cellStyle name="40% - Accent1 3" xfId="708"/>
    <cellStyle name="40% - Accent1 3 2" xfId="709"/>
    <cellStyle name="40% - Accent1 3 3" xfId="710"/>
    <cellStyle name="40% - Accent1 3 4" xfId="711"/>
    <cellStyle name="40% - Accent1 3 5" xfId="712"/>
    <cellStyle name="40% - Accent1 3 6" xfId="713"/>
    <cellStyle name="40% - Accent1 3 7" xfId="714"/>
    <cellStyle name="40% - Accent1 30" xfId="715"/>
    <cellStyle name="40% - Accent1 31" xfId="716"/>
    <cellStyle name="40% - Accent1 32" xfId="717"/>
    <cellStyle name="40% - Accent1 33" xfId="718"/>
    <cellStyle name="40% - Accent1 34" xfId="719"/>
    <cellStyle name="40% - Accent1 35" xfId="720"/>
    <cellStyle name="40% - Accent1 36" xfId="721"/>
    <cellStyle name="40% - Accent1 37" xfId="722"/>
    <cellStyle name="40% - Accent1 38" xfId="723"/>
    <cellStyle name="40% - Accent1 4" xfId="724"/>
    <cellStyle name="40% - Accent1 4 2" xfId="725"/>
    <cellStyle name="40% - Accent1 4 3" xfId="726"/>
    <cellStyle name="40% - Accent1 4 4" xfId="727"/>
    <cellStyle name="40% - Accent1 4 5" xfId="728"/>
    <cellStyle name="40% - Accent1 4 6" xfId="729"/>
    <cellStyle name="40% - Accent1 4 7" xfId="730"/>
    <cellStyle name="40% - Accent1 5" xfId="731"/>
    <cellStyle name="40% - Accent1 5 2" xfId="732"/>
    <cellStyle name="40% - Accent1 5 3" xfId="733"/>
    <cellStyle name="40% - Accent1 5 4" xfId="734"/>
    <cellStyle name="40% - Accent1 5 5" xfId="735"/>
    <cellStyle name="40% - Accent1 5 6" xfId="736"/>
    <cellStyle name="40% - Accent1 5 7" xfId="737"/>
    <cellStyle name="40% - Accent1 6" xfId="738"/>
    <cellStyle name="40% - Accent1 6 2" xfId="739"/>
    <cellStyle name="40% - Accent1 6 3" xfId="740"/>
    <cellStyle name="40% - Accent1 6 4" xfId="741"/>
    <cellStyle name="40% - Accent1 6 5" xfId="742"/>
    <cellStyle name="40% - Accent1 6 6" xfId="743"/>
    <cellStyle name="40% - Accent1 6 7" xfId="744"/>
    <cellStyle name="40% - Accent1 7" xfId="745"/>
    <cellStyle name="40% - Accent1 7 2" xfId="746"/>
    <cellStyle name="40% - Accent1 7 3" xfId="747"/>
    <cellStyle name="40% - Accent1 7 4" xfId="748"/>
    <cellStyle name="40% - Accent1 7 5" xfId="749"/>
    <cellStyle name="40% - Accent1 7 6" xfId="750"/>
    <cellStyle name="40% - Accent1 7 7" xfId="751"/>
    <cellStyle name="40% - Accent1 8" xfId="752"/>
    <cellStyle name="40% - Accent1 8 2" xfId="753"/>
    <cellStyle name="40% - Accent1 8 3" xfId="754"/>
    <cellStyle name="40% - Accent1 8 4" xfId="755"/>
    <cellStyle name="40% - Accent1 8 5" xfId="756"/>
    <cellStyle name="40% - Accent1 8 6" xfId="757"/>
    <cellStyle name="40% - Accent1 9" xfId="758"/>
    <cellStyle name="40% - Accent1 9 2" xfId="759"/>
    <cellStyle name="40% - Accent1 9 3" xfId="760"/>
    <cellStyle name="40% - Accent1 9 4" xfId="761"/>
    <cellStyle name="40% - Accent1 9 5" xfId="762"/>
    <cellStyle name="40% - Accent1 9 6" xfId="763"/>
    <cellStyle name="40% - Accent2" xfId="30" builtinId="35" hidden="1"/>
    <cellStyle name="40% - Accent2 10" xfId="764"/>
    <cellStyle name="40% - Accent2 11" xfId="765"/>
    <cellStyle name="40% - Accent2 12" xfId="766"/>
    <cellStyle name="40% - Accent2 13" xfId="767"/>
    <cellStyle name="40% - Accent2 14" xfId="768"/>
    <cellStyle name="40% - Accent2 15" xfId="769"/>
    <cellStyle name="40% - Accent2 16" xfId="770"/>
    <cellStyle name="40% - Accent2 17" xfId="771"/>
    <cellStyle name="40% - Accent2 18" xfId="772"/>
    <cellStyle name="40% - Accent2 19" xfId="773"/>
    <cellStyle name="40% - Accent2 2" xfId="774"/>
    <cellStyle name="40% - Accent2 2 2" xfId="775"/>
    <cellStyle name="40% - Accent2 2 3" xfId="776"/>
    <cellStyle name="40% - Accent2 2 4" xfId="777"/>
    <cellStyle name="40% - Accent2 2 5" xfId="778"/>
    <cellStyle name="40% - Accent2 2 6" xfId="779"/>
    <cellStyle name="40% - Accent2 2 7" xfId="780"/>
    <cellStyle name="40% - Accent2 2 8" xfId="781"/>
    <cellStyle name="40% - Accent2 20" xfId="782"/>
    <cellStyle name="40% - Accent2 21" xfId="783"/>
    <cellStyle name="40% - Accent2 22" xfId="784"/>
    <cellStyle name="40% - Accent2 23" xfId="785"/>
    <cellStyle name="40% - Accent2 24" xfId="786"/>
    <cellStyle name="40% - Accent2 25" xfId="787"/>
    <cellStyle name="40% - Accent2 26" xfId="788"/>
    <cellStyle name="40% - Accent2 27" xfId="789"/>
    <cellStyle name="40% - Accent2 28" xfId="790"/>
    <cellStyle name="40% - Accent2 29" xfId="791"/>
    <cellStyle name="40% - Accent2 3" xfId="792"/>
    <cellStyle name="40% - Accent2 3 2" xfId="793"/>
    <cellStyle name="40% - Accent2 3 3" xfId="794"/>
    <cellStyle name="40% - Accent2 3 4" xfId="795"/>
    <cellStyle name="40% - Accent2 3 5" xfId="796"/>
    <cellStyle name="40% - Accent2 3 6" xfId="797"/>
    <cellStyle name="40% - Accent2 30" xfId="798"/>
    <cellStyle name="40% - Accent2 31" xfId="799"/>
    <cellStyle name="40% - Accent2 32" xfId="800"/>
    <cellStyle name="40% - Accent2 33" xfId="801"/>
    <cellStyle name="40% - Accent2 34" xfId="802"/>
    <cellStyle name="40% - Accent2 35" xfId="803"/>
    <cellStyle name="40% - Accent2 36" xfId="804"/>
    <cellStyle name="40% - Accent2 37" xfId="805"/>
    <cellStyle name="40% - Accent2 38" xfId="806"/>
    <cellStyle name="40% - Accent2 4" xfId="807"/>
    <cellStyle name="40% - Accent2 4 2" xfId="808"/>
    <cellStyle name="40% - Accent2 4 3" xfId="809"/>
    <cellStyle name="40% - Accent2 4 4" xfId="810"/>
    <cellStyle name="40% - Accent2 4 5" xfId="811"/>
    <cellStyle name="40% - Accent2 4 6" xfId="812"/>
    <cellStyle name="40% - Accent2 5" xfId="813"/>
    <cellStyle name="40% - Accent2 5 2" xfId="814"/>
    <cellStyle name="40% - Accent2 5 3" xfId="815"/>
    <cellStyle name="40% - Accent2 5 4" xfId="816"/>
    <cellStyle name="40% - Accent2 5 5" xfId="817"/>
    <cellStyle name="40% - Accent2 5 6" xfId="818"/>
    <cellStyle name="40% - Accent2 6" xfId="819"/>
    <cellStyle name="40% - Accent2 7" xfId="820"/>
    <cellStyle name="40% - Accent2 8" xfId="821"/>
    <cellStyle name="40% - Accent2 9" xfId="822"/>
    <cellStyle name="40% - Accent3" xfId="34" builtinId="39" hidden="1"/>
    <cellStyle name="40% - Accent3 10" xfId="823"/>
    <cellStyle name="40% - Accent3 10 2" xfId="824"/>
    <cellStyle name="40% - Accent3 10 3" xfId="825"/>
    <cellStyle name="40% - Accent3 10 4" xfId="826"/>
    <cellStyle name="40% - Accent3 10 5" xfId="827"/>
    <cellStyle name="40% - Accent3 10 6" xfId="828"/>
    <cellStyle name="40% - Accent3 11" xfId="829"/>
    <cellStyle name="40% - Accent3 11 2" xfId="830"/>
    <cellStyle name="40% - Accent3 11 3" xfId="831"/>
    <cellStyle name="40% - Accent3 11 4" xfId="832"/>
    <cellStyle name="40% - Accent3 11 5" xfId="833"/>
    <cellStyle name="40% - Accent3 11 6" xfId="834"/>
    <cellStyle name="40% - Accent3 12" xfId="835"/>
    <cellStyle name="40% - Accent3 13" xfId="836"/>
    <cellStyle name="40% - Accent3 14" xfId="837"/>
    <cellStyle name="40% - Accent3 15" xfId="838"/>
    <cellStyle name="40% - Accent3 16" xfId="839"/>
    <cellStyle name="40% - Accent3 17" xfId="840"/>
    <cellStyle name="40% - Accent3 18" xfId="841"/>
    <cellStyle name="40% - Accent3 19" xfId="842"/>
    <cellStyle name="40% - Accent3 2" xfId="843"/>
    <cellStyle name="40% - Accent3 2 2" xfId="844"/>
    <cellStyle name="40% - Accent3 2 3" xfId="845"/>
    <cellStyle name="40% - Accent3 2 4" xfId="846"/>
    <cellStyle name="40% - Accent3 2 5" xfId="847"/>
    <cellStyle name="40% - Accent3 2 6" xfId="848"/>
    <cellStyle name="40% - Accent3 2 7" xfId="849"/>
    <cellStyle name="40% - Accent3 2 8" xfId="850"/>
    <cellStyle name="40% - Accent3 20" xfId="851"/>
    <cellStyle name="40% - Accent3 21" xfId="852"/>
    <cellStyle name="40% - Accent3 22" xfId="853"/>
    <cellStyle name="40% - Accent3 23" xfId="854"/>
    <cellStyle name="40% - Accent3 24" xfId="855"/>
    <cellStyle name="40% - Accent3 25" xfId="856"/>
    <cellStyle name="40% - Accent3 26" xfId="857"/>
    <cellStyle name="40% - Accent3 27" xfId="858"/>
    <cellStyle name="40% - Accent3 28" xfId="859"/>
    <cellStyle name="40% - Accent3 29" xfId="860"/>
    <cellStyle name="40% - Accent3 3" xfId="861"/>
    <cellStyle name="40% - Accent3 3 2" xfId="862"/>
    <cellStyle name="40% - Accent3 3 3" xfId="863"/>
    <cellStyle name="40% - Accent3 3 4" xfId="864"/>
    <cellStyle name="40% - Accent3 3 5" xfId="865"/>
    <cellStyle name="40% - Accent3 3 6" xfId="866"/>
    <cellStyle name="40% - Accent3 3 7" xfId="867"/>
    <cellStyle name="40% - Accent3 30" xfId="868"/>
    <cellStyle name="40% - Accent3 31" xfId="869"/>
    <cellStyle name="40% - Accent3 32" xfId="870"/>
    <cellStyle name="40% - Accent3 33" xfId="871"/>
    <cellStyle name="40% - Accent3 34" xfId="872"/>
    <cellStyle name="40% - Accent3 35" xfId="873"/>
    <cellStyle name="40% - Accent3 36" xfId="874"/>
    <cellStyle name="40% - Accent3 37" xfId="875"/>
    <cellStyle name="40% - Accent3 38" xfId="876"/>
    <cellStyle name="40% - Accent3 4" xfId="877"/>
    <cellStyle name="40% - Accent3 4 2" xfId="878"/>
    <cellStyle name="40% - Accent3 4 3" xfId="879"/>
    <cellStyle name="40% - Accent3 4 4" xfId="880"/>
    <cellStyle name="40% - Accent3 4 5" xfId="881"/>
    <cellStyle name="40% - Accent3 4 6" xfId="882"/>
    <cellStyle name="40% - Accent3 4 7" xfId="883"/>
    <cellStyle name="40% - Accent3 5" xfId="884"/>
    <cellStyle name="40% - Accent3 5 2" xfId="885"/>
    <cellStyle name="40% - Accent3 5 3" xfId="886"/>
    <cellStyle name="40% - Accent3 5 4" xfId="887"/>
    <cellStyle name="40% - Accent3 5 5" xfId="888"/>
    <cellStyle name="40% - Accent3 5 6" xfId="889"/>
    <cellStyle name="40% - Accent3 5 7" xfId="890"/>
    <cellStyle name="40% - Accent3 6" xfId="891"/>
    <cellStyle name="40% - Accent3 6 2" xfId="892"/>
    <cellStyle name="40% - Accent3 6 3" xfId="893"/>
    <cellStyle name="40% - Accent3 6 4" xfId="894"/>
    <cellStyle name="40% - Accent3 6 5" xfId="895"/>
    <cellStyle name="40% - Accent3 6 6" xfId="896"/>
    <cellStyle name="40% - Accent3 6 7" xfId="897"/>
    <cellStyle name="40% - Accent3 7" xfId="898"/>
    <cellStyle name="40% - Accent3 7 2" xfId="899"/>
    <cellStyle name="40% - Accent3 7 3" xfId="900"/>
    <cellStyle name="40% - Accent3 7 4" xfId="901"/>
    <cellStyle name="40% - Accent3 7 5" xfId="902"/>
    <cellStyle name="40% - Accent3 7 6" xfId="903"/>
    <cellStyle name="40% - Accent3 7 7" xfId="904"/>
    <cellStyle name="40% - Accent3 8" xfId="905"/>
    <cellStyle name="40% - Accent3 8 2" xfId="906"/>
    <cellStyle name="40% - Accent3 8 3" xfId="907"/>
    <cellStyle name="40% - Accent3 8 4" xfId="908"/>
    <cellStyle name="40% - Accent3 8 5" xfId="909"/>
    <cellStyle name="40% - Accent3 8 6" xfId="910"/>
    <cellStyle name="40% - Accent3 9" xfId="911"/>
    <cellStyle name="40% - Accent3 9 2" xfId="912"/>
    <cellStyle name="40% - Accent3 9 3" xfId="913"/>
    <cellStyle name="40% - Accent3 9 4" xfId="914"/>
    <cellStyle name="40% - Accent3 9 5" xfId="915"/>
    <cellStyle name="40% - Accent3 9 6" xfId="916"/>
    <cellStyle name="40% - Accent4" xfId="38" builtinId="43" hidden="1"/>
    <cellStyle name="40% - Accent4 10" xfId="917"/>
    <cellStyle name="40% - Accent4 10 2" xfId="918"/>
    <cellStyle name="40% - Accent4 10 3" xfId="919"/>
    <cellStyle name="40% - Accent4 10 4" xfId="920"/>
    <cellStyle name="40% - Accent4 10 5" xfId="921"/>
    <cellStyle name="40% - Accent4 10 6" xfId="922"/>
    <cellStyle name="40% - Accent4 11" xfId="923"/>
    <cellStyle name="40% - Accent4 11 2" xfId="924"/>
    <cellStyle name="40% - Accent4 11 3" xfId="925"/>
    <cellStyle name="40% - Accent4 11 4" xfId="926"/>
    <cellStyle name="40% - Accent4 11 5" xfId="927"/>
    <cellStyle name="40% - Accent4 11 6" xfId="928"/>
    <cellStyle name="40% - Accent4 12" xfId="929"/>
    <cellStyle name="40% - Accent4 13" xfId="930"/>
    <cellStyle name="40% - Accent4 14" xfId="931"/>
    <cellStyle name="40% - Accent4 15" xfId="932"/>
    <cellStyle name="40% - Accent4 16" xfId="933"/>
    <cellStyle name="40% - Accent4 17" xfId="934"/>
    <cellStyle name="40% - Accent4 18" xfId="935"/>
    <cellStyle name="40% - Accent4 19" xfId="936"/>
    <cellStyle name="40% - Accent4 2" xfId="937"/>
    <cellStyle name="40% - Accent4 2 2" xfId="938"/>
    <cellStyle name="40% - Accent4 2 3" xfId="939"/>
    <cellStyle name="40% - Accent4 2 4" xfId="940"/>
    <cellStyle name="40% - Accent4 2 5" xfId="941"/>
    <cellStyle name="40% - Accent4 2 6" xfId="942"/>
    <cellStyle name="40% - Accent4 2 7" xfId="943"/>
    <cellStyle name="40% - Accent4 2 8" xfId="944"/>
    <cellStyle name="40% - Accent4 20" xfId="945"/>
    <cellStyle name="40% - Accent4 21" xfId="946"/>
    <cellStyle name="40% - Accent4 22" xfId="947"/>
    <cellStyle name="40% - Accent4 23" xfId="948"/>
    <cellStyle name="40% - Accent4 24" xfId="949"/>
    <cellStyle name="40% - Accent4 25" xfId="950"/>
    <cellStyle name="40% - Accent4 26" xfId="951"/>
    <cellStyle name="40% - Accent4 27" xfId="952"/>
    <cellStyle name="40% - Accent4 28" xfId="953"/>
    <cellStyle name="40% - Accent4 29" xfId="954"/>
    <cellStyle name="40% - Accent4 3" xfId="955"/>
    <cellStyle name="40% - Accent4 3 2" xfId="956"/>
    <cellStyle name="40% - Accent4 3 3" xfId="957"/>
    <cellStyle name="40% - Accent4 3 4" xfId="958"/>
    <cellStyle name="40% - Accent4 3 5" xfId="959"/>
    <cellStyle name="40% - Accent4 3 6" xfId="960"/>
    <cellStyle name="40% - Accent4 3 7" xfId="961"/>
    <cellStyle name="40% - Accent4 30" xfId="962"/>
    <cellStyle name="40% - Accent4 31" xfId="963"/>
    <cellStyle name="40% - Accent4 32" xfId="964"/>
    <cellStyle name="40% - Accent4 33" xfId="965"/>
    <cellStyle name="40% - Accent4 34" xfId="966"/>
    <cellStyle name="40% - Accent4 35" xfId="967"/>
    <cellStyle name="40% - Accent4 36" xfId="968"/>
    <cellStyle name="40% - Accent4 37" xfId="969"/>
    <cellStyle name="40% - Accent4 38" xfId="970"/>
    <cellStyle name="40% - Accent4 4" xfId="971"/>
    <cellStyle name="40% - Accent4 4 2" xfId="972"/>
    <cellStyle name="40% - Accent4 4 3" xfId="973"/>
    <cellStyle name="40% - Accent4 4 4" xfId="974"/>
    <cellStyle name="40% - Accent4 4 5" xfId="975"/>
    <cellStyle name="40% - Accent4 4 6" xfId="976"/>
    <cellStyle name="40% - Accent4 4 7" xfId="977"/>
    <cellStyle name="40% - Accent4 5" xfId="978"/>
    <cellStyle name="40% - Accent4 5 2" xfId="979"/>
    <cellStyle name="40% - Accent4 5 3" xfId="980"/>
    <cellStyle name="40% - Accent4 5 4" xfId="981"/>
    <cellStyle name="40% - Accent4 5 5" xfId="982"/>
    <cellStyle name="40% - Accent4 5 6" xfId="983"/>
    <cellStyle name="40% - Accent4 5 7" xfId="984"/>
    <cellStyle name="40% - Accent4 6" xfId="985"/>
    <cellStyle name="40% - Accent4 6 2" xfId="986"/>
    <cellStyle name="40% - Accent4 6 3" xfId="987"/>
    <cellStyle name="40% - Accent4 6 4" xfId="988"/>
    <cellStyle name="40% - Accent4 6 5" xfId="989"/>
    <cellStyle name="40% - Accent4 6 6" xfId="990"/>
    <cellStyle name="40% - Accent4 6 7" xfId="991"/>
    <cellStyle name="40% - Accent4 7" xfId="992"/>
    <cellStyle name="40% - Accent4 7 2" xfId="993"/>
    <cellStyle name="40% - Accent4 7 3" xfId="994"/>
    <cellStyle name="40% - Accent4 7 4" xfId="995"/>
    <cellStyle name="40% - Accent4 7 5" xfId="996"/>
    <cellStyle name="40% - Accent4 7 6" xfId="997"/>
    <cellStyle name="40% - Accent4 7 7" xfId="998"/>
    <cellStyle name="40% - Accent4 8" xfId="999"/>
    <cellStyle name="40% - Accent4 8 2" xfId="1000"/>
    <cellStyle name="40% - Accent4 8 3" xfId="1001"/>
    <cellStyle name="40% - Accent4 8 4" xfId="1002"/>
    <cellStyle name="40% - Accent4 8 5" xfId="1003"/>
    <cellStyle name="40% - Accent4 8 6" xfId="1004"/>
    <cellStyle name="40% - Accent4 9" xfId="1005"/>
    <cellStyle name="40% - Accent4 9 2" xfId="1006"/>
    <cellStyle name="40% - Accent4 9 3" xfId="1007"/>
    <cellStyle name="40% - Accent4 9 4" xfId="1008"/>
    <cellStyle name="40% - Accent4 9 5" xfId="1009"/>
    <cellStyle name="40% - Accent4 9 6" xfId="1010"/>
    <cellStyle name="40% - Accent5" xfId="42" builtinId="47" hidden="1"/>
    <cellStyle name="40% - Accent5 10" xfId="1011"/>
    <cellStyle name="40% - Accent5 10 2" xfId="1012"/>
    <cellStyle name="40% - Accent5 10 3" xfId="1013"/>
    <cellStyle name="40% - Accent5 10 4" xfId="1014"/>
    <cellStyle name="40% - Accent5 10 5" xfId="1015"/>
    <cellStyle name="40% - Accent5 10 6" xfId="1016"/>
    <cellStyle name="40% - Accent5 11" xfId="1017"/>
    <cellStyle name="40% - Accent5 11 2" xfId="1018"/>
    <cellStyle name="40% - Accent5 11 3" xfId="1019"/>
    <cellStyle name="40% - Accent5 11 4" xfId="1020"/>
    <cellStyle name="40% - Accent5 11 5" xfId="1021"/>
    <cellStyle name="40% - Accent5 11 6" xfId="1022"/>
    <cellStyle name="40% - Accent5 12" xfId="1023"/>
    <cellStyle name="40% - Accent5 13" xfId="1024"/>
    <cellStyle name="40% - Accent5 14" xfId="1025"/>
    <cellStyle name="40% - Accent5 15" xfId="1026"/>
    <cellStyle name="40% - Accent5 16" xfId="1027"/>
    <cellStyle name="40% - Accent5 17" xfId="1028"/>
    <cellStyle name="40% - Accent5 18" xfId="1029"/>
    <cellStyle name="40% - Accent5 19" xfId="1030"/>
    <cellStyle name="40% - Accent5 2" xfId="1031"/>
    <cellStyle name="40% - Accent5 2 2" xfId="1032"/>
    <cellStyle name="40% - Accent5 2 3" xfId="1033"/>
    <cellStyle name="40% - Accent5 2 4" xfId="1034"/>
    <cellStyle name="40% - Accent5 2 5" xfId="1035"/>
    <cellStyle name="40% - Accent5 2 6" xfId="1036"/>
    <cellStyle name="40% - Accent5 2 7" xfId="1037"/>
    <cellStyle name="40% - Accent5 2 8" xfId="1038"/>
    <cellStyle name="40% - Accent5 20" xfId="1039"/>
    <cellStyle name="40% - Accent5 21" xfId="1040"/>
    <cellStyle name="40% - Accent5 22" xfId="1041"/>
    <cellStyle name="40% - Accent5 23" xfId="1042"/>
    <cellStyle name="40% - Accent5 24" xfId="1043"/>
    <cellStyle name="40% - Accent5 25" xfId="1044"/>
    <cellStyle name="40% - Accent5 26" xfId="1045"/>
    <cellStyle name="40% - Accent5 27" xfId="1046"/>
    <cellStyle name="40% - Accent5 28" xfId="1047"/>
    <cellStyle name="40% - Accent5 29" xfId="1048"/>
    <cellStyle name="40% - Accent5 3" xfId="1049"/>
    <cellStyle name="40% - Accent5 3 2" xfId="1050"/>
    <cellStyle name="40% - Accent5 3 3" xfId="1051"/>
    <cellStyle name="40% - Accent5 3 4" xfId="1052"/>
    <cellStyle name="40% - Accent5 3 5" xfId="1053"/>
    <cellStyle name="40% - Accent5 3 6" xfId="1054"/>
    <cellStyle name="40% - Accent5 3 7" xfId="1055"/>
    <cellStyle name="40% - Accent5 30" xfId="1056"/>
    <cellStyle name="40% - Accent5 31" xfId="1057"/>
    <cellStyle name="40% - Accent5 32" xfId="1058"/>
    <cellStyle name="40% - Accent5 33" xfId="1059"/>
    <cellStyle name="40% - Accent5 34" xfId="1060"/>
    <cellStyle name="40% - Accent5 35" xfId="1061"/>
    <cellStyle name="40% - Accent5 36" xfId="1062"/>
    <cellStyle name="40% - Accent5 37" xfId="1063"/>
    <cellStyle name="40% - Accent5 38" xfId="1064"/>
    <cellStyle name="40% - Accent5 4" xfId="1065"/>
    <cellStyle name="40% - Accent5 4 2" xfId="1066"/>
    <cellStyle name="40% - Accent5 4 3" xfId="1067"/>
    <cellStyle name="40% - Accent5 4 4" xfId="1068"/>
    <cellStyle name="40% - Accent5 4 5" xfId="1069"/>
    <cellStyle name="40% - Accent5 4 6" xfId="1070"/>
    <cellStyle name="40% - Accent5 4 7" xfId="1071"/>
    <cellStyle name="40% - Accent5 5" xfId="1072"/>
    <cellStyle name="40% - Accent5 5 2" xfId="1073"/>
    <cellStyle name="40% - Accent5 5 3" xfId="1074"/>
    <cellStyle name="40% - Accent5 5 4" xfId="1075"/>
    <cellStyle name="40% - Accent5 5 5" xfId="1076"/>
    <cellStyle name="40% - Accent5 5 6" xfId="1077"/>
    <cellStyle name="40% - Accent5 5 7" xfId="1078"/>
    <cellStyle name="40% - Accent5 6" xfId="1079"/>
    <cellStyle name="40% - Accent5 6 2" xfId="1080"/>
    <cellStyle name="40% - Accent5 6 3" xfId="1081"/>
    <cellStyle name="40% - Accent5 6 4" xfId="1082"/>
    <cellStyle name="40% - Accent5 6 5" xfId="1083"/>
    <cellStyle name="40% - Accent5 6 6" xfId="1084"/>
    <cellStyle name="40% - Accent5 6 7" xfId="1085"/>
    <cellStyle name="40% - Accent5 7" xfId="1086"/>
    <cellStyle name="40% - Accent5 7 2" xfId="1087"/>
    <cellStyle name="40% - Accent5 7 3" xfId="1088"/>
    <cellStyle name="40% - Accent5 7 4" xfId="1089"/>
    <cellStyle name="40% - Accent5 7 5" xfId="1090"/>
    <cellStyle name="40% - Accent5 7 6" xfId="1091"/>
    <cellStyle name="40% - Accent5 7 7" xfId="1092"/>
    <cellStyle name="40% - Accent5 8" xfId="1093"/>
    <cellStyle name="40% - Accent5 8 2" xfId="1094"/>
    <cellStyle name="40% - Accent5 8 3" xfId="1095"/>
    <cellStyle name="40% - Accent5 8 4" xfId="1096"/>
    <cellStyle name="40% - Accent5 8 5" xfId="1097"/>
    <cellStyle name="40% - Accent5 8 6" xfId="1098"/>
    <cellStyle name="40% - Accent5 9" xfId="1099"/>
    <cellStyle name="40% - Accent5 9 2" xfId="1100"/>
    <cellStyle name="40% - Accent5 9 3" xfId="1101"/>
    <cellStyle name="40% - Accent5 9 4" xfId="1102"/>
    <cellStyle name="40% - Accent5 9 5" xfId="1103"/>
    <cellStyle name="40% - Accent5 9 6" xfId="1104"/>
    <cellStyle name="40% - Accent6" xfId="46" builtinId="51" hidden="1"/>
    <cellStyle name="40% - Accent6 10" xfId="1105"/>
    <cellStyle name="40% - Accent6 10 2" xfId="1106"/>
    <cellStyle name="40% - Accent6 10 3" xfId="1107"/>
    <cellStyle name="40% - Accent6 10 4" xfId="1108"/>
    <cellStyle name="40% - Accent6 10 5" xfId="1109"/>
    <cellStyle name="40% - Accent6 10 6" xfId="1110"/>
    <cellStyle name="40% - Accent6 11" xfId="1111"/>
    <cellStyle name="40% - Accent6 11 2" xfId="1112"/>
    <cellStyle name="40% - Accent6 11 3" xfId="1113"/>
    <cellStyle name="40% - Accent6 11 4" xfId="1114"/>
    <cellStyle name="40% - Accent6 11 5" xfId="1115"/>
    <cellStyle name="40% - Accent6 11 6" xfId="1116"/>
    <cellStyle name="40% - Accent6 12" xfId="1117"/>
    <cellStyle name="40% - Accent6 13" xfId="1118"/>
    <cellStyle name="40% - Accent6 14" xfId="1119"/>
    <cellStyle name="40% - Accent6 15" xfId="1120"/>
    <cellStyle name="40% - Accent6 16" xfId="1121"/>
    <cellStyle name="40% - Accent6 17" xfId="1122"/>
    <cellStyle name="40% - Accent6 18" xfId="1123"/>
    <cellStyle name="40% - Accent6 19" xfId="1124"/>
    <cellStyle name="40% - Accent6 2" xfId="1125"/>
    <cellStyle name="40% - Accent6 2 2" xfId="1126"/>
    <cellStyle name="40% - Accent6 2 3" xfId="1127"/>
    <cellStyle name="40% - Accent6 2 4" xfId="1128"/>
    <cellStyle name="40% - Accent6 2 5" xfId="1129"/>
    <cellStyle name="40% - Accent6 2 6" xfId="1130"/>
    <cellStyle name="40% - Accent6 2 7" xfId="1131"/>
    <cellStyle name="40% - Accent6 2 8" xfId="1132"/>
    <cellStyle name="40% - Accent6 20" xfId="1133"/>
    <cellStyle name="40% - Accent6 21" xfId="1134"/>
    <cellStyle name="40% - Accent6 22" xfId="1135"/>
    <cellStyle name="40% - Accent6 23" xfId="1136"/>
    <cellStyle name="40% - Accent6 24" xfId="1137"/>
    <cellStyle name="40% - Accent6 25" xfId="1138"/>
    <cellStyle name="40% - Accent6 26" xfId="1139"/>
    <cellStyle name="40% - Accent6 27" xfId="1140"/>
    <cellStyle name="40% - Accent6 28" xfId="1141"/>
    <cellStyle name="40% - Accent6 29" xfId="1142"/>
    <cellStyle name="40% - Accent6 3" xfId="1143"/>
    <cellStyle name="40% - Accent6 3 2" xfId="1144"/>
    <cellStyle name="40% - Accent6 3 3" xfId="1145"/>
    <cellStyle name="40% - Accent6 3 4" xfId="1146"/>
    <cellStyle name="40% - Accent6 3 5" xfId="1147"/>
    <cellStyle name="40% - Accent6 3 6" xfId="1148"/>
    <cellStyle name="40% - Accent6 3 7" xfId="1149"/>
    <cellStyle name="40% - Accent6 30" xfId="1150"/>
    <cellStyle name="40% - Accent6 31" xfId="1151"/>
    <cellStyle name="40% - Accent6 32" xfId="1152"/>
    <cellStyle name="40% - Accent6 33" xfId="1153"/>
    <cellStyle name="40% - Accent6 34" xfId="1154"/>
    <cellStyle name="40% - Accent6 35" xfId="1155"/>
    <cellStyle name="40% - Accent6 36" xfId="1156"/>
    <cellStyle name="40% - Accent6 37" xfId="1157"/>
    <cellStyle name="40% - Accent6 38" xfId="1158"/>
    <cellStyle name="40% - Accent6 4" xfId="1159"/>
    <cellStyle name="40% - Accent6 4 2" xfId="1160"/>
    <cellStyle name="40% - Accent6 4 3" xfId="1161"/>
    <cellStyle name="40% - Accent6 4 4" xfId="1162"/>
    <cellStyle name="40% - Accent6 4 5" xfId="1163"/>
    <cellStyle name="40% - Accent6 4 6" xfId="1164"/>
    <cellStyle name="40% - Accent6 4 7" xfId="1165"/>
    <cellStyle name="40% - Accent6 5" xfId="1166"/>
    <cellStyle name="40% - Accent6 5 2" xfId="1167"/>
    <cellStyle name="40% - Accent6 5 3" xfId="1168"/>
    <cellStyle name="40% - Accent6 5 4" xfId="1169"/>
    <cellStyle name="40% - Accent6 5 5" xfId="1170"/>
    <cellStyle name="40% - Accent6 5 6" xfId="1171"/>
    <cellStyle name="40% - Accent6 5 7" xfId="1172"/>
    <cellStyle name="40% - Accent6 6" xfId="1173"/>
    <cellStyle name="40% - Accent6 6 2" xfId="1174"/>
    <cellStyle name="40% - Accent6 6 3" xfId="1175"/>
    <cellStyle name="40% - Accent6 6 4" xfId="1176"/>
    <cellStyle name="40% - Accent6 6 5" xfId="1177"/>
    <cellStyle name="40% - Accent6 6 6" xfId="1178"/>
    <cellStyle name="40% - Accent6 6 7" xfId="1179"/>
    <cellStyle name="40% - Accent6 7" xfId="1180"/>
    <cellStyle name="40% - Accent6 7 2" xfId="1181"/>
    <cellStyle name="40% - Accent6 7 3" xfId="1182"/>
    <cellStyle name="40% - Accent6 7 4" xfId="1183"/>
    <cellStyle name="40% - Accent6 7 5" xfId="1184"/>
    <cellStyle name="40% - Accent6 7 6" xfId="1185"/>
    <cellStyle name="40% - Accent6 7 7" xfId="1186"/>
    <cellStyle name="40% - Accent6 8" xfId="1187"/>
    <cellStyle name="40% - Accent6 8 2" xfId="1188"/>
    <cellStyle name="40% - Accent6 8 3" xfId="1189"/>
    <cellStyle name="40% - Accent6 8 4" xfId="1190"/>
    <cellStyle name="40% - Accent6 8 5" xfId="1191"/>
    <cellStyle name="40% - Accent6 8 6" xfId="1192"/>
    <cellStyle name="40% - Accent6 9" xfId="1193"/>
    <cellStyle name="40% - Accent6 9 2" xfId="1194"/>
    <cellStyle name="40% - Accent6 9 3" xfId="1195"/>
    <cellStyle name="40% - Accent6 9 4" xfId="1196"/>
    <cellStyle name="40% - Accent6 9 5" xfId="1197"/>
    <cellStyle name="40% - Accent6 9 6" xfId="1198"/>
    <cellStyle name="40% - Akzent1" xfId="1199"/>
    <cellStyle name="40% - Akzent1 2" xfId="1200"/>
    <cellStyle name="40% - Akzent1 3" xfId="1201"/>
    <cellStyle name="40% - Akzent1 4" xfId="1202"/>
    <cellStyle name="40% - Akzent1 5" xfId="1203"/>
    <cellStyle name="40% - Akzent1 6" xfId="1204"/>
    <cellStyle name="40% - Akzent1_XY Diagramm 1 jg.ms" xfId="1205"/>
    <cellStyle name="40% - Akzent2" xfId="1206"/>
    <cellStyle name="40% - Akzent2 2" xfId="1207"/>
    <cellStyle name="40% - Akzent2 3" xfId="1208"/>
    <cellStyle name="40% - Akzent2 4" xfId="1209"/>
    <cellStyle name="40% - Akzent2 5" xfId="1210"/>
    <cellStyle name="40% - Akzent2 6" xfId="1211"/>
    <cellStyle name="40% - Akzent2_XY Diagramm 1 jg.ms" xfId="1212"/>
    <cellStyle name="40% - Akzent3" xfId="1213"/>
    <cellStyle name="40% - Akzent3 2" xfId="1214"/>
    <cellStyle name="40% - Akzent3 3" xfId="1215"/>
    <cellStyle name="40% - Akzent3 4" xfId="1216"/>
    <cellStyle name="40% - Akzent3 5" xfId="1217"/>
    <cellStyle name="40% - Akzent3 6" xfId="1218"/>
    <cellStyle name="40% - Akzent3_XY Diagramm 1 jg.ms" xfId="1219"/>
    <cellStyle name="40% - Akzent4" xfId="1220"/>
    <cellStyle name="40% - Akzent4 2" xfId="1221"/>
    <cellStyle name="40% - Akzent4 3" xfId="1222"/>
    <cellStyle name="40% - Akzent4 4" xfId="1223"/>
    <cellStyle name="40% - Akzent4 5" xfId="1224"/>
    <cellStyle name="40% - Akzent4 6" xfId="1225"/>
    <cellStyle name="40% - Akzent4_XY Diagramm 1 jg.ms" xfId="1226"/>
    <cellStyle name="40% - Akzent5" xfId="1227"/>
    <cellStyle name="40% - Akzent5 2" xfId="1228"/>
    <cellStyle name="40% - Akzent5 3" xfId="1229"/>
    <cellStyle name="40% - Akzent5 4" xfId="1230"/>
    <cellStyle name="40% - Akzent5 5" xfId="1231"/>
    <cellStyle name="40% - Akzent5 6" xfId="1232"/>
    <cellStyle name="40% - Akzent5_XY Diagramm 1 jg.ms" xfId="1233"/>
    <cellStyle name="40% - Akzent6" xfId="1234"/>
    <cellStyle name="40% - Akzent6 2" xfId="1235"/>
    <cellStyle name="40% - Akzent6 3" xfId="1236"/>
    <cellStyle name="40% - Akzent6 4" xfId="1237"/>
    <cellStyle name="40% - Akzent6 5" xfId="1238"/>
    <cellStyle name="40% - Akzent6 6" xfId="1239"/>
    <cellStyle name="40% - Akzent6_XY Diagramm 1 jg.ms" xfId="1240"/>
    <cellStyle name="40% - アクセント 1" xfId="5910"/>
    <cellStyle name="40% - アクセント 2" xfId="5911"/>
    <cellStyle name="40% - アクセント 3" xfId="5912"/>
    <cellStyle name="40% - アクセント 4" xfId="5913"/>
    <cellStyle name="40% - アクセント 5" xfId="5914"/>
    <cellStyle name="40% - アクセント 6" xfId="5915"/>
    <cellStyle name="4mitP" xfId="1241"/>
    <cellStyle name="4ohneP" xfId="1242"/>
    <cellStyle name="5x indented GHG Textfiels" xfId="1243"/>
    <cellStyle name="60% - Accent1" xfId="27" builtinId="32" hidden="1"/>
    <cellStyle name="60% - Accent1 10" xfId="1244"/>
    <cellStyle name="60% - Accent1 10 2" xfId="1245"/>
    <cellStyle name="60% - Accent1 10 3" xfId="1246"/>
    <cellStyle name="60% - Accent1 10 4" xfId="1247"/>
    <cellStyle name="60% - Accent1 10 5" xfId="1248"/>
    <cellStyle name="60% - Accent1 10 6" xfId="1249"/>
    <cellStyle name="60% - Accent1 11" xfId="1250"/>
    <cellStyle name="60% - Accent1 11 2" xfId="1251"/>
    <cellStyle name="60% - Accent1 11 3" xfId="1252"/>
    <cellStyle name="60% - Accent1 11 4" xfId="1253"/>
    <cellStyle name="60% - Accent1 11 5" xfId="1254"/>
    <cellStyle name="60% - Accent1 11 6" xfId="1255"/>
    <cellStyle name="60% - Accent1 12" xfId="1256"/>
    <cellStyle name="60% - Accent1 13" xfId="1257"/>
    <cellStyle name="60% - Accent1 14" xfId="1258"/>
    <cellStyle name="60% - Accent1 15" xfId="1259"/>
    <cellStyle name="60% - Accent1 16" xfId="1260"/>
    <cellStyle name="60% - Accent1 17" xfId="1261"/>
    <cellStyle name="60% - Accent1 18" xfId="1262"/>
    <cellStyle name="60% - Accent1 19" xfId="1263"/>
    <cellStyle name="60% - Accent1 2" xfId="1264"/>
    <cellStyle name="60% - Accent1 2 2" xfId="1265"/>
    <cellStyle name="60% - Accent1 2 3" xfId="1266"/>
    <cellStyle name="60% - Accent1 2 4" xfId="1267"/>
    <cellStyle name="60% - Accent1 2 5" xfId="1268"/>
    <cellStyle name="60% - Accent1 2 6" xfId="1269"/>
    <cellStyle name="60% - Accent1 2 7" xfId="1270"/>
    <cellStyle name="60% - Accent1 2 8" xfId="1271"/>
    <cellStyle name="60% - Accent1 20" xfId="1272"/>
    <cellStyle name="60% - Accent1 21" xfId="1273"/>
    <cellStyle name="60% - Accent1 22" xfId="1274"/>
    <cellStyle name="60% - Accent1 23" xfId="1275"/>
    <cellStyle name="60% - Accent1 24" xfId="1276"/>
    <cellStyle name="60% - Accent1 25" xfId="1277"/>
    <cellStyle name="60% - Accent1 26" xfId="1278"/>
    <cellStyle name="60% - Accent1 27" xfId="1279"/>
    <cellStyle name="60% - Accent1 28" xfId="1280"/>
    <cellStyle name="60% - Accent1 29" xfId="1281"/>
    <cellStyle name="60% - Accent1 3" xfId="1282"/>
    <cellStyle name="60% - Accent1 3 2" xfId="1283"/>
    <cellStyle name="60% - Accent1 3 3" xfId="1284"/>
    <cellStyle name="60% - Accent1 3 4" xfId="1285"/>
    <cellStyle name="60% - Accent1 3 5" xfId="1286"/>
    <cellStyle name="60% - Accent1 3 6" xfId="1287"/>
    <cellStyle name="60% - Accent1 3 7" xfId="1288"/>
    <cellStyle name="60% - Accent1 30" xfId="1289"/>
    <cellStyle name="60% - Accent1 31" xfId="1290"/>
    <cellStyle name="60% - Accent1 32" xfId="1291"/>
    <cellStyle name="60% - Accent1 33" xfId="1292"/>
    <cellStyle name="60% - Accent1 34" xfId="1293"/>
    <cellStyle name="60% - Accent1 35" xfId="1294"/>
    <cellStyle name="60% - Accent1 36" xfId="1295"/>
    <cellStyle name="60% - Accent1 37" xfId="1296"/>
    <cellStyle name="60% - Accent1 38" xfId="1297"/>
    <cellStyle name="60% - Accent1 4" xfId="1298"/>
    <cellStyle name="60% - Accent1 4 2" xfId="1299"/>
    <cellStyle name="60% - Accent1 4 3" xfId="1300"/>
    <cellStyle name="60% - Accent1 4 4" xfId="1301"/>
    <cellStyle name="60% - Accent1 4 5" xfId="1302"/>
    <cellStyle name="60% - Accent1 4 6" xfId="1303"/>
    <cellStyle name="60% - Accent1 4 7" xfId="1304"/>
    <cellStyle name="60% - Accent1 5" xfId="1305"/>
    <cellStyle name="60% - Accent1 5 2" xfId="1306"/>
    <cellStyle name="60% - Accent1 5 3" xfId="1307"/>
    <cellStyle name="60% - Accent1 5 4" xfId="1308"/>
    <cellStyle name="60% - Accent1 5 5" xfId="1309"/>
    <cellStyle name="60% - Accent1 5 6" xfId="1310"/>
    <cellStyle name="60% - Accent1 5 7" xfId="1311"/>
    <cellStyle name="60% - Accent1 6" xfId="1312"/>
    <cellStyle name="60% - Accent1 6 2" xfId="1313"/>
    <cellStyle name="60% - Accent1 6 3" xfId="1314"/>
    <cellStyle name="60% - Accent1 6 4" xfId="1315"/>
    <cellStyle name="60% - Accent1 6 5" xfId="1316"/>
    <cellStyle name="60% - Accent1 6 6" xfId="1317"/>
    <cellStyle name="60% - Accent1 6 7" xfId="1318"/>
    <cellStyle name="60% - Accent1 7" xfId="1319"/>
    <cellStyle name="60% - Accent1 7 2" xfId="1320"/>
    <cellStyle name="60% - Accent1 7 3" xfId="1321"/>
    <cellStyle name="60% - Accent1 7 4" xfId="1322"/>
    <cellStyle name="60% - Accent1 7 5" xfId="1323"/>
    <cellStyle name="60% - Accent1 7 6" xfId="1324"/>
    <cellStyle name="60% - Accent1 7 7" xfId="1325"/>
    <cellStyle name="60% - Accent1 8" xfId="1326"/>
    <cellStyle name="60% - Accent1 8 2" xfId="1327"/>
    <cellStyle name="60% - Accent1 8 3" xfId="1328"/>
    <cellStyle name="60% - Accent1 8 4" xfId="1329"/>
    <cellStyle name="60% - Accent1 8 5" xfId="1330"/>
    <cellStyle name="60% - Accent1 8 6" xfId="1331"/>
    <cellStyle name="60% - Accent1 9" xfId="1332"/>
    <cellStyle name="60% - Accent1 9 2" xfId="1333"/>
    <cellStyle name="60% - Accent1 9 3" xfId="1334"/>
    <cellStyle name="60% - Accent1 9 4" xfId="1335"/>
    <cellStyle name="60% - Accent1 9 5" xfId="1336"/>
    <cellStyle name="60% - Accent1 9 6" xfId="1337"/>
    <cellStyle name="60% - Accent2" xfId="31" builtinId="36" hidden="1"/>
    <cellStyle name="60% - Accent2 10" xfId="1338"/>
    <cellStyle name="60% - Accent2 10 2" xfId="1339"/>
    <cellStyle name="60% - Accent2 10 3" xfId="1340"/>
    <cellStyle name="60% - Accent2 10 4" xfId="1341"/>
    <cellStyle name="60% - Accent2 10 5" xfId="1342"/>
    <cellStyle name="60% - Accent2 10 6" xfId="1343"/>
    <cellStyle name="60% - Accent2 11" xfId="1344"/>
    <cellStyle name="60% - Accent2 11 2" xfId="1345"/>
    <cellStyle name="60% - Accent2 11 3" xfId="1346"/>
    <cellStyle name="60% - Accent2 11 4" xfId="1347"/>
    <cellStyle name="60% - Accent2 11 5" xfId="1348"/>
    <cellStyle name="60% - Accent2 11 6" xfId="1349"/>
    <cellStyle name="60% - Accent2 12" xfId="1350"/>
    <cellStyle name="60% - Accent2 13" xfId="1351"/>
    <cellStyle name="60% - Accent2 14" xfId="1352"/>
    <cellStyle name="60% - Accent2 15" xfId="1353"/>
    <cellStyle name="60% - Accent2 16" xfId="1354"/>
    <cellStyle name="60% - Accent2 17" xfId="1355"/>
    <cellStyle name="60% - Accent2 18" xfId="1356"/>
    <cellStyle name="60% - Accent2 19" xfId="1357"/>
    <cellStyle name="60% - Accent2 2" xfId="1358"/>
    <cellStyle name="60% - Accent2 2 2" xfId="1359"/>
    <cellStyle name="60% - Accent2 2 3" xfId="1360"/>
    <cellStyle name="60% - Accent2 2 4" xfId="1361"/>
    <cellStyle name="60% - Accent2 2 5" xfId="1362"/>
    <cellStyle name="60% - Accent2 2 6" xfId="1363"/>
    <cellStyle name="60% - Accent2 2 7" xfId="1364"/>
    <cellStyle name="60% - Accent2 2 8" xfId="1365"/>
    <cellStyle name="60% - Accent2 20" xfId="1366"/>
    <cellStyle name="60% - Accent2 21" xfId="1367"/>
    <cellStyle name="60% - Accent2 22" xfId="1368"/>
    <cellStyle name="60% - Accent2 23" xfId="1369"/>
    <cellStyle name="60% - Accent2 24" xfId="1370"/>
    <cellStyle name="60% - Accent2 25" xfId="1371"/>
    <cellStyle name="60% - Accent2 26" xfId="1372"/>
    <cellStyle name="60% - Accent2 27" xfId="1373"/>
    <cellStyle name="60% - Accent2 28" xfId="1374"/>
    <cellStyle name="60% - Accent2 29" xfId="1375"/>
    <cellStyle name="60% - Accent2 3" xfId="1376"/>
    <cellStyle name="60% - Accent2 3 2" xfId="1377"/>
    <cellStyle name="60% - Accent2 3 3" xfId="1378"/>
    <cellStyle name="60% - Accent2 3 4" xfId="1379"/>
    <cellStyle name="60% - Accent2 3 5" xfId="1380"/>
    <cellStyle name="60% - Accent2 3 6" xfId="1381"/>
    <cellStyle name="60% - Accent2 3 7" xfId="1382"/>
    <cellStyle name="60% - Accent2 30" xfId="1383"/>
    <cellStyle name="60% - Accent2 31" xfId="1384"/>
    <cellStyle name="60% - Accent2 32" xfId="1385"/>
    <cellStyle name="60% - Accent2 33" xfId="1386"/>
    <cellStyle name="60% - Accent2 34" xfId="1387"/>
    <cellStyle name="60% - Accent2 35" xfId="1388"/>
    <cellStyle name="60% - Accent2 36" xfId="1389"/>
    <cellStyle name="60% - Accent2 37" xfId="1390"/>
    <cellStyle name="60% - Accent2 38" xfId="1391"/>
    <cellStyle name="60% - Accent2 4" xfId="1392"/>
    <cellStyle name="60% - Accent2 4 2" xfId="1393"/>
    <cellStyle name="60% - Accent2 4 3" xfId="1394"/>
    <cellStyle name="60% - Accent2 4 4" xfId="1395"/>
    <cellStyle name="60% - Accent2 4 5" xfId="1396"/>
    <cellStyle name="60% - Accent2 4 6" xfId="1397"/>
    <cellStyle name="60% - Accent2 4 7" xfId="1398"/>
    <cellStyle name="60% - Accent2 5" xfId="1399"/>
    <cellStyle name="60% - Accent2 5 2" xfId="1400"/>
    <cellStyle name="60% - Accent2 5 3" xfId="1401"/>
    <cellStyle name="60% - Accent2 5 4" xfId="1402"/>
    <cellStyle name="60% - Accent2 5 5" xfId="1403"/>
    <cellStyle name="60% - Accent2 5 6" xfId="1404"/>
    <cellStyle name="60% - Accent2 5 7" xfId="1405"/>
    <cellStyle name="60% - Accent2 6" xfId="1406"/>
    <cellStyle name="60% - Accent2 6 2" xfId="1407"/>
    <cellStyle name="60% - Accent2 6 3" xfId="1408"/>
    <cellStyle name="60% - Accent2 6 4" xfId="1409"/>
    <cellStyle name="60% - Accent2 6 5" xfId="1410"/>
    <cellStyle name="60% - Accent2 6 6" xfId="1411"/>
    <cellStyle name="60% - Accent2 6 7" xfId="1412"/>
    <cellStyle name="60% - Accent2 7" xfId="1413"/>
    <cellStyle name="60% - Accent2 7 2" xfId="1414"/>
    <cellStyle name="60% - Accent2 7 3" xfId="1415"/>
    <cellStyle name="60% - Accent2 7 4" xfId="1416"/>
    <cellStyle name="60% - Accent2 7 5" xfId="1417"/>
    <cellStyle name="60% - Accent2 7 6" xfId="1418"/>
    <cellStyle name="60% - Accent2 7 7" xfId="1419"/>
    <cellStyle name="60% - Accent2 8" xfId="1420"/>
    <cellStyle name="60% - Accent2 8 2" xfId="1421"/>
    <cellStyle name="60% - Accent2 8 3" xfId="1422"/>
    <cellStyle name="60% - Accent2 8 4" xfId="1423"/>
    <cellStyle name="60% - Accent2 8 5" xfId="1424"/>
    <cellStyle name="60% - Accent2 8 6" xfId="1425"/>
    <cellStyle name="60% - Accent2 9" xfId="1426"/>
    <cellStyle name="60% - Accent2 9 2" xfId="1427"/>
    <cellStyle name="60% - Accent2 9 3" xfId="1428"/>
    <cellStyle name="60% - Accent2 9 4" xfId="1429"/>
    <cellStyle name="60% - Accent2 9 5" xfId="1430"/>
    <cellStyle name="60% - Accent2 9 6" xfId="1431"/>
    <cellStyle name="60% - Accent3" xfId="35" builtinId="40" hidden="1"/>
    <cellStyle name="60% - Accent3 10" xfId="1432"/>
    <cellStyle name="60% - Accent3 10 2" xfId="1433"/>
    <cellStyle name="60% - Accent3 10 3" xfId="1434"/>
    <cellStyle name="60% - Accent3 10 4" xfId="1435"/>
    <cellStyle name="60% - Accent3 10 5" xfId="1436"/>
    <cellStyle name="60% - Accent3 10 6" xfId="1437"/>
    <cellStyle name="60% - Accent3 11" xfId="1438"/>
    <cellStyle name="60% - Accent3 11 2" xfId="1439"/>
    <cellStyle name="60% - Accent3 11 3" xfId="1440"/>
    <cellStyle name="60% - Accent3 11 4" xfId="1441"/>
    <cellStyle name="60% - Accent3 11 5" xfId="1442"/>
    <cellStyle name="60% - Accent3 11 6" xfId="1443"/>
    <cellStyle name="60% - Accent3 12" xfId="1444"/>
    <cellStyle name="60% - Accent3 13" xfId="1445"/>
    <cellStyle name="60% - Accent3 14" xfId="1446"/>
    <cellStyle name="60% - Accent3 15" xfId="1447"/>
    <cellStyle name="60% - Accent3 16" xfId="1448"/>
    <cellStyle name="60% - Accent3 17" xfId="1449"/>
    <cellStyle name="60% - Accent3 18" xfId="1450"/>
    <cellStyle name="60% - Accent3 19" xfId="1451"/>
    <cellStyle name="60% - Accent3 2" xfId="1452"/>
    <cellStyle name="60% - Accent3 2 2" xfId="1453"/>
    <cellStyle name="60% - Accent3 2 3" xfId="1454"/>
    <cellStyle name="60% - Accent3 2 4" xfId="1455"/>
    <cellStyle name="60% - Accent3 2 5" xfId="1456"/>
    <cellStyle name="60% - Accent3 2 6" xfId="1457"/>
    <cellStyle name="60% - Accent3 2 7" xfId="1458"/>
    <cellStyle name="60% - Accent3 2 8" xfId="1459"/>
    <cellStyle name="60% - Accent3 20" xfId="1460"/>
    <cellStyle name="60% - Accent3 21" xfId="1461"/>
    <cellStyle name="60% - Accent3 22" xfId="1462"/>
    <cellStyle name="60% - Accent3 23" xfId="1463"/>
    <cellStyle name="60% - Accent3 24" xfId="1464"/>
    <cellStyle name="60% - Accent3 25" xfId="1465"/>
    <cellStyle name="60% - Accent3 26" xfId="1466"/>
    <cellStyle name="60% - Accent3 27" xfId="1467"/>
    <cellStyle name="60% - Accent3 28" xfId="1468"/>
    <cellStyle name="60% - Accent3 29" xfId="1469"/>
    <cellStyle name="60% - Accent3 3" xfId="1470"/>
    <cellStyle name="60% - Accent3 3 2" xfId="1471"/>
    <cellStyle name="60% - Accent3 3 3" xfId="1472"/>
    <cellStyle name="60% - Accent3 3 4" xfId="1473"/>
    <cellStyle name="60% - Accent3 3 5" xfId="1474"/>
    <cellStyle name="60% - Accent3 3 6" xfId="1475"/>
    <cellStyle name="60% - Accent3 3 7" xfId="1476"/>
    <cellStyle name="60% - Accent3 30" xfId="1477"/>
    <cellStyle name="60% - Accent3 31" xfId="1478"/>
    <cellStyle name="60% - Accent3 32" xfId="1479"/>
    <cellStyle name="60% - Accent3 33" xfId="1480"/>
    <cellStyle name="60% - Accent3 34" xfId="1481"/>
    <cellStyle name="60% - Accent3 35" xfId="1482"/>
    <cellStyle name="60% - Accent3 36" xfId="1483"/>
    <cellStyle name="60% - Accent3 37" xfId="1484"/>
    <cellStyle name="60% - Accent3 38" xfId="1485"/>
    <cellStyle name="60% - Accent3 4" xfId="1486"/>
    <cellStyle name="60% - Accent3 4 2" xfId="1487"/>
    <cellStyle name="60% - Accent3 4 3" xfId="1488"/>
    <cellStyle name="60% - Accent3 4 4" xfId="1489"/>
    <cellStyle name="60% - Accent3 4 5" xfId="1490"/>
    <cellStyle name="60% - Accent3 4 6" xfId="1491"/>
    <cellStyle name="60% - Accent3 4 7" xfId="1492"/>
    <cellStyle name="60% - Accent3 5" xfId="1493"/>
    <cellStyle name="60% - Accent3 5 2" xfId="1494"/>
    <cellStyle name="60% - Accent3 5 3" xfId="1495"/>
    <cellStyle name="60% - Accent3 5 4" xfId="1496"/>
    <cellStyle name="60% - Accent3 5 5" xfId="1497"/>
    <cellStyle name="60% - Accent3 5 6" xfId="1498"/>
    <cellStyle name="60% - Accent3 5 7" xfId="1499"/>
    <cellStyle name="60% - Accent3 6" xfId="1500"/>
    <cellStyle name="60% - Accent3 6 2" xfId="1501"/>
    <cellStyle name="60% - Accent3 6 3" xfId="1502"/>
    <cellStyle name="60% - Accent3 6 4" xfId="1503"/>
    <cellStyle name="60% - Accent3 6 5" xfId="1504"/>
    <cellStyle name="60% - Accent3 6 6" xfId="1505"/>
    <cellStyle name="60% - Accent3 6 7" xfId="1506"/>
    <cellStyle name="60% - Accent3 7" xfId="1507"/>
    <cellStyle name="60% - Accent3 7 2" xfId="1508"/>
    <cellStyle name="60% - Accent3 7 3" xfId="1509"/>
    <cellStyle name="60% - Accent3 7 4" xfId="1510"/>
    <cellStyle name="60% - Accent3 7 5" xfId="1511"/>
    <cellStyle name="60% - Accent3 7 6" xfId="1512"/>
    <cellStyle name="60% - Accent3 7 7" xfId="1513"/>
    <cellStyle name="60% - Accent3 8" xfId="1514"/>
    <cellStyle name="60% - Accent3 8 2" xfId="1515"/>
    <cellStyle name="60% - Accent3 8 3" xfId="1516"/>
    <cellStyle name="60% - Accent3 8 4" xfId="1517"/>
    <cellStyle name="60% - Accent3 8 5" xfId="1518"/>
    <cellStyle name="60% - Accent3 8 6" xfId="1519"/>
    <cellStyle name="60% - Accent3 9" xfId="1520"/>
    <cellStyle name="60% - Accent3 9 2" xfId="1521"/>
    <cellStyle name="60% - Accent3 9 3" xfId="1522"/>
    <cellStyle name="60% - Accent3 9 4" xfId="1523"/>
    <cellStyle name="60% - Accent3 9 5" xfId="1524"/>
    <cellStyle name="60% - Accent3 9 6" xfId="1525"/>
    <cellStyle name="60% - Accent4" xfId="39" builtinId="44" hidden="1"/>
    <cellStyle name="60% - Accent4 10" xfId="1526"/>
    <cellStyle name="60% - Accent4 10 2" xfId="1527"/>
    <cellStyle name="60% - Accent4 10 3" xfId="1528"/>
    <cellStyle name="60% - Accent4 10 4" xfId="1529"/>
    <cellStyle name="60% - Accent4 10 5" xfId="1530"/>
    <cellStyle name="60% - Accent4 10 6" xfId="1531"/>
    <cellStyle name="60% - Accent4 11" xfId="1532"/>
    <cellStyle name="60% - Accent4 11 2" xfId="1533"/>
    <cellStyle name="60% - Accent4 11 3" xfId="1534"/>
    <cellStyle name="60% - Accent4 11 4" xfId="1535"/>
    <cellStyle name="60% - Accent4 11 5" xfId="1536"/>
    <cellStyle name="60% - Accent4 11 6" xfId="1537"/>
    <cellStyle name="60% - Accent4 12" xfId="1538"/>
    <cellStyle name="60% - Accent4 13" xfId="1539"/>
    <cellStyle name="60% - Accent4 14" xfId="1540"/>
    <cellStyle name="60% - Accent4 15" xfId="1541"/>
    <cellStyle name="60% - Accent4 16" xfId="1542"/>
    <cellStyle name="60% - Accent4 17" xfId="1543"/>
    <cellStyle name="60% - Accent4 18" xfId="1544"/>
    <cellStyle name="60% - Accent4 19" xfId="1545"/>
    <cellStyle name="60% - Accent4 2" xfId="1546"/>
    <cellStyle name="60% - Accent4 2 2" xfId="1547"/>
    <cellStyle name="60% - Accent4 2 3" xfId="1548"/>
    <cellStyle name="60% - Accent4 2 4" xfId="1549"/>
    <cellStyle name="60% - Accent4 2 5" xfId="1550"/>
    <cellStyle name="60% - Accent4 2 6" xfId="1551"/>
    <cellStyle name="60% - Accent4 2 7" xfId="1552"/>
    <cellStyle name="60% - Accent4 2 8" xfId="1553"/>
    <cellStyle name="60% - Accent4 20" xfId="1554"/>
    <cellStyle name="60% - Accent4 21" xfId="1555"/>
    <cellStyle name="60% - Accent4 22" xfId="1556"/>
    <cellStyle name="60% - Accent4 23" xfId="1557"/>
    <cellStyle name="60% - Accent4 24" xfId="1558"/>
    <cellStyle name="60% - Accent4 25" xfId="1559"/>
    <cellStyle name="60% - Accent4 26" xfId="1560"/>
    <cellStyle name="60% - Accent4 27" xfId="1561"/>
    <cellStyle name="60% - Accent4 28" xfId="1562"/>
    <cellStyle name="60% - Accent4 29" xfId="1563"/>
    <cellStyle name="60% - Accent4 3" xfId="1564"/>
    <cellStyle name="60% - Accent4 3 2" xfId="1565"/>
    <cellStyle name="60% - Accent4 3 3" xfId="1566"/>
    <cellStyle name="60% - Accent4 3 4" xfId="1567"/>
    <cellStyle name="60% - Accent4 3 5" xfId="1568"/>
    <cellStyle name="60% - Accent4 3 6" xfId="1569"/>
    <cellStyle name="60% - Accent4 3 7" xfId="1570"/>
    <cellStyle name="60% - Accent4 30" xfId="1571"/>
    <cellStyle name="60% - Accent4 31" xfId="1572"/>
    <cellStyle name="60% - Accent4 32" xfId="1573"/>
    <cellStyle name="60% - Accent4 33" xfId="1574"/>
    <cellStyle name="60% - Accent4 34" xfId="1575"/>
    <cellStyle name="60% - Accent4 35" xfId="1576"/>
    <cellStyle name="60% - Accent4 36" xfId="1577"/>
    <cellStyle name="60% - Accent4 37" xfId="1578"/>
    <cellStyle name="60% - Accent4 38" xfId="1579"/>
    <cellStyle name="60% - Accent4 4" xfId="1580"/>
    <cellStyle name="60% - Accent4 4 2" xfId="1581"/>
    <cellStyle name="60% - Accent4 4 3" xfId="1582"/>
    <cellStyle name="60% - Accent4 4 4" xfId="1583"/>
    <cellStyle name="60% - Accent4 4 5" xfId="1584"/>
    <cellStyle name="60% - Accent4 4 6" xfId="1585"/>
    <cellStyle name="60% - Accent4 4 7" xfId="1586"/>
    <cellStyle name="60% - Accent4 5" xfId="1587"/>
    <cellStyle name="60% - Accent4 5 2" xfId="1588"/>
    <cellStyle name="60% - Accent4 5 3" xfId="1589"/>
    <cellStyle name="60% - Accent4 5 4" xfId="1590"/>
    <cellStyle name="60% - Accent4 5 5" xfId="1591"/>
    <cellStyle name="60% - Accent4 5 6" xfId="1592"/>
    <cellStyle name="60% - Accent4 5 7" xfId="1593"/>
    <cellStyle name="60% - Accent4 6" xfId="1594"/>
    <cellStyle name="60% - Accent4 6 2" xfId="1595"/>
    <cellStyle name="60% - Accent4 6 3" xfId="1596"/>
    <cellStyle name="60% - Accent4 6 4" xfId="1597"/>
    <cellStyle name="60% - Accent4 6 5" xfId="1598"/>
    <cellStyle name="60% - Accent4 6 6" xfId="1599"/>
    <cellStyle name="60% - Accent4 6 7" xfId="1600"/>
    <cellStyle name="60% - Accent4 7" xfId="1601"/>
    <cellStyle name="60% - Accent4 7 2" xfId="1602"/>
    <cellStyle name="60% - Accent4 7 3" xfId="1603"/>
    <cellStyle name="60% - Accent4 7 4" xfId="1604"/>
    <cellStyle name="60% - Accent4 7 5" xfId="1605"/>
    <cellStyle name="60% - Accent4 7 6" xfId="1606"/>
    <cellStyle name="60% - Accent4 7 7" xfId="1607"/>
    <cellStyle name="60% - Accent4 8" xfId="1608"/>
    <cellStyle name="60% - Accent4 8 2" xfId="1609"/>
    <cellStyle name="60% - Accent4 8 3" xfId="1610"/>
    <cellStyle name="60% - Accent4 8 4" xfId="1611"/>
    <cellStyle name="60% - Accent4 8 5" xfId="1612"/>
    <cellStyle name="60% - Accent4 8 6" xfId="1613"/>
    <cellStyle name="60% - Accent4 9" xfId="1614"/>
    <cellStyle name="60% - Accent4 9 2" xfId="1615"/>
    <cellStyle name="60% - Accent4 9 3" xfId="1616"/>
    <cellStyle name="60% - Accent4 9 4" xfId="1617"/>
    <cellStyle name="60% - Accent4 9 5" xfId="1618"/>
    <cellStyle name="60% - Accent4 9 6" xfId="1619"/>
    <cellStyle name="60% - Accent5" xfId="43" builtinId="48" hidden="1"/>
    <cellStyle name="60% - Accent5 10" xfId="1620"/>
    <cellStyle name="60% - Accent5 10 2" xfId="1621"/>
    <cellStyle name="60% - Accent5 10 3" xfId="1622"/>
    <cellStyle name="60% - Accent5 10 4" xfId="1623"/>
    <cellStyle name="60% - Accent5 10 5" xfId="1624"/>
    <cellStyle name="60% - Accent5 10 6" xfId="1625"/>
    <cellStyle name="60% - Accent5 11" xfId="1626"/>
    <cellStyle name="60% - Accent5 11 2" xfId="1627"/>
    <cellStyle name="60% - Accent5 11 3" xfId="1628"/>
    <cellStyle name="60% - Accent5 11 4" xfId="1629"/>
    <cellStyle name="60% - Accent5 11 5" xfId="1630"/>
    <cellStyle name="60% - Accent5 11 6" xfId="1631"/>
    <cellStyle name="60% - Accent5 12" xfId="1632"/>
    <cellStyle name="60% - Accent5 13" xfId="1633"/>
    <cellStyle name="60% - Accent5 14" xfId="1634"/>
    <cellStyle name="60% - Accent5 15" xfId="1635"/>
    <cellStyle name="60% - Accent5 16" xfId="1636"/>
    <cellStyle name="60% - Accent5 17" xfId="1637"/>
    <cellStyle name="60% - Accent5 18" xfId="1638"/>
    <cellStyle name="60% - Accent5 19" xfId="1639"/>
    <cellStyle name="60% - Accent5 2" xfId="1640"/>
    <cellStyle name="60% - Accent5 2 2" xfId="1641"/>
    <cellStyle name="60% - Accent5 2 3" xfId="1642"/>
    <cellStyle name="60% - Accent5 2 4" xfId="1643"/>
    <cellStyle name="60% - Accent5 2 5" xfId="1644"/>
    <cellStyle name="60% - Accent5 2 6" xfId="1645"/>
    <cellStyle name="60% - Accent5 2 7" xfId="1646"/>
    <cellStyle name="60% - Accent5 2 8" xfId="1647"/>
    <cellStyle name="60% - Accent5 20" xfId="1648"/>
    <cellStyle name="60% - Accent5 21" xfId="1649"/>
    <cellStyle name="60% - Accent5 22" xfId="1650"/>
    <cellStyle name="60% - Accent5 23" xfId="1651"/>
    <cellStyle name="60% - Accent5 24" xfId="1652"/>
    <cellStyle name="60% - Accent5 25" xfId="1653"/>
    <cellStyle name="60% - Accent5 26" xfId="1654"/>
    <cellStyle name="60% - Accent5 27" xfId="1655"/>
    <cellStyle name="60% - Accent5 28" xfId="1656"/>
    <cellStyle name="60% - Accent5 29" xfId="1657"/>
    <cellStyle name="60% - Accent5 3" xfId="1658"/>
    <cellStyle name="60% - Accent5 3 2" xfId="1659"/>
    <cellStyle name="60% - Accent5 3 3" xfId="1660"/>
    <cellStyle name="60% - Accent5 3 4" xfId="1661"/>
    <cellStyle name="60% - Accent5 3 5" xfId="1662"/>
    <cellStyle name="60% - Accent5 3 6" xfId="1663"/>
    <cellStyle name="60% - Accent5 3 7" xfId="1664"/>
    <cellStyle name="60% - Accent5 30" xfId="1665"/>
    <cellStyle name="60% - Accent5 31" xfId="1666"/>
    <cellStyle name="60% - Accent5 32" xfId="1667"/>
    <cellStyle name="60% - Accent5 33" xfId="1668"/>
    <cellStyle name="60% - Accent5 34" xfId="1669"/>
    <cellStyle name="60% - Accent5 35" xfId="1670"/>
    <cellStyle name="60% - Accent5 36" xfId="1671"/>
    <cellStyle name="60% - Accent5 37" xfId="1672"/>
    <cellStyle name="60% - Accent5 38" xfId="1673"/>
    <cellStyle name="60% - Accent5 4" xfId="1674"/>
    <cellStyle name="60% - Accent5 4 2" xfId="1675"/>
    <cellStyle name="60% - Accent5 4 3" xfId="1676"/>
    <cellStyle name="60% - Accent5 4 4" xfId="1677"/>
    <cellStyle name="60% - Accent5 4 5" xfId="1678"/>
    <cellStyle name="60% - Accent5 4 6" xfId="1679"/>
    <cellStyle name="60% - Accent5 4 7" xfId="1680"/>
    <cellStyle name="60% - Accent5 5" xfId="1681"/>
    <cellStyle name="60% - Accent5 5 2" xfId="1682"/>
    <cellStyle name="60% - Accent5 5 3" xfId="1683"/>
    <cellStyle name="60% - Accent5 5 4" xfId="1684"/>
    <cellStyle name="60% - Accent5 5 5" xfId="1685"/>
    <cellStyle name="60% - Accent5 5 6" xfId="1686"/>
    <cellStyle name="60% - Accent5 5 7" xfId="1687"/>
    <cellStyle name="60% - Accent5 6" xfId="1688"/>
    <cellStyle name="60% - Accent5 6 2" xfId="1689"/>
    <cellStyle name="60% - Accent5 6 3" xfId="1690"/>
    <cellStyle name="60% - Accent5 6 4" xfId="1691"/>
    <cellStyle name="60% - Accent5 6 5" xfId="1692"/>
    <cellStyle name="60% - Accent5 6 6" xfId="1693"/>
    <cellStyle name="60% - Accent5 6 7" xfId="1694"/>
    <cellStyle name="60% - Accent5 7" xfId="1695"/>
    <cellStyle name="60% - Accent5 7 2" xfId="1696"/>
    <cellStyle name="60% - Accent5 7 3" xfId="1697"/>
    <cellStyle name="60% - Accent5 7 4" xfId="1698"/>
    <cellStyle name="60% - Accent5 7 5" xfId="1699"/>
    <cellStyle name="60% - Accent5 7 6" xfId="1700"/>
    <cellStyle name="60% - Accent5 7 7" xfId="1701"/>
    <cellStyle name="60% - Accent5 8" xfId="1702"/>
    <cellStyle name="60% - Accent5 8 2" xfId="1703"/>
    <cellStyle name="60% - Accent5 8 3" xfId="1704"/>
    <cellStyle name="60% - Accent5 8 4" xfId="1705"/>
    <cellStyle name="60% - Accent5 8 5" xfId="1706"/>
    <cellStyle name="60% - Accent5 8 6" xfId="1707"/>
    <cellStyle name="60% - Accent5 9" xfId="1708"/>
    <cellStyle name="60% - Accent5 9 2" xfId="1709"/>
    <cellStyle name="60% - Accent5 9 3" xfId="1710"/>
    <cellStyle name="60% - Accent5 9 4" xfId="1711"/>
    <cellStyle name="60% - Accent5 9 5" xfId="1712"/>
    <cellStyle name="60% - Accent5 9 6" xfId="1713"/>
    <cellStyle name="60% - Accent6" xfId="47" builtinId="52" hidden="1"/>
    <cellStyle name="60% - Accent6 10" xfId="1714"/>
    <cellStyle name="60% - Accent6 10 2" xfId="1715"/>
    <cellStyle name="60% - Accent6 10 3" xfId="1716"/>
    <cellStyle name="60% - Accent6 10 4" xfId="1717"/>
    <cellStyle name="60% - Accent6 10 5" xfId="1718"/>
    <cellStyle name="60% - Accent6 10 6" xfId="1719"/>
    <cellStyle name="60% - Accent6 11" xfId="1720"/>
    <cellStyle name="60% - Accent6 11 2" xfId="1721"/>
    <cellStyle name="60% - Accent6 11 3" xfId="1722"/>
    <cellStyle name="60% - Accent6 11 4" xfId="1723"/>
    <cellStyle name="60% - Accent6 11 5" xfId="1724"/>
    <cellStyle name="60% - Accent6 11 6" xfId="1725"/>
    <cellStyle name="60% - Accent6 12" xfId="1726"/>
    <cellStyle name="60% - Accent6 13" xfId="1727"/>
    <cellStyle name="60% - Accent6 14" xfId="1728"/>
    <cellStyle name="60% - Accent6 15" xfId="1729"/>
    <cellStyle name="60% - Accent6 16" xfId="1730"/>
    <cellStyle name="60% - Accent6 17" xfId="1731"/>
    <cellStyle name="60% - Accent6 18" xfId="1732"/>
    <cellStyle name="60% - Accent6 19" xfId="1733"/>
    <cellStyle name="60% - Accent6 2" xfId="1734"/>
    <cellStyle name="60% - Accent6 2 2" xfId="1735"/>
    <cellStyle name="60% - Accent6 2 3" xfId="1736"/>
    <cellStyle name="60% - Accent6 2 4" xfId="1737"/>
    <cellStyle name="60% - Accent6 2 5" xfId="1738"/>
    <cellStyle name="60% - Accent6 2 6" xfId="1739"/>
    <cellStyle name="60% - Accent6 2 7" xfId="1740"/>
    <cellStyle name="60% - Accent6 2 8" xfId="1741"/>
    <cellStyle name="60% - Accent6 20" xfId="1742"/>
    <cellStyle name="60% - Accent6 21" xfId="1743"/>
    <cellStyle name="60% - Accent6 22" xfId="1744"/>
    <cellStyle name="60% - Accent6 23" xfId="1745"/>
    <cellStyle name="60% - Accent6 24" xfId="1746"/>
    <cellStyle name="60% - Accent6 25" xfId="1747"/>
    <cellStyle name="60% - Accent6 26" xfId="1748"/>
    <cellStyle name="60% - Accent6 27" xfId="1749"/>
    <cellStyle name="60% - Accent6 28" xfId="1750"/>
    <cellStyle name="60% - Accent6 29" xfId="1751"/>
    <cellStyle name="60% - Accent6 3" xfId="1752"/>
    <cellStyle name="60% - Accent6 3 2" xfId="1753"/>
    <cellStyle name="60% - Accent6 3 3" xfId="1754"/>
    <cellStyle name="60% - Accent6 3 4" xfId="1755"/>
    <cellStyle name="60% - Accent6 3 5" xfId="1756"/>
    <cellStyle name="60% - Accent6 3 6" xfId="1757"/>
    <cellStyle name="60% - Accent6 3 7" xfId="1758"/>
    <cellStyle name="60% - Accent6 30" xfId="1759"/>
    <cellStyle name="60% - Accent6 31" xfId="1760"/>
    <cellStyle name="60% - Accent6 32" xfId="1761"/>
    <cellStyle name="60% - Accent6 33" xfId="1762"/>
    <cellStyle name="60% - Accent6 34" xfId="1763"/>
    <cellStyle name="60% - Accent6 35" xfId="1764"/>
    <cellStyle name="60% - Accent6 36" xfId="1765"/>
    <cellStyle name="60% - Accent6 37" xfId="1766"/>
    <cellStyle name="60% - Accent6 38" xfId="1767"/>
    <cellStyle name="60% - Accent6 4" xfId="1768"/>
    <cellStyle name="60% - Accent6 4 2" xfId="1769"/>
    <cellStyle name="60% - Accent6 4 3" xfId="1770"/>
    <cellStyle name="60% - Accent6 4 4" xfId="1771"/>
    <cellStyle name="60% - Accent6 4 5" xfId="1772"/>
    <cellStyle name="60% - Accent6 4 6" xfId="1773"/>
    <cellStyle name="60% - Accent6 4 7" xfId="1774"/>
    <cellStyle name="60% - Accent6 5" xfId="1775"/>
    <cellStyle name="60% - Accent6 5 2" xfId="1776"/>
    <cellStyle name="60% - Accent6 5 3" xfId="1777"/>
    <cellStyle name="60% - Accent6 5 4" xfId="1778"/>
    <cellStyle name="60% - Accent6 5 5" xfId="1779"/>
    <cellStyle name="60% - Accent6 5 6" xfId="1780"/>
    <cellStyle name="60% - Accent6 5 7" xfId="1781"/>
    <cellStyle name="60% - Accent6 6" xfId="1782"/>
    <cellStyle name="60% - Accent6 6 2" xfId="1783"/>
    <cellStyle name="60% - Accent6 6 3" xfId="1784"/>
    <cellStyle name="60% - Accent6 6 4" xfId="1785"/>
    <cellStyle name="60% - Accent6 6 5" xfId="1786"/>
    <cellStyle name="60% - Accent6 6 6" xfId="1787"/>
    <cellStyle name="60% - Accent6 6 7" xfId="1788"/>
    <cellStyle name="60% - Accent6 7" xfId="1789"/>
    <cellStyle name="60% - Accent6 7 2" xfId="1790"/>
    <cellStyle name="60% - Accent6 7 3" xfId="1791"/>
    <cellStyle name="60% - Accent6 7 4" xfId="1792"/>
    <cellStyle name="60% - Accent6 7 5" xfId="1793"/>
    <cellStyle name="60% - Accent6 7 6" xfId="1794"/>
    <cellStyle name="60% - Accent6 7 7" xfId="1795"/>
    <cellStyle name="60% - Accent6 8" xfId="1796"/>
    <cellStyle name="60% - Accent6 8 2" xfId="1797"/>
    <cellStyle name="60% - Accent6 8 3" xfId="1798"/>
    <cellStyle name="60% - Accent6 8 4" xfId="1799"/>
    <cellStyle name="60% - Accent6 8 5" xfId="1800"/>
    <cellStyle name="60% - Accent6 8 6" xfId="1801"/>
    <cellStyle name="60% - Accent6 9" xfId="1802"/>
    <cellStyle name="60% - Accent6 9 2" xfId="1803"/>
    <cellStyle name="60% - Accent6 9 3" xfId="1804"/>
    <cellStyle name="60% - Accent6 9 4" xfId="1805"/>
    <cellStyle name="60% - Accent6 9 5" xfId="1806"/>
    <cellStyle name="60% - Accent6 9 6" xfId="1807"/>
    <cellStyle name="60% - Akzent1" xfId="1808"/>
    <cellStyle name="60% - Akzent1 2" xfId="1809"/>
    <cellStyle name="60% - Akzent1 3" xfId="1810"/>
    <cellStyle name="60% - Akzent1 4" xfId="1811"/>
    <cellStyle name="60% - Akzent1 5" xfId="1812"/>
    <cellStyle name="60% - Akzent1 6" xfId="1813"/>
    <cellStyle name="60% - Akzent1_XY Diagramm 1 jg.ms" xfId="1814"/>
    <cellStyle name="60% - Akzent2" xfId="1815"/>
    <cellStyle name="60% - Akzent2 2" xfId="1816"/>
    <cellStyle name="60% - Akzent2 3" xfId="1817"/>
    <cellStyle name="60% - Akzent2 4" xfId="1818"/>
    <cellStyle name="60% - Akzent2 5" xfId="1819"/>
    <cellStyle name="60% - Akzent2 6" xfId="1820"/>
    <cellStyle name="60% - Akzent2_XY Diagramm 1 jg.ms" xfId="1821"/>
    <cellStyle name="60% - Akzent3" xfId="1822"/>
    <cellStyle name="60% - Akzent3 2" xfId="1823"/>
    <cellStyle name="60% - Akzent3 3" xfId="1824"/>
    <cellStyle name="60% - Akzent3 4" xfId="1825"/>
    <cellStyle name="60% - Akzent3 5" xfId="1826"/>
    <cellStyle name="60% - Akzent3 6" xfId="1827"/>
    <cellStyle name="60% - Akzent3_XY Diagramm 1 jg.ms" xfId="1828"/>
    <cellStyle name="60% - Akzent4" xfId="1829"/>
    <cellStyle name="60% - Akzent4 2" xfId="1830"/>
    <cellStyle name="60% - Akzent4 3" xfId="1831"/>
    <cellStyle name="60% - Akzent4 4" xfId="1832"/>
    <cellStyle name="60% - Akzent4 5" xfId="1833"/>
    <cellStyle name="60% - Akzent4 6" xfId="1834"/>
    <cellStyle name="60% - Akzent4_XY Diagramm 1 jg.ms" xfId="1835"/>
    <cellStyle name="60% - Akzent5" xfId="1836"/>
    <cellStyle name="60% - Akzent5 2" xfId="1837"/>
    <cellStyle name="60% - Akzent5 3" xfId="1838"/>
    <cellStyle name="60% - Akzent5 4" xfId="1839"/>
    <cellStyle name="60% - Akzent5 5" xfId="1840"/>
    <cellStyle name="60% - Akzent5 6" xfId="1841"/>
    <cellStyle name="60% - Akzent5_XY Diagramm 1 jg.ms" xfId="1842"/>
    <cellStyle name="60% - Akzent6" xfId="1843"/>
    <cellStyle name="60% - Akzent6 2" xfId="1844"/>
    <cellStyle name="60% - Akzent6 3" xfId="1845"/>
    <cellStyle name="60% - Akzent6 4" xfId="1846"/>
    <cellStyle name="60% - Akzent6 5" xfId="1847"/>
    <cellStyle name="60% - Akzent6 6" xfId="1848"/>
    <cellStyle name="60% - Akzent6_XY Diagramm 1 jg.ms" xfId="1849"/>
    <cellStyle name="60% - アクセント 1" xfId="5916"/>
    <cellStyle name="60% - アクセント 2" xfId="5917"/>
    <cellStyle name="60% - アクセント 3" xfId="5918"/>
    <cellStyle name="60% - アクセント 4" xfId="5919"/>
    <cellStyle name="60% - アクセント 5" xfId="5920"/>
    <cellStyle name="60% - アクセント 6" xfId="5921"/>
    <cellStyle name="6mitP" xfId="1850"/>
    <cellStyle name="6ohneP" xfId="1851"/>
    <cellStyle name="7mitP" xfId="1852"/>
    <cellStyle name="9mitP" xfId="1853"/>
    <cellStyle name="9ohneP" xfId="1854"/>
    <cellStyle name="A4 Auto Format" xfId="1855"/>
    <cellStyle name="A4 Auto Format 2" xfId="1856"/>
    <cellStyle name="A4 Gg" xfId="1857"/>
    <cellStyle name="A4 kg" xfId="1858"/>
    <cellStyle name="A4 kt" xfId="1859"/>
    <cellStyle name="A4 No Format" xfId="1860"/>
    <cellStyle name="A4 No Format 2" xfId="1861"/>
    <cellStyle name="A4 Normal" xfId="1862"/>
    <cellStyle name="A4 Normal 2" xfId="1863"/>
    <cellStyle name="A4 Stck" xfId="1864"/>
    <cellStyle name="A4 Stk" xfId="1865"/>
    <cellStyle name="A4 T.Stk" xfId="1866"/>
    <cellStyle name="A4 TJ" xfId="1867"/>
    <cellStyle name="A4 TStk" xfId="1868"/>
    <cellStyle name="A4 Year" xfId="1869"/>
    <cellStyle name="ABS Data" xfId="1870"/>
    <cellStyle name="Accent1" xfId="24" builtinId="29" hidden="1"/>
    <cellStyle name="Accent1 - 20%" xfId="5922"/>
    <cellStyle name="Accent1 - 40%" xfId="5923"/>
    <cellStyle name="Accent1 - 60%" xfId="5924"/>
    <cellStyle name="Accent1 10" xfId="1871"/>
    <cellStyle name="Accent1 10 2" xfId="1872"/>
    <cellStyle name="Accent1 10 3" xfId="1873"/>
    <cellStyle name="Accent1 10 4" xfId="1874"/>
    <cellStyle name="Accent1 10 5" xfId="1875"/>
    <cellStyle name="Accent1 10 6" xfId="1876"/>
    <cellStyle name="Accent1 11" xfId="1877"/>
    <cellStyle name="Accent1 11 2" xfId="1878"/>
    <cellStyle name="Accent1 11 3" xfId="1879"/>
    <cellStyle name="Accent1 11 4" xfId="1880"/>
    <cellStyle name="Accent1 11 5" xfId="1881"/>
    <cellStyle name="Accent1 11 6" xfId="1882"/>
    <cellStyle name="Accent1 12" xfId="1883"/>
    <cellStyle name="Accent1 13" xfId="1884"/>
    <cellStyle name="Accent1 14" xfId="1885"/>
    <cellStyle name="Accent1 15" xfId="1886"/>
    <cellStyle name="Accent1 16" xfId="1887"/>
    <cellStyle name="Accent1 17" xfId="1888"/>
    <cellStyle name="Accent1 18" xfId="1889"/>
    <cellStyle name="Accent1 19" xfId="1890"/>
    <cellStyle name="Accent1 2" xfId="1891"/>
    <cellStyle name="Accent1 2 2" xfId="1892"/>
    <cellStyle name="Accent1 2 3" xfId="1893"/>
    <cellStyle name="Accent1 2 4" xfId="1894"/>
    <cellStyle name="Accent1 2 5" xfId="1895"/>
    <cellStyle name="Accent1 2 6" xfId="1896"/>
    <cellStyle name="Accent1 2 7" xfId="1897"/>
    <cellStyle name="Accent1 2 8" xfId="1898"/>
    <cellStyle name="Accent1 20" xfId="1899"/>
    <cellStyle name="Accent1 21" xfId="1900"/>
    <cellStyle name="Accent1 22" xfId="1901"/>
    <cellStyle name="Accent1 23" xfId="1902"/>
    <cellStyle name="Accent1 24" xfId="1903"/>
    <cellStyle name="Accent1 25" xfId="1904"/>
    <cellStyle name="Accent1 26" xfId="1905"/>
    <cellStyle name="Accent1 27" xfId="1906"/>
    <cellStyle name="Accent1 28" xfId="1907"/>
    <cellStyle name="Accent1 29" xfId="1908"/>
    <cellStyle name="Accent1 3" xfId="1909"/>
    <cellStyle name="Accent1 3 2" xfId="1910"/>
    <cellStyle name="Accent1 3 3" xfId="1911"/>
    <cellStyle name="Accent1 3 4" xfId="1912"/>
    <cellStyle name="Accent1 3 5" xfId="1913"/>
    <cellStyle name="Accent1 3 6" xfId="1914"/>
    <cellStyle name="Accent1 3 7" xfId="1915"/>
    <cellStyle name="Accent1 30" xfId="1916"/>
    <cellStyle name="Accent1 31" xfId="1917"/>
    <cellStyle name="Accent1 32" xfId="1918"/>
    <cellStyle name="Accent1 33" xfId="1919"/>
    <cellStyle name="Accent1 34" xfId="1920"/>
    <cellStyle name="Accent1 35" xfId="1921"/>
    <cellStyle name="Accent1 36" xfId="1922"/>
    <cellStyle name="Accent1 37" xfId="1923"/>
    <cellStyle name="Accent1 38" xfId="1924"/>
    <cellStyle name="Accent1 4" xfId="1925"/>
    <cellStyle name="Accent1 4 2" xfId="1926"/>
    <cellStyle name="Accent1 4 3" xfId="1927"/>
    <cellStyle name="Accent1 4 4" xfId="1928"/>
    <cellStyle name="Accent1 4 5" xfId="1929"/>
    <cellStyle name="Accent1 4 6" xfId="1930"/>
    <cellStyle name="Accent1 4 7" xfId="1931"/>
    <cellStyle name="Accent1 5" xfId="1932"/>
    <cellStyle name="Accent1 5 2" xfId="1933"/>
    <cellStyle name="Accent1 5 3" xfId="1934"/>
    <cellStyle name="Accent1 5 4" xfId="1935"/>
    <cellStyle name="Accent1 5 5" xfId="1936"/>
    <cellStyle name="Accent1 5 6" xfId="1937"/>
    <cellStyle name="Accent1 5 7" xfId="1938"/>
    <cellStyle name="Accent1 6" xfId="1939"/>
    <cellStyle name="Accent1 6 2" xfId="1940"/>
    <cellStyle name="Accent1 6 3" xfId="1941"/>
    <cellStyle name="Accent1 6 4" xfId="1942"/>
    <cellStyle name="Accent1 6 5" xfId="1943"/>
    <cellStyle name="Accent1 6 6" xfId="1944"/>
    <cellStyle name="Accent1 6 7" xfId="1945"/>
    <cellStyle name="Accent1 7" xfId="1946"/>
    <cellStyle name="Accent1 7 2" xfId="1947"/>
    <cellStyle name="Accent1 7 3" xfId="1948"/>
    <cellStyle name="Accent1 7 4" xfId="1949"/>
    <cellStyle name="Accent1 7 5" xfId="1950"/>
    <cellStyle name="Accent1 7 6" xfId="1951"/>
    <cellStyle name="Accent1 7 7" xfId="1952"/>
    <cellStyle name="Accent1 8" xfId="1953"/>
    <cellStyle name="Accent1 8 2" xfId="1954"/>
    <cellStyle name="Accent1 8 3" xfId="1955"/>
    <cellStyle name="Accent1 8 4" xfId="1956"/>
    <cellStyle name="Accent1 8 5" xfId="1957"/>
    <cellStyle name="Accent1 8 6" xfId="1958"/>
    <cellStyle name="Accent1 9" xfId="1959"/>
    <cellStyle name="Accent1 9 2" xfId="1960"/>
    <cellStyle name="Accent1 9 3" xfId="1961"/>
    <cellStyle name="Accent1 9 4" xfId="1962"/>
    <cellStyle name="Accent1 9 5" xfId="1963"/>
    <cellStyle name="Accent1 9 6" xfId="1964"/>
    <cellStyle name="Accent2" xfId="28" builtinId="33" hidden="1"/>
    <cellStyle name="Accent2 - 20%" xfId="5925"/>
    <cellStyle name="Accent2 - 40%" xfId="5926"/>
    <cellStyle name="Accent2 - 60%" xfId="5927"/>
    <cellStyle name="Accent2 10" xfId="1965"/>
    <cellStyle name="Accent2 10 2" xfId="1966"/>
    <cellStyle name="Accent2 10 3" xfId="1967"/>
    <cellStyle name="Accent2 10 4" xfId="1968"/>
    <cellStyle name="Accent2 10 5" xfId="1969"/>
    <cellStyle name="Accent2 10 6" xfId="1970"/>
    <cellStyle name="Accent2 11" xfId="1971"/>
    <cellStyle name="Accent2 11 2" xfId="1972"/>
    <cellStyle name="Accent2 11 3" xfId="1973"/>
    <cellStyle name="Accent2 11 4" xfId="1974"/>
    <cellStyle name="Accent2 11 5" xfId="1975"/>
    <cellStyle name="Accent2 11 6" xfId="1976"/>
    <cellStyle name="Accent2 12" xfId="1977"/>
    <cellStyle name="Accent2 13" xfId="1978"/>
    <cellStyle name="Accent2 14" xfId="1979"/>
    <cellStyle name="Accent2 15" xfId="1980"/>
    <cellStyle name="Accent2 16" xfId="1981"/>
    <cellStyle name="Accent2 17" xfId="1982"/>
    <cellStyle name="Accent2 18" xfId="1983"/>
    <cellStyle name="Accent2 19" xfId="1984"/>
    <cellStyle name="Accent2 2" xfId="1985"/>
    <cellStyle name="Accent2 2 2" xfId="1986"/>
    <cellStyle name="Accent2 2 3" xfId="1987"/>
    <cellStyle name="Accent2 2 4" xfId="1988"/>
    <cellStyle name="Accent2 2 5" xfId="1989"/>
    <cellStyle name="Accent2 2 6" xfId="1990"/>
    <cellStyle name="Accent2 2 7" xfId="1991"/>
    <cellStyle name="Accent2 2 8" xfId="1992"/>
    <cellStyle name="Accent2 20" xfId="1993"/>
    <cellStyle name="Accent2 21" xfId="1994"/>
    <cellStyle name="Accent2 22" xfId="1995"/>
    <cellStyle name="Accent2 23" xfId="1996"/>
    <cellStyle name="Accent2 24" xfId="1997"/>
    <cellStyle name="Accent2 25" xfId="1998"/>
    <cellStyle name="Accent2 26" xfId="1999"/>
    <cellStyle name="Accent2 27" xfId="2000"/>
    <cellStyle name="Accent2 28" xfId="2001"/>
    <cellStyle name="Accent2 29" xfId="2002"/>
    <cellStyle name="Accent2 3" xfId="2003"/>
    <cellStyle name="Accent2 3 2" xfId="2004"/>
    <cellStyle name="Accent2 3 3" xfId="2005"/>
    <cellStyle name="Accent2 3 4" xfId="2006"/>
    <cellStyle name="Accent2 3 5" xfId="2007"/>
    <cellStyle name="Accent2 3 6" xfId="2008"/>
    <cellStyle name="Accent2 3 7" xfId="2009"/>
    <cellStyle name="Accent2 30" xfId="2010"/>
    <cellStyle name="Accent2 31" xfId="2011"/>
    <cellStyle name="Accent2 32" xfId="2012"/>
    <cellStyle name="Accent2 33" xfId="2013"/>
    <cellStyle name="Accent2 34" xfId="2014"/>
    <cellStyle name="Accent2 35" xfId="2015"/>
    <cellStyle name="Accent2 36" xfId="2016"/>
    <cellStyle name="Accent2 37" xfId="2017"/>
    <cellStyle name="Accent2 38" xfId="2018"/>
    <cellStyle name="Accent2 4" xfId="2019"/>
    <cellStyle name="Accent2 4 2" xfId="2020"/>
    <cellStyle name="Accent2 4 3" xfId="2021"/>
    <cellStyle name="Accent2 4 4" xfId="2022"/>
    <cellStyle name="Accent2 4 5" xfId="2023"/>
    <cellStyle name="Accent2 4 6" xfId="2024"/>
    <cellStyle name="Accent2 4 7" xfId="2025"/>
    <cellStyle name="Accent2 5" xfId="2026"/>
    <cellStyle name="Accent2 5 2" xfId="2027"/>
    <cellStyle name="Accent2 5 3" xfId="2028"/>
    <cellStyle name="Accent2 5 4" xfId="2029"/>
    <cellStyle name="Accent2 5 5" xfId="2030"/>
    <cellStyle name="Accent2 5 6" xfId="2031"/>
    <cellStyle name="Accent2 5 7" xfId="2032"/>
    <cellStyle name="Accent2 6" xfId="2033"/>
    <cellStyle name="Accent2 6 2" xfId="2034"/>
    <cellStyle name="Accent2 6 3" xfId="2035"/>
    <cellStyle name="Accent2 6 4" xfId="2036"/>
    <cellStyle name="Accent2 6 5" xfId="2037"/>
    <cellStyle name="Accent2 6 6" xfId="2038"/>
    <cellStyle name="Accent2 6 7" xfId="2039"/>
    <cellStyle name="Accent2 7" xfId="2040"/>
    <cellStyle name="Accent2 7 2" xfId="2041"/>
    <cellStyle name="Accent2 7 3" xfId="2042"/>
    <cellStyle name="Accent2 7 4" xfId="2043"/>
    <cellStyle name="Accent2 7 5" xfId="2044"/>
    <cellStyle name="Accent2 7 6" xfId="2045"/>
    <cellStyle name="Accent2 7 7" xfId="2046"/>
    <cellStyle name="Accent2 8" xfId="2047"/>
    <cellStyle name="Accent2 8 2" xfId="2048"/>
    <cellStyle name="Accent2 8 3" xfId="2049"/>
    <cellStyle name="Accent2 8 4" xfId="2050"/>
    <cellStyle name="Accent2 8 5" xfId="2051"/>
    <cellStyle name="Accent2 8 6" xfId="2052"/>
    <cellStyle name="Accent2 9" xfId="2053"/>
    <cellStyle name="Accent2 9 2" xfId="2054"/>
    <cellStyle name="Accent2 9 3" xfId="2055"/>
    <cellStyle name="Accent2 9 4" xfId="2056"/>
    <cellStyle name="Accent2 9 5" xfId="2057"/>
    <cellStyle name="Accent2 9 6" xfId="2058"/>
    <cellStyle name="Accent3" xfId="32" builtinId="37" hidden="1"/>
    <cellStyle name="Accent3 - 20%" xfId="5928"/>
    <cellStyle name="Accent3 - 40%" xfId="5929"/>
    <cellStyle name="Accent3 - 60%" xfId="5930"/>
    <cellStyle name="Accent3 10" xfId="2059"/>
    <cellStyle name="Accent3 10 2" xfId="2060"/>
    <cellStyle name="Accent3 10 3" xfId="2061"/>
    <cellStyle name="Accent3 10 4" xfId="2062"/>
    <cellStyle name="Accent3 10 5" xfId="2063"/>
    <cellStyle name="Accent3 10 6" xfId="2064"/>
    <cellStyle name="Accent3 11" xfId="2065"/>
    <cellStyle name="Accent3 11 2" xfId="2066"/>
    <cellStyle name="Accent3 11 3" xfId="2067"/>
    <cellStyle name="Accent3 11 4" xfId="2068"/>
    <cellStyle name="Accent3 11 5" xfId="2069"/>
    <cellStyle name="Accent3 11 6" xfId="2070"/>
    <cellStyle name="Accent3 12" xfId="2071"/>
    <cellStyle name="Accent3 13" xfId="2072"/>
    <cellStyle name="Accent3 14" xfId="2073"/>
    <cellStyle name="Accent3 15" xfId="2074"/>
    <cellStyle name="Accent3 16" xfId="2075"/>
    <cellStyle name="Accent3 17" xfId="2076"/>
    <cellStyle name="Accent3 18" xfId="2077"/>
    <cellStyle name="Accent3 19" xfId="2078"/>
    <cellStyle name="Accent3 2" xfId="2079"/>
    <cellStyle name="Accent3 2 2" xfId="2080"/>
    <cellStyle name="Accent3 2 3" xfId="2081"/>
    <cellStyle name="Accent3 2 4" xfId="2082"/>
    <cellStyle name="Accent3 2 5" xfId="2083"/>
    <cellStyle name="Accent3 2 6" xfId="2084"/>
    <cellStyle name="Accent3 2 7" xfId="2085"/>
    <cellStyle name="Accent3 2 8" xfId="2086"/>
    <cellStyle name="Accent3 20" xfId="2087"/>
    <cellStyle name="Accent3 21" xfId="2088"/>
    <cellStyle name="Accent3 22" xfId="2089"/>
    <cellStyle name="Accent3 23" xfId="2090"/>
    <cellStyle name="Accent3 24" xfId="2091"/>
    <cellStyle name="Accent3 25" xfId="2092"/>
    <cellStyle name="Accent3 26" xfId="2093"/>
    <cellStyle name="Accent3 27" xfId="2094"/>
    <cellStyle name="Accent3 28" xfId="2095"/>
    <cellStyle name="Accent3 29" xfId="2096"/>
    <cellStyle name="Accent3 3" xfId="2097"/>
    <cellStyle name="Accent3 3 2" xfId="2098"/>
    <cellStyle name="Accent3 3 3" xfId="2099"/>
    <cellStyle name="Accent3 3 4" xfId="2100"/>
    <cellStyle name="Accent3 3 5" xfId="2101"/>
    <cellStyle name="Accent3 3 6" xfId="2102"/>
    <cellStyle name="Accent3 3 7" xfId="2103"/>
    <cellStyle name="Accent3 30" xfId="2104"/>
    <cellStyle name="Accent3 31" xfId="2105"/>
    <cellStyle name="Accent3 32" xfId="2106"/>
    <cellStyle name="Accent3 33" xfId="2107"/>
    <cellStyle name="Accent3 34" xfId="2108"/>
    <cellStyle name="Accent3 35" xfId="2109"/>
    <cellStyle name="Accent3 36" xfId="2110"/>
    <cellStyle name="Accent3 37" xfId="2111"/>
    <cellStyle name="Accent3 38" xfId="2112"/>
    <cellStyle name="Accent3 4" xfId="2113"/>
    <cellStyle name="Accent3 4 2" xfId="2114"/>
    <cellStyle name="Accent3 4 3" xfId="2115"/>
    <cellStyle name="Accent3 4 4" xfId="2116"/>
    <cellStyle name="Accent3 4 5" xfId="2117"/>
    <cellStyle name="Accent3 4 6" xfId="2118"/>
    <cellStyle name="Accent3 4 7" xfId="2119"/>
    <cellStyle name="Accent3 5" xfId="2120"/>
    <cellStyle name="Accent3 5 2" xfId="2121"/>
    <cellStyle name="Accent3 5 3" xfId="2122"/>
    <cellStyle name="Accent3 5 4" xfId="2123"/>
    <cellStyle name="Accent3 5 5" xfId="2124"/>
    <cellStyle name="Accent3 5 6" xfId="2125"/>
    <cellStyle name="Accent3 5 7" xfId="2126"/>
    <cellStyle name="Accent3 6" xfId="2127"/>
    <cellStyle name="Accent3 6 2" xfId="2128"/>
    <cellStyle name="Accent3 6 3" xfId="2129"/>
    <cellStyle name="Accent3 6 4" xfId="2130"/>
    <cellStyle name="Accent3 6 5" xfId="2131"/>
    <cellStyle name="Accent3 6 6" xfId="2132"/>
    <cellStyle name="Accent3 6 7" xfId="2133"/>
    <cellStyle name="Accent3 7" xfId="2134"/>
    <cellStyle name="Accent3 7 2" xfId="2135"/>
    <cellStyle name="Accent3 7 3" xfId="2136"/>
    <cellStyle name="Accent3 7 4" xfId="2137"/>
    <cellStyle name="Accent3 7 5" xfId="2138"/>
    <cellStyle name="Accent3 7 6" xfId="2139"/>
    <cellStyle name="Accent3 7 7" xfId="2140"/>
    <cellStyle name="Accent3 8" xfId="2141"/>
    <cellStyle name="Accent3 8 2" xfId="2142"/>
    <cellStyle name="Accent3 8 3" xfId="2143"/>
    <cellStyle name="Accent3 8 4" xfId="2144"/>
    <cellStyle name="Accent3 8 5" xfId="2145"/>
    <cellStyle name="Accent3 8 6" xfId="2146"/>
    <cellStyle name="Accent3 9" xfId="2147"/>
    <cellStyle name="Accent3 9 2" xfId="2148"/>
    <cellStyle name="Accent3 9 3" xfId="2149"/>
    <cellStyle name="Accent3 9 4" xfId="2150"/>
    <cellStyle name="Accent3 9 5" xfId="2151"/>
    <cellStyle name="Accent3 9 6" xfId="2152"/>
    <cellStyle name="Accent4" xfId="36" builtinId="41" hidden="1"/>
    <cellStyle name="Accent4 - 20%" xfId="5931"/>
    <cellStyle name="Accent4 - 40%" xfId="5932"/>
    <cellStyle name="Accent4 - 60%" xfId="5933"/>
    <cellStyle name="Accent4 10" xfId="2153"/>
    <cellStyle name="Accent4 10 2" xfId="2154"/>
    <cellStyle name="Accent4 10 3" xfId="2155"/>
    <cellStyle name="Accent4 10 4" xfId="2156"/>
    <cellStyle name="Accent4 10 5" xfId="2157"/>
    <cellStyle name="Accent4 10 6" xfId="2158"/>
    <cellStyle name="Accent4 11" xfId="2159"/>
    <cellStyle name="Accent4 11 2" xfId="2160"/>
    <cellStyle name="Accent4 11 3" xfId="2161"/>
    <cellStyle name="Accent4 11 4" xfId="2162"/>
    <cellStyle name="Accent4 11 5" xfId="2163"/>
    <cellStyle name="Accent4 11 6" xfId="2164"/>
    <cellStyle name="Accent4 12" xfId="2165"/>
    <cellStyle name="Accent4 13" xfId="2166"/>
    <cellStyle name="Accent4 14" xfId="2167"/>
    <cellStyle name="Accent4 15" xfId="2168"/>
    <cellStyle name="Accent4 16" xfId="2169"/>
    <cellStyle name="Accent4 17" xfId="2170"/>
    <cellStyle name="Accent4 18" xfId="2171"/>
    <cellStyle name="Accent4 19" xfId="2172"/>
    <cellStyle name="Accent4 2" xfId="2173"/>
    <cellStyle name="Accent4 2 2" xfId="2174"/>
    <cellStyle name="Accent4 2 3" xfId="2175"/>
    <cellStyle name="Accent4 2 4" xfId="2176"/>
    <cellStyle name="Accent4 2 5" xfId="2177"/>
    <cellStyle name="Accent4 2 6" xfId="2178"/>
    <cellStyle name="Accent4 2 7" xfId="2179"/>
    <cellStyle name="Accent4 2 8" xfId="2180"/>
    <cellStyle name="Accent4 20" xfId="2181"/>
    <cellStyle name="Accent4 21" xfId="2182"/>
    <cellStyle name="Accent4 22" xfId="2183"/>
    <cellStyle name="Accent4 23" xfId="2184"/>
    <cellStyle name="Accent4 24" xfId="2185"/>
    <cellStyle name="Accent4 25" xfId="2186"/>
    <cellStyle name="Accent4 26" xfId="2187"/>
    <cellStyle name="Accent4 27" xfId="2188"/>
    <cellStyle name="Accent4 28" xfId="2189"/>
    <cellStyle name="Accent4 29" xfId="2190"/>
    <cellStyle name="Accent4 3" xfId="2191"/>
    <cellStyle name="Accent4 3 2" xfId="2192"/>
    <cellStyle name="Accent4 3 3" xfId="2193"/>
    <cellStyle name="Accent4 3 4" xfId="2194"/>
    <cellStyle name="Accent4 3 5" xfId="2195"/>
    <cellStyle name="Accent4 3 6" xfId="2196"/>
    <cellStyle name="Accent4 3 7" xfId="2197"/>
    <cellStyle name="Accent4 30" xfId="2198"/>
    <cellStyle name="Accent4 31" xfId="2199"/>
    <cellStyle name="Accent4 32" xfId="2200"/>
    <cellStyle name="Accent4 33" xfId="2201"/>
    <cellStyle name="Accent4 34" xfId="2202"/>
    <cellStyle name="Accent4 35" xfId="2203"/>
    <cellStyle name="Accent4 36" xfId="2204"/>
    <cellStyle name="Accent4 37" xfId="2205"/>
    <cellStyle name="Accent4 38" xfId="2206"/>
    <cellStyle name="Accent4 4" xfId="2207"/>
    <cellStyle name="Accent4 4 2" xfId="2208"/>
    <cellStyle name="Accent4 4 3" xfId="2209"/>
    <cellStyle name="Accent4 4 4" xfId="2210"/>
    <cellStyle name="Accent4 4 5" xfId="2211"/>
    <cellStyle name="Accent4 4 6" xfId="2212"/>
    <cellStyle name="Accent4 4 7" xfId="2213"/>
    <cellStyle name="Accent4 5" xfId="2214"/>
    <cellStyle name="Accent4 5 2" xfId="2215"/>
    <cellStyle name="Accent4 5 3" xfId="2216"/>
    <cellStyle name="Accent4 5 4" xfId="2217"/>
    <cellStyle name="Accent4 5 5" xfId="2218"/>
    <cellStyle name="Accent4 5 6" xfId="2219"/>
    <cellStyle name="Accent4 5 7" xfId="2220"/>
    <cellStyle name="Accent4 6" xfId="2221"/>
    <cellStyle name="Accent4 6 2" xfId="2222"/>
    <cellStyle name="Accent4 6 3" xfId="2223"/>
    <cellStyle name="Accent4 6 4" xfId="2224"/>
    <cellStyle name="Accent4 6 5" xfId="2225"/>
    <cellStyle name="Accent4 6 6" xfId="2226"/>
    <cellStyle name="Accent4 6 7" xfId="2227"/>
    <cellStyle name="Accent4 7" xfId="2228"/>
    <cellStyle name="Accent4 7 2" xfId="2229"/>
    <cellStyle name="Accent4 7 3" xfId="2230"/>
    <cellStyle name="Accent4 7 4" xfId="2231"/>
    <cellStyle name="Accent4 7 5" xfId="2232"/>
    <cellStyle name="Accent4 7 6" xfId="2233"/>
    <cellStyle name="Accent4 7 7" xfId="2234"/>
    <cellStyle name="Accent4 8" xfId="2235"/>
    <cellStyle name="Accent4 8 2" xfId="2236"/>
    <cellStyle name="Accent4 8 3" xfId="2237"/>
    <cellStyle name="Accent4 8 4" xfId="2238"/>
    <cellStyle name="Accent4 8 5" xfId="2239"/>
    <cellStyle name="Accent4 8 6" xfId="2240"/>
    <cellStyle name="Accent4 9" xfId="2241"/>
    <cellStyle name="Accent4 9 2" xfId="2242"/>
    <cellStyle name="Accent4 9 3" xfId="2243"/>
    <cellStyle name="Accent4 9 4" xfId="2244"/>
    <cellStyle name="Accent4 9 5" xfId="2245"/>
    <cellStyle name="Accent4 9 6" xfId="2246"/>
    <cellStyle name="Accent5" xfId="40" builtinId="45" hidden="1"/>
    <cellStyle name="Accent5 - 20%" xfId="5934"/>
    <cellStyle name="Accent5 - 40%" xfId="5935"/>
    <cellStyle name="Accent5 - 60%" xfId="5936"/>
    <cellStyle name="Accent5 10" xfId="2247"/>
    <cellStyle name="Accent5 11" xfId="2248"/>
    <cellStyle name="Accent5 12" xfId="2249"/>
    <cellStyle name="Accent5 13" xfId="2250"/>
    <cellStyle name="Accent5 14" xfId="2251"/>
    <cellStyle name="Accent5 15" xfId="2252"/>
    <cellStyle name="Accent5 16" xfId="2253"/>
    <cellStyle name="Accent5 17" xfId="2254"/>
    <cellStyle name="Accent5 18" xfId="2255"/>
    <cellStyle name="Accent5 19" xfId="2256"/>
    <cellStyle name="Accent5 2" xfId="2257"/>
    <cellStyle name="Accent5 2 2" xfId="2258"/>
    <cellStyle name="Accent5 2 3" xfId="2259"/>
    <cellStyle name="Accent5 2 4" xfId="2260"/>
    <cellStyle name="Accent5 2 5" xfId="2261"/>
    <cellStyle name="Accent5 2 6" xfId="2262"/>
    <cellStyle name="Accent5 2 7" xfId="2263"/>
    <cellStyle name="Accent5 2 8" xfId="2264"/>
    <cellStyle name="Accent5 20" xfId="2265"/>
    <cellStyle name="Accent5 21" xfId="2266"/>
    <cellStyle name="Accent5 22" xfId="2267"/>
    <cellStyle name="Accent5 23" xfId="2268"/>
    <cellStyle name="Accent5 24" xfId="2269"/>
    <cellStyle name="Accent5 25" xfId="2270"/>
    <cellStyle name="Accent5 26" xfId="2271"/>
    <cellStyle name="Accent5 27" xfId="2272"/>
    <cellStyle name="Accent5 28" xfId="2273"/>
    <cellStyle name="Accent5 29" xfId="2274"/>
    <cellStyle name="Accent5 3" xfId="2275"/>
    <cellStyle name="Accent5 3 2" xfId="2276"/>
    <cellStyle name="Accent5 3 3" xfId="2277"/>
    <cellStyle name="Accent5 3 4" xfId="2278"/>
    <cellStyle name="Accent5 3 5" xfId="2279"/>
    <cellStyle name="Accent5 3 6" xfId="2280"/>
    <cellStyle name="Accent5 30" xfId="2281"/>
    <cellStyle name="Accent5 31" xfId="2282"/>
    <cellStyle name="Accent5 32" xfId="2283"/>
    <cellStyle name="Accent5 33" xfId="2284"/>
    <cellStyle name="Accent5 34" xfId="2285"/>
    <cellStyle name="Accent5 35" xfId="2286"/>
    <cellStyle name="Accent5 36" xfId="2287"/>
    <cellStyle name="Accent5 37" xfId="2288"/>
    <cellStyle name="Accent5 38" xfId="2289"/>
    <cellStyle name="Accent5 4" xfId="2290"/>
    <cellStyle name="Accent5 4 2" xfId="2291"/>
    <cellStyle name="Accent5 4 3" xfId="2292"/>
    <cellStyle name="Accent5 4 4" xfId="2293"/>
    <cellStyle name="Accent5 4 5" xfId="2294"/>
    <cellStyle name="Accent5 4 6" xfId="2295"/>
    <cellStyle name="Accent5 5" xfId="2296"/>
    <cellStyle name="Accent5 5 2" xfId="2297"/>
    <cellStyle name="Accent5 5 3" xfId="2298"/>
    <cellStyle name="Accent5 5 4" xfId="2299"/>
    <cellStyle name="Accent5 5 5" xfId="2300"/>
    <cellStyle name="Accent5 5 6" xfId="2301"/>
    <cellStyle name="Accent5 6" xfId="2302"/>
    <cellStyle name="Accent5 7" xfId="2303"/>
    <cellStyle name="Accent5 8" xfId="2304"/>
    <cellStyle name="Accent5 9" xfId="2305"/>
    <cellStyle name="Accent6" xfId="44" builtinId="49" hidden="1"/>
    <cellStyle name="Accent6 - 20%" xfId="5937"/>
    <cellStyle name="Accent6 - 40%" xfId="5938"/>
    <cellStyle name="Accent6 - 60%" xfId="5939"/>
    <cellStyle name="Accent6 10" xfId="2306"/>
    <cellStyle name="Accent6 10 2" xfId="2307"/>
    <cellStyle name="Accent6 10 3" xfId="2308"/>
    <cellStyle name="Accent6 10 4" xfId="2309"/>
    <cellStyle name="Accent6 10 5" xfId="2310"/>
    <cellStyle name="Accent6 10 6" xfId="2311"/>
    <cellStyle name="Accent6 11" xfId="2312"/>
    <cellStyle name="Accent6 11 2" xfId="2313"/>
    <cellStyle name="Accent6 11 3" xfId="2314"/>
    <cellStyle name="Accent6 11 4" xfId="2315"/>
    <cellStyle name="Accent6 11 5" xfId="2316"/>
    <cellStyle name="Accent6 11 6" xfId="2317"/>
    <cellStyle name="Accent6 12" xfId="2318"/>
    <cellStyle name="Accent6 13" xfId="2319"/>
    <cellStyle name="Accent6 14" xfId="2320"/>
    <cellStyle name="Accent6 15" xfId="2321"/>
    <cellStyle name="Accent6 16" xfId="2322"/>
    <cellStyle name="Accent6 17" xfId="2323"/>
    <cellStyle name="Accent6 18" xfId="2324"/>
    <cellStyle name="Accent6 19" xfId="2325"/>
    <cellStyle name="Accent6 2" xfId="2326"/>
    <cellStyle name="Accent6 2 2" xfId="2327"/>
    <cellStyle name="Accent6 2 3" xfId="2328"/>
    <cellStyle name="Accent6 2 4" xfId="2329"/>
    <cellStyle name="Accent6 2 5" xfId="2330"/>
    <cellStyle name="Accent6 2 6" xfId="2331"/>
    <cellStyle name="Accent6 2 7" xfId="2332"/>
    <cellStyle name="Accent6 2 8" xfId="2333"/>
    <cellStyle name="Accent6 20" xfId="2334"/>
    <cellStyle name="Accent6 21" xfId="2335"/>
    <cellStyle name="Accent6 22" xfId="2336"/>
    <cellStyle name="Accent6 23" xfId="2337"/>
    <cellStyle name="Accent6 24" xfId="2338"/>
    <cellStyle name="Accent6 25" xfId="2339"/>
    <cellStyle name="Accent6 26" xfId="2340"/>
    <cellStyle name="Accent6 27" xfId="2341"/>
    <cellStyle name="Accent6 28" xfId="2342"/>
    <cellStyle name="Accent6 29" xfId="2343"/>
    <cellStyle name="Accent6 3" xfId="2344"/>
    <cellStyle name="Accent6 3 2" xfId="2345"/>
    <cellStyle name="Accent6 3 3" xfId="2346"/>
    <cellStyle name="Accent6 3 4" xfId="2347"/>
    <cellStyle name="Accent6 3 5" xfId="2348"/>
    <cellStyle name="Accent6 3 6" xfId="2349"/>
    <cellStyle name="Accent6 3 7" xfId="2350"/>
    <cellStyle name="Accent6 30" xfId="2351"/>
    <cellStyle name="Accent6 31" xfId="2352"/>
    <cellStyle name="Accent6 32" xfId="2353"/>
    <cellStyle name="Accent6 33" xfId="2354"/>
    <cellStyle name="Accent6 34" xfId="2355"/>
    <cellStyle name="Accent6 35" xfId="2356"/>
    <cellStyle name="Accent6 36" xfId="2357"/>
    <cellStyle name="Accent6 37" xfId="2358"/>
    <cellStyle name="Accent6 38" xfId="2359"/>
    <cellStyle name="Accent6 4" xfId="2360"/>
    <cellStyle name="Accent6 4 2" xfId="2361"/>
    <cellStyle name="Accent6 4 3" xfId="2362"/>
    <cellStyle name="Accent6 4 4" xfId="2363"/>
    <cellStyle name="Accent6 4 5" xfId="2364"/>
    <cellStyle name="Accent6 4 6" xfId="2365"/>
    <cellStyle name="Accent6 4 7" xfId="2366"/>
    <cellStyle name="Accent6 5" xfId="2367"/>
    <cellStyle name="Accent6 5 2" xfId="2368"/>
    <cellStyle name="Accent6 5 3" xfId="2369"/>
    <cellStyle name="Accent6 5 4" xfId="2370"/>
    <cellStyle name="Accent6 5 5" xfId="2371"/>
    <cellStyle name="Accent6 5 6" xfId="2372"/>
    <cellStyle name="Accent6 5 7" xfId="2373"/>
    <cellStyle name="Accent6 6" xfId="2374"/>
    <cellStyle name="Accent6 6 2" xfId="2375"/>
    <cellStyle name="Accent6 6 3" xfId="2376"/>
    <cellStyle name="Accent6 6 4" xfId="2377"/>
    <cellStyle name="Accent6 6 5" xfId="2378"/>
    <cellStyle name="Accent6 6 6" xfId="2379"/>
    <cellStyle name="Accent6 6 7" xfId="2380"/>
    <cellStyle name="Accent6 7" xfId="2381"/>
    <cellStyle name="Accent6 7 2" xfId="2382"/>
    <cellStyle name="Accent6 7 3" xfId="2383"/>
    <cellStyle name="Accent6 7 4" xfId="2384"/>
    <cellStyle name="Accent6 7 5" xfId="2385"/>
    <cellStyle name="Accent6 7 6" xfId="2386"/>
    <cellStyle name="Accent6 7 7" xfId="2387"/>
    <cellStyle name="Accent6 8" xfId="2388"/>
    <cellStyle name="Accent6 8 2" xfId="2389"/>
    <cellStyle name="Accent6 8 3" xfId="2390"/>
    <cellStyle name="Accent6 8 4" xfId="2391"/>
    <cellStyle name="Accent6 8 5" xfId="2392"/>
    <cellStyle name="Accent6 8 6" xfId="2393"/>
    <cellStyle name="Accent6 9" xfId="2394"/>
    <cellStyle name="Accent6 9 2" xfId="2395"/>
    <cellStyle name="Accent6 9 3" xfId="2396"/>
    <cellStyle name="Accent6 9 4" xfId="2397"/>
    <cellStyle name="Accent6 9 5" xfId="2398"/>
    <cellStyle name="Accent6 9 6" xfId="2399"/>
    <cellStyle name="Actual Date" xfId="5940"/>
    <cellStyle name="AggblueBoldCels" xfId="2400"/>
    <cellStyle name="AggblueCels" xfId="2401"/>
    <cellStyle name="AggBoldCells" xfId="2402"/>
    <cellStyle name="AggCels" xfId="2403"/>
    <cellStyle name="AggGreen" xfId="2404"/>
    <cellStyle name="AggGreen 2" xfId="2405"/>
    <cellStyle name="AggGreen 3" xfId="2406"/>
    <cellStyle name="AggGreen12" xfId="2407"/>
    <cellStyle name="AggGreen12 2" xfId="2408"/>
    <cellStyle name="AggGreen12 3" xfId="2409"/>
    <cellStyle name="AggOrange" xfId="2410"/>
    <cellStyle name="AggOrange 2" xfId="2411"/>
    <cellStyle name="AggOrange 3" xfId="2412"/>
    <cellStyle name="AggOrange9" xfId="2413"/>
    <cellStyle name="AggOrange9 2" xfId="2414"/>
    <cellStyle name="AggOrange9 3" xfId="2415"/>
    <cellStyle name="AggOrangeLB_2x" xfId="2416"/>
    <cellStyle name="AggOrangeLBorder" xfId="2417"/>
    <cellStyle name="AggOrangeRBorder" xfId="2418"/>
    <cellStyle name="Akzent1 2" xfId="2419"/>
    <cellStyle name="Akzent1 3" xfId="2420"/>
    <cellStyle name="Akzent1 4" xfId="2421"/>
    <cellStyle name="Akzent1 5" xfId="2422"/>
    <cellStyle name="Akzent1 6" xfId="2423"/>
    <cellStyle name="Akzent1 7" xfId="2424"/>
    <cellStyle name="Akzent2 2" xfId="2425"/>
    <cellStyle name="Akzent2 3" xfId="2426"/>
    <cellStyle name="Akzent2 4" xfId="2427"/>
    <cellStyle name="Akzent2 5" xfId="2428"/>
    <cellStyle name="Akzent2 6" xfId="2429"/>
    <cellStyle name="Akzent2 7" xfId="2430"/>
    <cellStyle name="Akzent3 2" xfId="2431"/>
    <cellStyle name="Akzent3 3" xfId="2432"/>
    <cellStyle name="Akzent3 4" xfId="2433"/>
    <cellStyle name="Akzent3 5" xfId="2434"/>
    <cellStyle name="Akzent3 6" xfId="2435"/>
    <cellStyle name="Akzent3 7" xfId="2436"/>
    <cellStyle name="Akzent4 2" xfId="2437"/>
    <cellStyle name="Akzent4 3" xfId="2438"/>
    <cellStyle name="Akzent4 4" xfId="2439"/>
    <cellStyle name="Akzent4 5" xfId="2440"/>
    <cellStyle name="Akzent4 6" xfId="2441"/>
    <cellStyle name="Akzent4 7" xfId="2442"/>
    <cellStyle name="Akzent5 2" xfId="2443"/>
    <cellStyle name="Akzent5 3" xfId="2444"/>
    <cellStyle name="Akzent5 4" xfId="2445"/>
    <cellStyle name="Akzent5 5" xfId="2446"/>
    <cellStyle name="Akzent5 6" xfId="2447"/>
    <cellStyle name="Akzent5 7" xfId="2448"/>
    <cellStyle name="Akzent6 2" xfId="2449"/>
    <cellStyle name="Akzent6 3" xfId="2450"/>
    <cellStyle name="Akzent6 4" xfId="2451"/>
    <cellStyle name="Akzent6 5" xfId="2452"/>
    <cellStyle name="Akzent6 6" xfId="2453"/>
    <cellStyle name="Akzent6 7" xfId="2454"/>
    <cellStyle name="Alternate Rows" xfId="5941"/>
    <cellStyle name="Alternate Yellow" xfId="5942"/>
    <cellStyle name="Alternate Yellow 2" xfId="5943"/>
    <cellStyle name="Alternate Yellow 2 2" xfId="5944"/>
    <cellStyle name="Alternate Yellow 3" xfId="5945"/>
    <cellStyle name="Alternate Yellow 3 2" xfId="5946"/>
    <cellStyle name="Alternate Yellow 4" xfId="5947"/>
    <cellStyle name="Alternate Yellow 4 2" xfId="5948"/>
    <cellStyle name="Alternate Yellow 5" xfId="5949"/>
    <cellStyle name="Alternate Yellow 5 2" xfId="5950"/>
    <cellStyle name="Alternate Yellow 6" xfId="5951"/>
    <cellStyle name="ANCLAS,REZONES Y SUS PARTES,DE FUNDICION,DE HIERRO O DE ACERO" xfId="2455"/>
    <cellStyle name="ANCLAS,REZONES Y SUS PARTES,DE FUNDICION,DE HIERRO O DE ACERO 10" xfId="2456"/>
    <cellStyle name="ANCLAS,REZONES Y SUS PARTES,DE FUNDICION,DE HIERRO O DE ACERO 11" xfId="2457"/>
    <cellStyle name="ANCLAS,REZONES Y SUS PARTES,DE FUNDICION,DE HIERRO O DE ACERO 12" xfId="2458"/>
    <cellStyle name="ANCLAS,REZONES Y SUS PARTES,DE FUNDICION,DE HIERRO O DE ACERO 13" xfId="2459"/>
    <cellStyle name="ANCLAS,REZONES Y SUS PARTES,DE FUNDICION,DE HIERRO O DE ACERO 14" xfId="2460"/>
    <cellStyle name="ANCLAS,REZONES Y SUS PARTES,DE FUNDICION,DE HIERRO O DE ACERO 15" xfId="2461"/>
    <cellStyle name="ANCLAS,REZONES Y SUS PARTES,DE FUNDICION,DE HIERRO O DE ACERO 16" xfId="2462"/>
    <cellStyle name="ANCLAS,REZONES Y SUS PARTES,DE FUNDICION,DE HIERRO O DE ACERO 17" xfId="2463"/>
    <cellStyle name="ANCLAS,REZONES Y SUS PARTES,DE FUNDICION,DE HIERRO O DE ACERO 18" xfId="2464"/>
    <cellStyle name="ANCLAS,REZONES Y SUS PARTES,DE FUNDICION,DE HIERRO O DE ACERO 19" xfId="2465"/>
    <cellStyle name="ANCLAS,REZONES Y SUS PARTES,DE FUNDICION,DE HIERRO O DE ACERO 2" xfId="2466"/>
    <cellStyle name="ANCLAS,REZONES Y SUS PARTES,DE FUNDICION,DE HIERRO O DE ACERO 2 10" xfId="2467"/>
    <cellStyle name="ANCLAS,REZONES Y SUS PARTES,DE FUNDICION,DE HIERRO O DE ACERO 2 11" xfId="2468"/>
    <cellStyle name="ANCLAS,REZONES Y SUS PARTES,DE FUNDICION,DE HIERRO O DE ACERO 2 12" xfId="2469"/>
    <cellStyle name="ANCLAS,REZONES Y SUS PARTES,DE FUNDICION,DE HIERRO O DE ACERO 2 13" xfId="2470"/>
    <cellStyle name="ANCLAS,REZONES Y SUS PARTES,DE FUNDICION,DE HIERRO O DE ACERO 2 14" xfId="2471"/>
    <cellStyle name="ANCLAS,REZONES Y SUS PARTES,DE FUNDICION,DE HIERRO O DE ACERO 2 15" xfId="2472"/>
    <cellStyle name="ANCLAS,REZONES Y SUS PARTES,DE FUNDICION,DE HIERRO O DE ACERO 2 16" xfId="2473"/>
    <cellStyle name="ANCLAS,REZONES Y SUS PARTES,DE FUNDICION,DE HIERRO O DE ACERO 2 17" xfId="2474"/>
    <cellStyle name="ANCLAS,REZONES Y SUS PARTES,DE FUNDICION,DE HIERRO O DE ACERO 2 18" xfId="2475"/>
    <cellStyle name="ANCLAS,REZONES Y SUS PARTES,DE FUNDICION,DE HIERRO O DE ACERO 2 19" xfId="2476"/>
    <cellStyle name="ANCLAS,REZONES Y SUS PARTES,DE FUNDICION,DE HIERRO O DE ACERO 2 2" xfId="2477"/>
    <cellStyle name="ANCLAS,REZONES Y SUS PARTES,DE FUNDICION,DE HIERRO O DE ACERO 2 2 2" xfId="2478"/>
    <cellStyle name="ANCLAS,REZONES Y SUS PARTES,DE FUNDICION,DE HIERRO O DE ACERO 2 2 3" xfId="2479"/>
    <cellStyle name="ANCLAS,REZONES Y SUS PARTES,DE FUNDICION,DE HIERRO O DE ACERO 2 2 4" xfId="2480"/>
    <cellStyle name="ANCLAS,REZONES Y SUS PARTES,DE FUNDICION,DE HIERRO O DE ACERO 2 20" xfId="2481"/>
    <cellStyle name="ANCLAS,REZONES Y SUS PARTES,DE FUNDICION,DE HIERRO O DE ACERO 2 3" xfId="2482"/>
    <cellStyle name="ANCLAS,REZONES Y SUS PARTES,DE FUNDICION,DE HIERRO O DE ACERO 2 4" xfId="2483"/>
    <cellStyle name="ANCLAS,REZONES Y SUS PARTES,DE FUNDICION,DE HIERRO O DE ACERO 2 5" xfId="2484"/>
    <cellStyle name="ANCLAS,REZONES Y SUS PARTES,DE FUNDICION,DE HIERRO O DE ACERO 2 6" xfId="2485"/>
    <cellStyle name="ANCLAS,REZONES Y SUS PARTES,DE FUNDICION,DE HIERRO O DE ACERO 2 7" xfId="2486"/>
    <cellStyle name="ANCLAS,REZONES Y SUS PARTES,DE FUNDICION,DE HIERRO O DE ACERO 2 8" xfId="2487"/>
    <cellStyle name="ANCLAS,REZONES Y SUS PARTES,DE FUNDICION,DE HIERRO O DE ACERO 2 9" xfId="2488"/>
    <cellStyle name="ANCLAS,REZONES Y SUS PARTES,DE FUNDICION,DE HIERRO O DE ACERO 20" xfId="2489"/>
    <cellStyle name="ANCLAS,REZONES Y SUS PARTES,DE FUNDICION,DE HIERRO O DE ACERO 21" xfId="2490"/>
    <cellStyle name="ANCLAS,REZONES Y SUS PARTES,DE FUNDICION,DE HIERRO O DE ACERO 22" xfId="2491"/>
    <cellStyle name="ANCLAS,REZONES Y SUS PARTES,DE FUNDICION,DE HIERRO O DE ACERO 23" xfId="2492"/>
    <cellStyle name="ANCLAS,REZONES Y SUS PARTES,DE FUNDICION,DE HIERRO O DE ACERO 24" xfId="2493"/>
    <cellStyle name="ANCLAS,REZONES Y SUS PARTES,DE FUNDICION,DE HIERRO O DE ACERO 25" xfId="2494"/>
    <cellStyle name="ANCLAS,REZONES Y SUS PARTES,DE FUNDICION,DE HIERRO O DE ACERO 26" xfId="2495"/>
    <cellStyle name="ANCLAS,REZONES Y SUS PARTES,DE FUNDICION,DE HIERRO O DE ACERO 27" xfId="2496"/>
    <cellStyle name="ANCLAS,REZONES Y SUS PARTES,DE FUNDICION,DE HIERRO O DE ACERO 28" xfId="2497"/>
    <cellStyle name="ANCLAS,REZONES Y SUS PARTES,DE FUNDICION,DE HIERRO O DE ACERO 29" xfId="2498"/>
    <cellStyle name="ANCLAS,REZONES Y SUS PARTES,DE FUNDICION,DE HIERRO O DE ACERO 3" xfId="2499"/>
    <cellStyle name="ANCLAS,REZONES Y SUS PARTES,DE FUNDICION,DE HIERRO O DE ACERO 3 10" xfId="2500"/>
    <cellStyle name="ANCLAS,REZONES Y SUS PARTES,DE FUNDICION,DE HIERRO O DE ACERO 3 11" xfId="2501"/>
    <cellStyle name="ANCLAS,REZONES Y SUS PARTES,DE FUNDICION,DE HIERRO O DE ACERO 3 12" xfId="2502"/>
    <cellStyle name="ANCLAS,REZONES Y SUS PARTES,DE FUNDICION,DE HIERRO O DE ACERO 3 13" xfId="2503"/>
    <cellStyle name="ANCLAS,REZONES Y SUS PARTES,DE FUNDICION,DE HIERRO O DE ACERO 3 14" xfId="2504"/>
    <cellStyle name="ANCLAS,REZONES Y SUS PARTES,DE FUNDICION,DE HIERRO O DE ACERO 3 15" xfId="2505"/>
    <cellStyle name="ANCLAS,REZONES Y SUS PARTES,DE FUNDICION,DE HIERRO O DE ACERO 3 16" xfId="2506"/>
    <cellStyle name="ANCLAS,REZONES Y SUS PARTES,DE FUNDICION,DE HIERRO O DE ACERO 3 17" xfId="2507"/>
    <cellStyle name="ANCLAS,REZONES Y SUS PARTES,DE FUNDICION,DE HIERRO O DE ACERO 3 18" xfId="2508"/>
    <cellStyle name="ANCLAS,REZONES Y SUS PARTES,DE FUNDICION,DE HIERRO O DE ACERO 3 19" xfId="2509"/>
    <cellStyle name="ANCLAS,REZONES Y SUS PARTES,DE FUNDICION,DE HIERRO O DE ACERO 3 2" xfId="2510"/>
    <cellStyle name="ANCLAS,REZONES Y SUS PARTES,DE FUNDICION,DE HIERRO O DE ACERO 3 2 2" xfId="2511"/>
    <cellStyle name="ANCLAS,REZONES Y SUS PARTES,DE FUNDICION,DE HIERRO O DE ACERO 3 2 3" xfId="2512"/>
    <cellStyle name="ANCLAS,REZONES Y SUS PARTES,DE FUNDICION,DE HIERRO O DE ACERO 3 2 4" xfId="2513"/>
    <cellStyle name="ANCLAS,REZONES Y SUS PARTES,DE FUNDICION,DE HIERRO O DE ACERO 3 20" xfId="2514"/>
    <cellStyle name="ANCLAS,REZONES Y SUS PARTES,DE FUNDICION,DE HIERRO O DE ACERO 3 21" xfId="2515"/>
    <cellStyle name="ANCLAS,REZONES Y SUS PARTES,DE FUNDICION,DE HIERRO O DE ACERO 3 22" xfId="2516"/>
    <cellStyle name="ANCLAS,REZONES Y SUS PARTES,DE FUNDICION,DE HIERRO O DE ACERO 3 23" xfId="2517"/>
    <cellStyle name="ANCLAS,REZONES Y SUS PARTES,DE FUNDICION,DE HIERRO O DE ACERO 3 24" xfId="2518"/>
    <cellStyle name="ANCLAS,REZONES Y SUS PARTES,DE FUNDICION,DE HIERRO O DE ACERO 3 25" xfId="2519"/>
    <cellStyle name="ANCLAS,REZONES Y SUS PARTES,DE FUNDICION,DE HIERRO O DE ACERO 3 26" xfId="2520"/>
    <cellStyle name="ANCLAS,REZONES Y SUS PARTES,DE FUNDICION,DE HIERRO O DE ACERO 3 27" xfId="2521"/>
    <cellStyle name="ANCLAS,REZONES Y SUS PARTES,DE FUNDICION,DE HIERRO O DE ACERO 3 28" xfId="2522"/>
    <cellStyle name="ANCLAS,REZONES Y SUS PARTES,DE FUNDICION,DE HIERRO O DE ACERO 3 29" xfId="2523"/>
    <cellStyle name="ANCLAS,REZONES Y SUS PARTES,DE FUNDICION,DE HIERRO O DE ACERO 3 3" xfId="2524"/>
    <cellStyle name="ANCLAS,REZONES Y SUS PARTES,DE FUNDICION,DE HIERRO O DE ACERO 3 30" xfId="2525"/>
    <cellStyle name="ANCLAS,REZONES Y SUS PARTES,DE FUNDICION,DE HIERRO O DE ACERO 3 31" xfId="2526"/>
    <cellStyle name="ANCLAS,REZONES Y SUS PARTES,DE FUNDICION,DE HIERRO O DE ACERO 3 32" xfId="2527"/>
    <cellStyle name="ANCLAS,REZONES Y SUS PARTES,DE FUNDICION,DE HIERRO O DE ACERO 3 33" xfId="2528"/>
    <cellStyle name="ANCLAS,REZONES Y SUS PARTES,DE FUNDICION,DE HIERRO O DE ACERO 3 34" xfId="2529"/>
    <cellStyle name="ANCLAS,REZONES Y SUS PARTES,DE FUNDICION,DE HIERRO O DE ACERO 3 35" xfId="2530"/>
    <cellStyle name="ANCLAS,REZONES Y SUS PARTES,DE FUNDICION,DE HIERRO O DE ACERO 3 36" xfId="2531"/>
    <cellStyle name="ANCLAS,REZONES Y SUS PARTES,DE FUNDICION,DE HIERRO O DE ACERO 3 37" xfId="2532"/>
    <cellStyle name="ANCLAS,REZONES Y SUS PARTES,DE FUNDICION,DE HIERRO O DE ACERO 3 38" xfId="2533"/>
    <cellStyle name="ANCLAS,REZONES Y SUS PARTES,DE FUNDICION,DE HIERRO O DE ACERO 3 39" xfId="2534"/>
    <cellStyle name="ANCLAS,REZONES Y SUS PARTES,DE FUNDICION,DE HIERRO O DE ACERO 3 4" xfId="2535"/>
    <cellStyle name="ANCLAS,REZONES Y SUS PARTES,DE FUNDICION,DE HIERRO O DE ACERO 3 5" xfId="2536"/>
    <cellStyle name="ANCLAS,REZONES Y SUS PARTES,DE FUNDICION,DE HIERRO O DE ACERO 3 6" xfId="2537"/>
    <cellStyle name="ANCLAS,REZONES Y SUS PARTES,DE FUNDICION,DE HIERRO O DE ACERO 3 7" xfId="2538"/>
    <cellStyle name="ANCLAS,REZONES Y SUS PARTES,DE FUNDICION,DE HIERRO O DE ACERO 3 8" xfId="2539"/>
    <cellStyle name="ANCLAS,REZONES Y SUS PARTES,DE FUNDICION,DE HIERRO O DE ACERO 3 9" xfId="2540"/>
    <cellStyle name="ANCLAS,REZONES Y SUS PARTES,DE FUNDICION,DE HIERRO O DE ACERO 30" xfId="2541"/>
    <cellStyle name="ANCLAS,REZONES Y SUS PARTES,DE FUNDICION,DE HIERRO O DE ACERO 31" xfId="2542"/>
    <cellStyle name="ANCLAS,REZONES Y SUS PARTES,DE FUNDICION,DE HIERRO O DE ACERO 32" xfId="2543"/>
    <cellStyle name="ANCLAS,REZONES Y SUS PARTES,DE FUNDICION,DE HIERRO O DE ACERO 33" xfId="2544"/>
    <cellStyle name="ANCLAS,REZONES Y SUS PARTES,DE FUNDICION,DE HIERRO O DE ACERO 34" xfId="2545"/>
    <cellStyle name="ANCLAS,REZONES Y SUS PARTES,DE FUNDICION,DE HIERRO O DE ACERO 35" xfId="2546"/>
    <cellStyle name="ANCLAS,REZONES Y SUS PARTES,DE FUNDICION,DE HIERRO O DE ACERO 36" xfId="2547"/>
    <cellStyle name="ANCLAS,REZONES Y SUS PARTES,DE FUNDICION,DE HIERRO O DE ACERO 37" xfId="2548"/>
    <cellStyle name="ANCLAS,REZONES Y SUS PARTES,DE FUNDICION,DE HIERRO O DE ACERO 38" xfId="2549"/>
    <cellStyle name="ANCLAS,REZONES Y SUS PARTES,DE FUNDICION,DE HIERRO O DE ACERO 39" xfId="2550"/>
    <cellStyle name="ANCLAS,REZONES Y SUS PARTES,DE FUNDICION,DE HIERRO O DE ACERO 4" xfId="2551"/>
    <cellStyle name="ANCLAS,REZONES Y SUS PARTES,DE FUNDICION,DE HIERRO O DE ACERO 4 2" xfId="2552"/>
    <cellStyle name="ANCLAS,REZONES Y SUS PARTES,DE FUNDICION,DE HIERRO O DE ACERO 4 2 2" xfId="2553"/>
    <cellStyle name="ANCLAS,REZONES Y SUS PARTES,DE FUNDICION,DE HIERRO O DE ACERO 4 2 3" xfId="2554"/>
    <cellStyle name="ANCLAS,REZONES Y SUS PARTES,DE FUNDICION,DE HIERRO O DE ACERO 4 2 4" xfId="2555"/>
    <cellStyle name="ANCLAS,REZONES Y SUS PARTES,DE FUNDICION,DE HIERRO O DE ACERO 4 3" xfId="2556"/>
    <cellStyle name="ANCLAS,REZONES Y SUS PARTES,DE FUNDICION,DE HIERRO O DE ACERO 4 4" xfId="2557"/>
    <cellStyle name="ANCLAS,REZONES Y SUS PARTES,DE FUNDICION,DE HIERRO O DE ACERO 4 5" xfId="2558"/>
    <cellStyle name="ANCLAS,REZONES Y SUS PARTES,DE FUNDICION,DE HIERRO O DE ACERO 40" xfId="2559"/>
    <cellStyle name="ANCLAS,REZONES Y SUS PARTES,DE FUNDICION,DE HIERRO O DE ACERO 41" xfId="2560"/>
    <cellStyle name="ANCLAS,REZONES Y SUS PARTES,DE FUNDICION,DE HIERRO O DE ACERO 42" xfId="2561"/>
    <cellStyle name="ANCLAS,REZONES Y SUS PARTES,DE FUNDICION,DE HIERRO O DE ACERO 43" xfId="2562"/>
    <cellStyle name="ANCLAS,REZONES Y SUS PARTES,DE FUNDICION,DE HIERRO O DE ACERO 5" xfId="2563"/>
    <cellStyle name="ANCLAS,REZONES Y SUS PARTES,DE FUNDICION,DE HIERRO O DE ACERO 5 2" xfId="2564"/>
    <cellStyle name="ANCLAS,REZONES Y SUS PARTES,DE FUNDICION,DE HIERRO O DE ACERO 5 3" xfId="2565"/>
    <cellStyle name="ANCLAS,REZONES Y SUS PARTES,DE FUNDICION,DE HIERRO O DE ACERO 5 4" xfId="2566"/>
    <cellStyle name="ANCLAS,REZONES Y SUS PARTES,DE FUNDICION,DE HIERRO O DE ACERO 6" xfId="2567"/>
    <cellStyle name="ANCLAS,REZONES Y SUS PARTES,DE FUNDICION,DE HIERRO O DE ACERO 6 2" xfId="2568"/>
    <cellStyle name="ANCLAS,REZONES Y SUS PARTES,DE FUNDICION,DE HIERRO O DE ACERO 6 3" xfId="2569"/>
    <cellStyle name="ANCLAS,REZONES Y SUS PARTES,DE FUNDICION,DE HIERRO O DE ACERO 6 4" xfId="2570"/>
    <cellStyle name="ANCLAS,REZONES Y SUS PARTES,DE FUNDICION,DE HIERRO O DE ACERO 7" xfId="2571"/>
    <cellStyle name="ANCLAS,REZONES Y SUS PARTES,DE FUNDICION,DE HIERRO O DE ACERO 7 2" xfId="2572"/>
    <cellStyle name="ANCLAS,REZONES Y SUS PARTES,DE FUNDICION,DE HIERRO O DE ACERO 7 3" xfId="2573"/>
    <cellStyle name="ANCLAS,REZONES Y SUS PARTES,DE FUNDICION,DE HIERRO O DE ACERO 7 4" xfId="2574"/>
    <cellStyle name="ANCLAS,REZONES Y SUS PARTES,DE FUNDICION,DE HIERRO O DE ACERO 8" xfId="2575"/>
    <cellStyle name="ANCLAS,REZONES Y SUS PARTES,DE FUNDICION,DE HIERRO O DE ACERO 9" xfId="2576"/>
    <cellStyle name="andy" xfId="5952"/>
    <cellStyle name="AS Input Middle Currency" xfId="5953"/>
    <cellStyle name="AS Input Middle Date" xfId="5954"/>
    <cellStyle name="AS Input Middle Multiple" xfId="5955"/>
    <cellStyle name="AS Input Middle Number" xfId="5956"/>
    <cellStyle name="AS Input Middle Percentage" xfId="5957"/>
    <cellStyle name="AS Input Middle Title / Name" xfId="5958"/>
    <cellStyle name="AS Input Middle Year" xfId="5959"/>
    <cellStyle name="Assumption" xfId="2577"/>
    <cellStyle name="Assumption [# - 00]" xfId="2578"/>
    <cellStyle name="Assumption [#]" xfId="2579"/>
    <cellStyle name="Assumption [% - 00]" xfId="2580"/>
    <cellStyle name="Assumption [%]" xfId="2581"/>
    <cellStyle name="Assumption [x]" xfId="2582"/>
    <cellStyle name="Assumption 2" xfId="2583"/>
    <cellStyle name="Assumptions Center Currency" xfId="5960"/>
    <cellStyle name="Assumptions Center Date" xfId="5961"/>
    <cellStyle name="Assumptions Center Multiple" xfId="5962"/>
    <cellStyle name="Assumptions Center Number" xfId="5963"/>
    <cellStyle name="Assumptions Center Percentage" xfId="5964"/>
    <cellStyle name="Assumptions Center Year" xfId="5965"/>
    <cellStyle name="Assumptions Forecast Currency" xfId="5966"/>
    <cellStyle name="Assumptions Forecast Date" xfId="5967"/>
    <cellStyle name="Assumptions Forecast Multiple" xfId="5968"/>
    <cellStyle name="Assumptions Forecast Number" xfId="5969"/>
    <cellStyle name="Assumptions Forecast Percentage" xfId="5970"/>
    <cellStyle name="Assumptions Forecast Title / Name" xfId="5971"/>
    <cellStyle name="Assumptions Forecast Year" xfId="5972"/>
    <cellStyle name="Assumptions Heading" xfId="5973"/>
    <cellStyle name="Assumptions Middle Currency" xfId="5974"/>
    <cellStyle name="Assumptions Middle Date" xfId="5975"/>
    <cellStyle name="Assumptions Middle Multiple" xfId="5976"/>
    <cellStyle name="Assumptions Middle Number" xfId="5977"/>
    <cellStyle name="Assumptions Middle Percentage" xfId="5978"/>
    <cellStyle name="Assumptions Middle Title / Name" xfId="5979"/>
    <cellStyle name="Assumptions Middle Year" xfId="5980"/>
    <cellStyle name="Assumptions Right Currency" xfId="5981"/>
    <cellStyle name="Assumptions Right Date" xfId="5982"/>
    <cellStyle name="Assumptions Right Multiple" xfId="5983"/>
    <cellStyle name="Assumptions Right Number" xfId="5984"/>
    <cellStyle name="Assumptions Right Percentage" xfId="5985"/>
    <cellStyle name="Assumptions Right Year" xfId="5986"/>
    <cellStyle name="Ausgabe 2" xfId="2584"/>
    <cellStyle name="Ausgabe 3" xfId="2585"/>
    <cellStyle name="Ausgabe 4" xfId="2586"/>
    <cellStyle name="Ausgabe 5" xfId="2587"/>
    <cellStyle name="Ausgabe 6" xfId="2588"/>
    <cellStyle name="Ausgabe 7" xfId="2589"/>
    <cellStyle name="Bad" xfId="13" builtinId="27" hidden="1"/>
    <cellStyle name="Bad 10" xfId="2590"/>
    <cellStyle name="Bad 10 2" xfId="2591"/>
    <cellStyle name="Bad 10 3" xfId="2592"/>
    <cellStyle name="Bad 10 4" xfId="2593"/>
    <cellStyle name="Bad 10 5" xfId="2594"/>
    <cellStyle name="Bad 10 6" xfId="2595"/>
    <cellStyle name="Bad 11" xfId="2596"/>
    <cellStyle name="Bad 11 2" xfId="2597"/>
    <cellStyle name="Bad 11 3" xfId="2598"/>
    <cellStyle name="Bad 11 4" xfId="2599"/>
    <cellStyle name="Bad 11 5" xfId="2600"/>
    <cellStyle name="Bad 11 6" xfId="2601"/>
    <cellStyle name="Bad 12" xfId="2602"/>
    <cellStyle name="Bad 13" xfId="2603"/>
    <cellStyle name="Bad 14" xfId="2604"/>
    <cellStyle name="Bad 15" xfId="2605"/>
    <cellStyle name="Bad 16" xfId="2606"/>
    <cellStyle name="Bad 17" xfId="2607"/>
    <cellStyle name="Bad 18" xfId="2608"/>
    <cellStyle name="Bad 19" xfId="2609"/>
    <cellStyle name="Bad 2" xfId="2610"/>
    <cellStyle name="Bad 2 2" xfId="2611"/>
    <cellStyle name="Bad 2 3" xfId="2612"/>
    <cellStyle name="Bad 2 4" xfId="2613"/>
    <cellStyle name="Bad 2 5" xfId="2614"/>
    <cellStyle name="Bad 2 6" xfId="2615"/>
    <cellStyle name="Bad 2 7" xfId="2616"/>
    <cellStyle name="Bad 2 8" xfId="2617"/>
    <cellStyle name="Bad 20" xfId="2618"/>
    <cellStyle name="Bad 21" xfId="2619"/>
    <cellStyle name="Bad 22" xfId="2620"/>
    <cellStyle name="Bad 23" xfId="2621"/>
    <cellStyle name="Bad 24" xfId="2622"/>
    <cellStyle name="Bad 25" xfId="2623"/>
    <cellStyle name="Bad 26" xfId="2624"/>
    <cellStyle name="Bad 27" xfId="2625"/>
    <cellStyle name="Bad 28" xfId="2626"/>
    <cellStyle name="Bad 29" xfId="2627"/>
    <cellStyle name="Bad 3" xfId="2628"/>
    <cellStyle name="Bad 3 2" xfId="2629"/>
    <cellStyle name="Bad 3 3" xfId="2630"/>
    <cellStyle name="Bad 3 4" xfId="2631"/>
    <cellStyle name="Bad 3 5" xfId="2632"/>
    <cellStyle name="Bad 3 6" xfId="2633"/>
    <cellStyle name="Bad 3 7" xfId="2634"/>
    <cellStyle name="Bad 30" xfId="2635"/>
    <cellStyle name="Bad 31" xfId="2636"/>
    <cellStyle name="Bad 32" xfId="2637"/>
    <cellStyle name="Bad 33" xfId="2638"/>
    <cellStyle name="Bad 34" xfId="2639"/>
    <cellStyle name="Bad 35" xfId="2640"/>
    <cellStyle name="Bad 36" xfId="2641"/>
    <cellStyle name="Bad 37" xfId="2642"/>
    <cellStyle name="Bad 38" xfId="2643"/>
    <cellStyle name="Bad 4" xfId="2644"/>
    <cellStyle name="Bad 4 2" xfId="2645"/>
    <cellStyle name="Bad 4 3" xfId="2646"/>
    <cellStyle name="Bad 4 4" xfId="2647"/>
    <cellStyle name="Bad 4 5" xfId="2648"/>
    <cellStyle name="Bad 4 6" xfId="2649"/>
    <cellStyle name="Bad 4 7" xfId="2650"/>
    <cellStyle name="Bad 5" xfId="2651"/>
    <cellStyle name="Bad 5 2" xfId="2652"/>
    <cellStyle name="Bad 5 3" xfId="2653"/>
    <cellStyle name="Bad 5 4" xfId="2654"/>
    <cellStyle name="Bad 5 5" xfId="2655"/>
    <cellStyle name="Bad 5 6" xfId="2656"/>
    <cellStyle name="Bad 5 7" xfId="2657"/>
    <cellStyle name="Bad 6" xfId="2658"/>
    <cellStyle name="Bad 6 2" xfId="2659"/>
    <cellStyle name="Bad 6 3" xfId="2660"/>
    <cellStyle name="Bad 6 4" xfId="2661"/>
    <cellStyle name="Bad 6 5" xfId="2662"/>
    <cellStyle name="Bad 6 6" xfId="2663"/>
    <cellStyle name="Bad 6 7" xfId="2664"/>
    <cellStyle name="Bad 7" xfId="2665"/>
    <cellStyle name="Bad 7 2" xfId="2666"/>
    <cellStyle name="Bad 7 3" xfId="2667"/>
    <cellStyle name="Bad 7 4" xfId="2668"/>
    <cellStyle name="Bad 7 5" xfId="2669"/>
    <cellStyle name="Bad 7 6" xfId="2670"/>
    <cellStyle name="Bad 7 7" xfId="2671"/>
    <cellStyle name="Bad 8" xfId="2672"/>
    <cellStyle name="Bad 8 2" xfId="2673"/>
    <cellStyle name="Bad 8 3" xfId="2674"/>
    <cellStyle name="Bad 8 4" xfId="2675"/>
    <cellStyle name="Bad 8 5" xfId="2676"/>
    <cellStyle name="Bad 8 6" xfId="2677"/>
    <cellStyle name="Bad 9" xfId="2678"/>
    <cellStyle name="Bad 9 2" xfId="2679"/>
    <cellStyle name="Bad 9 3" xfId="2680"/>
    <cellStyle name="Bad 9 4" xfId="2681"/>
    <cellStyle name="Bad 9 5" xfId="2682"/>
    <cellStyle name="Bad 9 6" xfId="2683"/>
    <cellStyle name="Berechnung 2" xfId="2684"/>
    <cellStyle name="Berechnung 3" xfId="2685"/>
    <cellStyle name="Berechnung 4" xfId="2686"/>
    <cellStyle name="Berechnung 5" xfId="2687"/>
    <cellStyle name="Berechnung 6" xfId="2688"/>
    <cellStyle name="Berechnung 7" xfId="2689"/>
    <cellStyle name="BlankText" xfId="2690"/>
    <cellStyle name="BlankText 2" xfId="2691"/>
    <cellStyle name="BlankText 2 2" xfId="2692"/>
    <cellStyle name="BlankText 2 3" xfId="2693"/>
    <cellStyle name="BlankText 2 4" xfId="2694"/>
    <cellStyle name="BlankText 2 5" xfId="2695"/>
    <cellStyle name="BlankText 2 6" xfId="2696"/>
    <cellStyle name="BlankText 3" xfId="2697"/>
    <cellStyle name="BlankText 3 2" xfId="2698"/>
    <cellStyle name="BlankText 3 3" xfId="2699"/>
    <cellStyle name="BlankText 3 4" xfId="2700"/>
    <cellStyle name="BlankText 3 5" xfId="2701"/>
    <cellStyle name="BlankText 3 6" xfId="2702"/>
    <cellStyle name="Bold GHG Numbers (0.00)" xfId="2703"/>
    <cellStyle name="Calculated" xfId="5987"/>
    <cellStyle name="Calculation" xfId="17" builtinId="22" hidden="1"/>
    <cellStyle name="Calculation 10" xfId="2704"/>
    <cellStyle name="Calculation 10 2" xfId="2705"/>
    <cellStyle name="Calculation 10 2 2" xfId="2706"/>
    <cellStyle name="Calculation 10 2 3" xfId="2707"/>
    <cellStyle name="Calculation 10 3" xfId="2708"/>
    <cellStyle name="Calculation 10 4" xfId="2709"/>
    <cellStyle name="Calculation 10 5" xfId="2710"/>
    <cellStyle name="Calculation 10 6" xfId="2711"/>
    <cellStyle name="Calculation 11" xfId="2712"/>
    <cellStyle name="Calculation 11 2" xfId="2713"/>
    <cellStyle name="Calculation 11 2 2" xfId="2714"/>
    <cellStyle name="Calculation 11 2 3" xfId="2715"/>
    <cellStyle name="Calculation 11 3" xfId="2716"/>
    <cellStyle name="Calculation 11 4" xfId="2717"/>
    <cellStyle name="Calculation 11 5" xfId="2718"/>
    <cellStyle name="Calculation 11 6" xfId="2719"/>
    <cellStyle name="Calculation 12" xfId="2720"/>
    <cellStyle name="Calculation 12 2" xfId="2721"/>
    <cellStyle name="Calculation 12 2 2" xfId="2722"/>
    <cellStyle name="Calculation 12 2 3" xfId="2723"/>
    <cellStyle name="Calculation 12 3" xfId="2724"/>
    <cellStyle name="Calculation 12 4" xfId="2725"/>
    <cellStyle name="Calculation 13" xfId="2726"/>
    <cellStyle name="Calculation 13 2" xfId="2727"/>
    <cellStyle name="Calculation 13 2 2" xfId="2728"/>
    <cellStyle name="Calculation 13 2 3" xfId="2729"/>
    <cellStyle name="Calculation 13 3" xfId="2730"/>
    <cellStyle name="Calculation 13 4" xfId="2731"/>
    <cellStyle name="Calculation 14" xfId="2732"/>
    <cellStyle name="Calculation 15" xfId="2733"/>
    <cellStyle name="Calculation 16" xfId="2734"/>
    <cellStyle name="Calculation 17" xfId="2735"/>
    <cellStyle name="Calculation 18" xfId="2736"/>
    <cellStyle name="Calculation 19" xfId="2737"/>
    <cellStyle name="Calculation 2" xfId="2738"/>
    <cellStyle name="Calculation 2 2" xfId="2739"/>
    <cellStyle name="Calculation 2 2 2" xfId="2740"/>
    <cellStyle name="Calculation 2 2 2 2" xfId="2741"/>
    <cellStyle name="Calculation 2 2 2 2 2" xfId="2742"/>
    <cellStyle name="Calculation 2 2 2 2 3" xfId="2743"/>
    <cellStyle name="Calculation 2 2 2 3" xfId="2744"/>
    <cellStyle name="Calculation 2 2 2 4" xfId="2745"/>
    <cellStyle name="Calculation 2 3" xfId="2746"/>
    <cellStyle name="Calculation 2 3 2" xfId="2747"/>
    <cellStyle name="Calculation 2 3 2 2" xfId="2748"/>
    <cellStyle name="Calculation 2 3 2 3" xfId="2749"/>
    <cellStyle name="Calculation 2 3 3" xfId="2750"/>
    <cellStyle name="Calculation 2 3 4" xfId="2751"/>
    <cellStyle name="Calculation 2 4" xfId="2752"/>
    <cellStyle name="Calculation 2 4 2" xfId="2753"/>
    <cellStyle name="Calculation 2 4 2 2" xfId="2754"/>
    <cellStyle name="Calculation 2 4 2 3" xfId="2755"/>
    <cellStyle name="Calculation 2 4 3" xfId="2756"/>
    <cellStyle name="Calculation 2 4 4" xfId="2757"/>
    <cellStyle name="Calculation 2 5" xfId="2758"/>
    <cellStyle name="Calculation 2 5 2" xfId="2759"/>
    <cellStyle name="Calculation 2 5 2 2" xfId="2760"/>
    <cellStyle name="Calculation 2 5 2 3" xfId="2761"/>
    <cellStyle name="Calculation 2 5 3" xfId="2762"/>
    <cellStyle name="Calculation 2 5 4" xfId="2763"/>
    <cellStyle name="Calculation 2 6" xfId="2764"/>
    <cellStyle name="Calculation 2 6 2" xfId="2765"/>
    <cellStyle name="Calculation 2 6 2 2" xfId="2766"/>
    <cellStyle name="Calculation 2 6 2 3" xfId="2767"/>
    <cellStyle name="Calculation 2 6 3" xfId="2768"/>
    <cellStyle name="Calculation 2 6 4" xfId="2769"/>
    <cellStyle name="Calculation 2 7" xfId="2770"/>
    <cellStyle name="Calculation 2 7 2" xfId="2771"/>
    <cellStyle name="Calculation 2 7 2 2" xfId="2772"/>
    <cellStyle name="Calculation 2 7 2 3" xfId="2773"/>
    <cellStyle name="Calculation 2 7 3" xfId="2774"/>
    <cellStyle name="Calculation 2 7 4" xfId="2775"/>
    <cellStyle name="Calculation 2 8" xfId="2776"/>
    <cellStyle name="Calculation 2 8 2" xfId="2777"/>
    <cellStyle name="Calculation 2 8 2 2" xfId="2778"/>
    <cellStyle name="Calculation 2 8 2 3" xfId="2779"/>
    <cellStyle name="Calculation 2 8 3" xfId="2780"/>
    <cellStyle name="Calculation 2 8 4" xfId="2781"/>
    <cellStyle name="Calculation 2 9" xfId="2782"/>
    <cellStyle name="Calculation 20" xfId="2783"/>
    <cellStyle name="Calculation 21" xfId="2784"/>
    <cellStyle name="Calculation 22" xfId="2785"/>
    <cellStyle name="Calculation 23" xfId="2786"/>
    <cellStyle name="Calculation 24" xfId="2787"/>
    <cellStyle name="Calculation 25" xfId="2788"/>
    <cellStyle name="Calculation 26" xfId="2789"/>
    <cellStyle name="Calculation 27" xfId="2790"/>
    <cellStyle name="Calculation 28" xfId="2791"/>
    <cellStyle name="Calculation 29" xfId="2792"/>
    <cellStyle name="Calculation 3" xfId="2793"/>
    <cellStyle name="Calculation 3 2" xfId="2794"/>
    <cellStyle name="Calculation 3 2 2" xfId="2795"/>
    <cellStyle name="Calculation 3 2 2 2" xfId="2796"/>
    <cellStyle name="Calculation 3 2 2 3" xfId="2797"/>
    <cellStyle name="Calculation 3 2 3" xfId="2798"/>
    <cellStyle name="Calculation 3 2 4" xfId="2799"/>
    <cellStyle name="Calculation 3 3" xfId="2800"/>
    <cellStyle name="Calculation 3 4" xfId="2801"/>
    <cellStyle name="Calculation 3 5" xfId="2802"/>
    <cellStyle name="Calculation 3 6" xfId="2803"/>
    <cellStyle name="Calculation 3 7" xfId="2804"/>
    <cellStyle name="Calculation 30" xfId="2805"/>
    <cellStyle name="Calculation 31" xfId="2806"/>
    <cellStyle name="Calculation 32" xfId="2807"/>
    <cellStyle name="Calculation 33" xfId="2808"/>
    <cellStyle name="Calculation 34" xfId="2809"/>
    <cellStyle name="Calculation 35" xfId="2810"/>
    <cellStyle name="Calculation 36" xfId="2811"/>
    <cellStyle name="Calculation 37" xfId="2812"/>
    <cellStyle name="Calculation 38" xfId="2813"/>
    <cellStyle name="Calculation 4" xfId="2814"/>
    <cellStyle name="Calculation 4 2" xfId="2815"/>
    <cellStyle name="Calculation 4 2 2" xfId="2816"/>
    <cellStyle name="Calculation 4 2 2 2" xfId="2817"/>
    <cellStyle name="Calculation 4 2 2 3" xfId="2818"/>
    <cellStyle name="Calculation 4 2 3" xfId="2819"/>
    <cellStyle name="Calculation 4 2 4" xfId="2820"/>
    <cellStyle name="Calculation 4 3" xfId="2821"/>
    <cellStyle name="Calculation 4 4" xfId="2822"/>
    <cellStyle name="Calculation 4 5" xfId="2823"/>
    <cellStyle name="Calculation 4 6" xfId="2824"/>
    <cellStyle name="Calculation 4 7" xfId="2825"/>
    <cellStyle name="Calculation 5" xfId="2826"/>
    <cellStyle name="Calculation 5 2" xfId="2827"/>
    <cellStyle name="Calculation 5 2 2" xfId="2828"/>
    <cellStyle name="Calculation 5 2 2 2" xfId="2829"/>
    <cellStyle name="Calculation 5 2 2 3" xfId="2830"/>
    <cellStyle name="Calculation 5 2 3" xfId="2831"/>
    <cellStyle name="Calculation 5 2 4" xfId="2832"/>
    <cellStyle name="Calculation 5 3" xfId="2833"/>
    <cellStyle name="Calculation 5 4" xfId="2834"/>
    <cellStyle name="Calculation 5 5" xfId="2835"/>
    <cellStyle name="Calculation 5 6" xfId="2836"/>
    <cellStyle name="Calculation 5 7" xfId="2837"/>
    <cellStyle name="Calculation 6" xfId="2838"/>
    <cellStyle name="Calculation 6 2" xfId="2839"/>
    <cellStyle name="Calculation 6 2 2" xfId="2840"/>
    <cellStyle name="Calculation 6 2 2 2" xfId="2841"/>
    <cellStyle name="Calculation 6 2 2 3" xfId="2842"/>
    <cellStyle name="Calculation 6 2 3" xfId="2843"/>
    <cellStyle name="Calculation 6 2 4" xfId="2844"/>
    <cellStyle name="Calculation 6 3" xfId="2845"/>
    <cellStyle name="Calculation 6 4" xfId="2846"/>
    <cellStyle name="Calculation 6 5" xfId="2847"/>
    <cellStyle name="Calculation 6 6" xfId="2848"/>
    <cellStyle name="Calculation 6 7" xfId="2849"/>
    <cellStyle name="Calculation 7" xfId="2850"/>
    <cellStyle name="Calculation 7 2" xfId="2851"/>
    <cellStyle name="Calculation 7 2 2" xfId="2852"/>
    <cellStyle name="Calculation 7 2 2 2" xfId="2853"/>
    <cellStyle name="Calculation 7 2 2 3" xfId="2854"/>
    <cellStyle name="Calculation 7 2 3" xfId="2855"/>
    <cellStyle name="Calculation 7 2 4" xfId="2856"/>
    <cellStyle name="Calculation 7 3" xfId="2857"/>
    <cellStyle name="Calculation 7 4" xfId="2858"/>
    <cellStyle name="Calculation 7 5" xfId="2859"/>
    <cellStyle name="Calculation 7 6" xfId="2860"/>
    <cellStyle name="Calculation 7 7" xfId="2861"/>
    <cellStyle name="Calculation 8" xfId="2862"/>
    <cellStyle name="Calculation 8 2" xfId="2863"/>
    <cellStyle name="Calculation 8 2 2" xfId="2864"/>
    <cellStyle name="Calculation 8 2 2 2" xfId="2865"/>
    <cellStyle name="Calculation 8 2 2 3" xfId="2866"/>
    <cellStyle name="Calculation 8 2 3" xfId="2867"/>
    <cellStyle name="Calculation 8 2 4" xfId="2868"/>
    <cellStyle name="Calculation 8 3" xfId="2869"/>
    <cellStyle name="Calculation 8 4" xfId="2870"/>
    <cellStyle name="Calculation 8 5" xfId="2871"/>
    <cellStyle name="Calculation 8 6" xfId="2872"/>
    <cellStyle name="Calculation 9" xfId="2873"/>
    <cellStyle name="Calculation 9 2" xfId="2874"/>
    <cellStyle name="Calculation 9 2 2" xfId="2875"/>
    <cellStyle name="Calculation 9 2 3" xfId="2876"/>
    <cellStyle name="Calculation 9 3" xfId="2877"/>
    <cellStyle name="Calculation 9 4" xfId="2878"/>
    <cellStyle name="Calculation 9 5" xfId="2879"/>
    <cellStyle name="Calculation 9 6" xfId="2880"/>
    <cellStyle name="Calculation Cell" xfId="53"/>
    <cellStyle name="Calculation Cell 2" xfId="60"/>
    <cellStyle name="Calculation Cell 3" xfId="5889"/>
    <cellStyle name="Cell Link" xfId="5988"/>
    <cellStyle name="Center Currency" xfId="5989"/>
    <cellStyle name="Center Date" xfId="5990"/>
    <cellStyle name="Center Multiple" xfId="5991"/>
    <cellStyle name="Center Number" xfId="5992"/>
    <cellStyle name="Center Percentage" xfId="5993"/>
    <cellStyle name="Center Year" xfId="5994"/>
    <cellStyle name="Check Cell" xfId="19" builtinId="23" hidden="1"/>
    <cellStyle name="Check Cell 10" xfId="2881"/>
    <cellStyle name="Check Cell 11" xfId="2882"/>
    <cellStyle name="Check Cell 12" xfId="2883"/>
    <cellStyle name="Check Cell 13" xfId="2884"/>
    <cellStyle name="Check Cell 14" xfId="2885"/>
    <cellStyle name="Check Cell 15" xfId="2886"/>
    <cellStyle name="Check Cell 16" xfId="2887"/>
    <cellStyle name="Check Cell 17" xfId="2888"/>
    <cellStyle name="Check Cell 18" xfId="2889"/>
    <cellStyle name="Check Cell 19" xfId="2890"/>
    <cellStyle name="Check Cell 2" xfId="2891"/>
    <cellStyle name="Check Cell 2 2" xfId="2892"/>
    <cellStyle name="Check Cell 2 3" xfId="2893"/>
    <cellStyle name="Check Cell 2 4" xfId="2894"/>
    <cellStyle name="Check Cell 2 5" xfId="2895"/>
    <cellStyle name="Check Cell 2 6" xfId="2896"/>
    <cellStyle name="Check Cell 2 7" xfId="2897"/>
    <cellStyle name="Check Cell 2 8" xfId="2898"/>
    <cellStyle name="Check Cell 20" xfId="2899"/>
    <cellStyle name="Check Cell 21" xfId="2900"/>
    <cellStyle name="Check Cell 22" xfId="2901"/>
    <cellStyle name="Check Cell 23" xfId="2902"/>
    <cellStyle name="Check Cell 24" xfId="2903"/>
    <cellStyle name="Check Cell 25" xfId="2904"/>
    <cellStyle name="Check Cell 26" xfId="2905"/>
    <cellStyle name="Check Cell 27" xfId="2906"/>
    <cellStyle name="Check Cell 28" xfId="2907"/>
    <cellStyle name="Check Cell 29" xfId="2908"/>
    <cellStyle name="Check Cell 3" xfId="2909"/>
    <cellStyle name="Check Cell 3 2" xfId="2910"/>
    <cellStyle name="Check Cell 3 3" xfId="2911"/>
    <cellStyle name="Check Cell 3 4" xfId="2912"/>
    <cellStyle name="Check Cell 3 5" xfId="2913"/>
    <cellStyle name="Check Cell 3 6" xfId="2914"/>
    <cellStyle name="Check Cell 30" xfId="2915"/>
    <cellStyle name="Check Cell 31" xfId="2916"/>
    <cellStyle name="Check Cell 32" xfId="2917"/>
    <cellStyle name="Check Cell 33" xfId="2918"/>
    <cellStyle name="Check Cell 34" xfId="2919"/>
    <cellStyle name="Check Cell 35" xfId="2920"/>
    <cellStyle name="Check Cell 36" xfId="2921"/>
    <cellStyle name="Check Cell 37" xfId="2922"/>
    <cellStyle name="Check Cell 38" xfId="2923"/>
    <cellStyle name="Check Cell 4" xfId="2924"/>
    <cellStyle name="Check Cell 4 2" xfId="2925"/>
    <cellStyle name="Check Cell 4 3" xfId="2926"/>
    <cellStyle name="Check Cell 4 4" xfId="2927"/>
    <cellStyle name="Check Cell 4 5" xfId="2928"/>
    <cellStyle name="Check Cell 4 6" xfId="2929"/>
    <cellStyle name="Check Cell 5" xfId="2930"/>
    <cellStyle name="Check Cell 5 2" xfId="2931"/>
    <cellStyle name="Check Cell 5 3" xfId="2932"/>
    <cellStyle name="Check Cell 5 4" xfId="2933"/>
    <cellStyle name="Check Cell 5 5" xfId="2934"/>
    <cellStyle name="Check Cell 5 6" xfId="2935"/>
    <cellStyle name="Check Cell 6" xfId="2936"/>
    <cellStyle name="Check Cell 7" xfId="2937"/>
    <cellStyle name="Check Cell 8" xfId="2938"/>
    <cellStyle name="Check Cell 9" xfId="2939"/>
    <cellStyle name="ColumnHeading" xfId="2940"/>
    <cellStyle name="Comma" xfId="1" builtinId="3" hidden="1"/>
    <cellStyle name="Comma  - Style1" xfId="5995"/>
    <cellStyle name="Comma  - Style2" xfId="5996"/>
    <cellStyle name="Comma  - Style3" xfId="5997"/>
    <cellStyle name="Comma  - Style4" xfId="5998"/>
    <cellStyle name="Comma  - Style5" xfId="5999"/>
    <cellStyle name="Comma  - Style6" xfId="6000"/>
    <cellStyle name="Comma  - Style7" xfId="6001"/>
    <cellStyle name="Comma  - Style8" xfId="6002"/>
    <cellStyle name="Comma [0.0]" xfId="6003"/>
    <cellStyle name="Comma [0.0] 2" xfId="6004"/>
    <cellStyle name="Comma [0]" xfId="5" builtinId="6" hidden="1"/>
    <cellStyle name="Comma [0] 2" xfId="2941"/>
    <cellStyle name="Comma [2]" xfId="6005"/>
    <cellStyle name="Comma 10" xfId="2942"/>
    <cellStyle name="Comma 10 2" xfId="6006"/>
    <cellStyle name="Comma 11" xfId="2943"/>
    <cellStyle name="Comma 11 2" xfId="6007"/>
    <cellStyle name="Comma 12" xfId="2944"/>
    <cellStyle name="Comma 12 2" xfId="6008"/>
    <cellStyle name="Comma 13" xfId="2945"/>
    <cellStyle name="Comma 13 2" xfId="6009"/>
    <cellStyle name="Comma 14" xfId="2946"/>
    <cellStyle name="Comma 14 10" xfId="2947"/>
    <cellStyle name="Comma 14 11" xfId="2948"/>
    <cellStyle name="Comma 14 12" xfId="2949"/>
    <cellStyle name="Comma 14 2" xfId="2950"/>
    <cellStyle name="Comma 14 2 2" xfId="6010"/>
    <cellStyle name="Comma 14 3" xfId="2951"/>
    <cellStyle name="Comma 14 4" xfId="2952"/>
    <cellStyle name="Comma 14 5" xfId="2953"/>
    <cellStyle name="Comma 14 6" xfId="2954"/>
    <cellStyle name="Comma 14 7" xfId="2955"/>
    <cellStyle name="Comma 14 8" xfId="2956"/>
    <cellStyle name="Comma 14 9" xfId="2957"/>
    <cellStyle name="Comma 15" xfId="2958"/>
    <cellStyle name="Comma 15 10" xfId="2959"/>
    <cellStyle name="Comma 15 11" xfId="2960"/>
    <cellStyle name="Comma 15 12" xfId="2961"/>
    <cellStyle name="Comma 15 2" xfId="2962"/>
    <cellStyle name="Comma 15 3" xfId="2963"/>
    <cellStyle name="Comma 15 4" xfId="2964"/>
    <cellStyle name="Comma 15 5" xfId="2965"/>
    <cellStyle name="Comma 15 6" xfId="2966"/>
    <cellStyle name="Comma 15 7" xfId="2967"/>
    <cellStyle name="Comma 15 8" xfId="2968"/>
    <cellStyle name="Comma 15 9" xfId="2969"/>
    <cellStyle name="Comma 16" xfId="2970"/>
    <cellStyle name="Comma 16 2" xfId="6011"/>
    <cellStyle name="Comma 16 2 2" xfId="6012"/>
    <cellStyle name="Comma 16 3" xfId="6013"/>
    <cellStyle name="Comma 17" xfId="2971"/>
    <cellStyle name="Comma 18" xfId="2972"/>
    <cellStyle name="Comma 19" xfId="2973"/>
    <cellStyle name="Comma 2" xfId="2974"/>
    <cellStyle name="Comma 2 10" xfId="2975"/>
    <cellStyle name="Comma 2 11" xfId="2976"/>
    <cellStyle name="Comma 2 12" xfId="2977"/>
    <cellStyle name="Comma 2 13" xfId="2978"/>
    <cellStyle name="Comma 2 14" xfId="2979"/>
    <cellStyle name="Comma 2 15" xfId="2980"/>
    <cellStyle name="Comma 2 16" xfId="2981"/>
    <cellStyle name="Comma 2 17" xfId="2982"/>
    <cellStyle name="Comma 2 18" xfId="2983"/>
    <cellStyle name="Comma 2 19" xfId="2984"/>
    <cellStyle name="Comma 2 2" xfId="2985"/>
    <cellStyle name="Comma 2 2 2" xfId="2986"/>
    <cellStyle name="Comma 2 2 2 2" xfId="2987"/>
    <cellStyle name="Comma 2 2 2 2 2" xfId="2988"/>
    <cellStyle name="Comma 2 2 2 2 2 2" xfId="2989"/>
    <cellStyle name="Comma 2 2 2 2 2 2 2" xfId="2990"/>
    <cellStyle name="Comma 2 2 2 2 2 2 2 2" xfId="2991"/>
    <cellStyle name="Comma 2 2 2 2 2 2 2 2 2" xfId="2992"/>
    <cellStyle name="Comma 2 2 2 2 2 2 2 2 2 2" xfId="2993"/>
    <cellStyle name="Comma 2 2 2 2 2 2 2 2 3" xfId="2994"/>
    <cellStyle name="Comma 2 2 2 2 2 2 2 2 3 2" xfId="2995"/>
    <cellStyle name="Comma 2 2 2 2 2 2 3" xfId="2996"/>
    <cellStyle name="Comma 2 2 2 2 2 2 3 2" xfId="2997"/>
    <cellStyle name="Comma 2 2 2 2 2 2 3 2 2" xfId="2998"/>
    <cellStyle name="Comma 2 2 2 2 2 2 3 3" xfId="2999"/>
    <cellStyle name="Comma 2 2 2 2 2 2 3 3 2" xfId="3000"/>
    <cellStyle name="Comma 2 2 2 2 2 2 4" xfId="3001"/>
    <cellStyle name="Comma 2 2 2 2 2 2 4 2" xfId="3002"/>
    <cellStyle name="Comma 2 2 2 2 2 2 5" xfId="3003"/>
    <cellStyle name="Comma 2 2 2 2 2 2 5 2" xfId="3004"/>
    <cellStyle name="Comma 2 2 2 2 2 3" xfId="3005"/>
    <cellStyle name="Comma 2 2 2 2 2 3 2" xfId="3006"/>
    <cellStyle name="Comma 2 2 2 2 2 3 2 2" xfId="3007"/>
    <cellStyle name="Comma 2 2 2 2 2 3 3" xfId="3008"/>
    <cellStyle name="Comma 2 2 2 2 2 3 3 2" xfId="3009"/>
    <cellStyle name="Comma 2 2 2 2 2 4" xfId="3010"/>
    <cellStyle name="Comma 2 2 2 2 2 4 2" xfId="3011"/>
    <cellStyle name="Comma 2 2 2 2 2 4 3" xfId="3012"/>
    <cellStyle name="Comma 2 2 2 2 2 4 3 2" xfId="3013"/>
    <cellStyle name="Comma 2 2 2 2 2 4 4" xfId="3014"/>
    <cellStyle name="Comma 2 2 2 2 2 4 4 2" xfId="3015"/>
    <cellStyle name="Comma 2 2 2 2 3" xfId="3016"/>
    <cellStyle name="Comma 2 2 2 2 3 2" xfId="3017"/>
    <cellStyle name="Comma 2 2 2 2 3 2 2" xfId="3018"/>
    <cellStyle name="Comma 2 2 2 2 3 2 3" xfId="3019"/>
    <cellStyle name="Comma 2 2 2 2 3 2 3 2" xfId="3020"/>
    <cellStyle name="Comma 2 2 2 2 3 2 4" xfId="3021"/>
    <cellStyle name="Comma 2 2 2 2 3 2 4 2" xfId="3022"/>
    <cellStyle name="Comma 2 2 2 2 3 3" xfId="3023"/>
    <cellStyle name="Comma 2 2 2 2 4" xfId="3024"/>
    <cellStyle name="Comma 2 2 2 2 4 2" xfId="3025"/>
    <cellStyle name="Comma 2 2 2 2 4 2 2" xfId="3026"/>
    <cellStyle name="Comma 2 2 2 2 4 2 2 2" xfId="3027"/>
    <cellStyle name="Comma 2 2 2 2 4 2 3" xfId="3028"/>
    <cellStyle name="Comma 2 2 2 2 4 2 3 2" xfId="3029"/>
    <cellStyle name="Comma 2 2 2 2 5" xfId="3030"/>
    <cellStyle name="Comma 2 2 2 2 5 2" xfId="3031"/>
    <cellStyle name="Comma 2 2 2 2 6" xfId="3032"/>
    <cellStyle name="Comma 2 2 2 2 6 2" xfId="3033"/>
    <cellStyle name="Comma 2 2 2 3" xfId="3034"/>
    <cellStyle name="Comma 2 2 2 3 2" xfId="3035"/>
    <cellStyle name="Comma 2 2 2 3 2 2" xfId="3036"/>
    <cellStyle name="Comma 2 2 2 3 3" xfId="3037"/>
    <cellStyle name="Comma 2 2 2 3 3 2" xfId="3038"/>
    <cellStyle name="Comma 2 2 2 4" xfId="3039"/>
    <cellStyle name="Comma 2 2 2 4 2" xfId="3040"/>
    <cellStyle name="Comma 2 2 2 4 2 2" xfId="3041"/>
    <cellStyle name="Comma 2 2 2 4 3" xfId="3042"/>
    <cellStyle name="Comma 2 2 2 4 3 2" xfId="3043"/>
    <cellStyle name="Comma 2 2 2 5" xfId="3044"/>
    <cellStyle name="Comma 2 2 2 5 2" xfId="3045"/>
    <cellStyle name="Comma 2 2 2 5 2 2" xfId="3046"/>
    <cellStyle name="Comma 2 2 2 5 2 2 2" xfId="3047"/>
    <cellStyle name="Comma 2 2 2 5 2 2 2 2" xfId="3048"/>
    <cellStyle name="Comma 2 2 2 5 2 2 3" xfId="3049"/>
    <cellStyle name="Comma 2 2 2 5 2 2 3 2" xfId="3050"/>
    <cellStyle name="Comma 2 2 2 5 3" xfId="3051"/>
    <cellStyle name="Comma 2 2 2 5 3 2" xfId="3052"/>
    <cellStyle name="Comma 2 2 2 5 3 2 2" xfId="3053"/>
    <cellStyle name="Comma 2 2 2 5 3 3" xfId="3054"/>
    <cellStyle name="Comma 2 2 2 5 3 3 2" xfId="3055"/>
    <cellStyle name="Comma 2 2 2 5 4" xfId="3056"/>
    <cellStyle name="Comma 2 2 2 5 4 2" xfId="3057"/>
    <cellStyle name="Comma 2 2 2 5 5" xfId="3058"/>
    <cellStyle name="Comma 2 2 2 5 5 2" xfId="3059"/>
    <cellStyle name="Comma 2 2 2 6" xfId="3060"/>
    <cellStyle name="Comma 2 2 2 6 2" xfId="3061"/>
    <cellStyle name="Comma 2 2 2 6 2 2" xfId="3062"/>
    <cellStyle name="Comma 2 2 2 6 3" xfId="3063"/>
    <cellStyle name="Comma 2 2 2 6 3 2" xfId="3064"/>
    <cellStyle name="Comma 2 2 2 7" xfId="3065"/>
    <cellStyle name="Comma 2 2 2 7 2" xfId="3066"/>
    <cellStyle name="Comma 2 2 2 7 3" xfId="3067"/>
    <cellStyle name="Comma 2 2 2 7 3 2" xfId="3068"/>
    <cellStyle name="Comma 2 2 2 7 4" xfId="3069"/>
    <cellStyle name="Comma 2 2 2 7 4 2" xfId="3070"/>
    <cellStyle name="Comma 2 2 3" xfId="3071"/>
    <cellStyle name="Comma 2 2 3 2" xfId="3072"/>
    <cellStyle name="Comma 2 2 3 2 2" xfId="3073"/>
    <cellStyle name="Comma 2 2 3 2 2 2" xfId="3074"/>
    <cellStyle name="Comma 2 2 3 2 2 2 2" xfId="3075"/>
    <cellStyle name="Comma 2 2 3 2 2 3" xfId="3076"/>
    <cellStyle name="Comma 2 2 3 2 3" xfId="3077"/>
    <cellStyle name="Comma 2 2 3 2 4" xfId="3078"/>
    <cellStyle name="Comma 2 2 3 2 4 2" xfId="3079"/>
    <cellStyle name="Comma 2 2 3 3" xfId="3080"/>
    <cellStyle name="Comma 2 2 3 3 2" xfId="3081"/>
    <cellStyle name="Comma 2 2 3 3 2 2" xfId="3082"/>
    <cellStyle name="Comma 2 2 3 3 3" xfId="3083"/>
    <cellStyle name="Comma 2 2 3 4" xfId="3084"/>
    <cellStyle name="Comma 2 2 3 4 2" xfId="3085"/>
    <cellStyle name="Comma 2 2 4" xfId="3086"/>
    <cellStyle name="Comma 2 2 5" xfId="3087"/>
    <cellStyle name="Comma 2 2 5 2" xfId="3088"/>
    <cellStyle name="Comma 2 2 5 2 2" xfId="3089"/>
    <cellStyle name="Comma 2 2 5 3" xfId="3090"/>
    <cellStyle name="Comma 2 2 6" xfId="3091"/>
    <cellStyle name="Comma 2 2 7" xfId="3092"/>
    <cellStyle name="Comma 2 2 7 2" xfId="3093"/>
    <cellStyle name="Comma 2 20" xfId="3094"/>
    <cellStyle name="Comma 2 21" xfId="3095"/>
    <cellStyle name="Comma 2 22" xfId="3096"/>
    <cellStyle name="Comma 2 23" xfId="3097"/>
    <cellStyle name="Comma 2 24" xfId="3098"/>
    <cellStyle name="Comma 2 25" xfId="3099"/>
    <cellStyle name="Comma 2 26" xfId="3100"/>
    <cellStyle name="Comma 2 3" xfId="3101"/>
    <cellStyle name="Comma 2 3 2" xfId="3102"/>
    <cellStyle name="Comma 2 3 3" xfId="3103"/>
    <cellStyle name="Comma 2 4" xfId="3104"/>
    <cellStyle name="Comma 2 4 2" xfId="3105"/>
    <cellStyle name="Comma 2 5" xfId="3106"/>
    <cellStyle name="Comma 2 5 2" xfId="3107"/>
    <cellStyle name="Comma 2 6" xfId="3108"/>
    <cellStyle name="Comma 2 6 2" xfId="3109"/>
    <cellStyle name="Comma 2 7" xfId="3110"/>
    <cellStyle name="Comma 2 8" xfId="3111"/>
    <cellStyle name="Comma 2 9" xfId="3112"/>
    <cellStyle name="Comma 20" xfId="3113"/>
    <cellStyle name="Comma 21" xfId="3114"/>
    <cellStyle name="Comma 22" xfId="3115"/>
    <cellStyle name="Comma 23" xfId="3116"/>
    <cellStyle name="Comma 24" xfId="3117"/>
    <cellStyle name="Comma 25" xfId="3118"/>
    <cellStyle name="Comma 26" xfId="3119"/>
    <cellStyle name="Comma 27" xfId="3120"/>
    <cellStyle name="Comma 27 2" xfId="3121"/>
    <cellStyle name="Comma 28" xfId="3122"/>
    <cellStyle name="Comma 28 2" xfId="3123"/>
    <cellStyle name="Comma 28 3" xfId="3124"/>
    <cellStyle name="Comma 28 4" xfId="3125"/>
    <cellStyle name="Comma 28 5" xfId="3126"/>
    <cellStyle name="Comma 29" xfId="3127"/>
    <cellStyle name="Comma 29 10" xfId="3128"/>
    <cellStyle name="Comma 29 2" xfId="3129"/>
    <cellStyle name="Comma 29 3" xfId="3130"/>
    <cellStyle name="Comma 29 4" xfId="3131"/>
    <cellStyle name="Comma 29 5" xfId="3132"/>
    <cellStyle name="Comma 29 6" xfId="3133"/>
    <cellStyle name="Comma 29 7" xfId="3134"/>
    <cellStyle name="Comma 29 8" xfId="3135"/>
    <cellStyle name="Comma 29 9" xfId="3136"/>
    <cellStyle name="Comma 3" xfId="3137"/>
    <cellStyle name="Comma 3 2" xfId="3138"/>
    <cellStyle name="Comma 3 2 2" xfId="3139"/>
    <cellStyle name="Comma 3 3" xfId="3140"/>
    <cellStyle name="Comma 3 4" xfId="3141"/>
    <cellStyle name="Comma 3 5" xfId="3142"/>
    <cellStyle name="Comma 3 6" xfId="3143"/>
    <cellStyle name="Comma 3 7" xfId="3144"/>
    <cellStyle name="Comma 3 8" xfId="3145"/>
    <cellStyle name="Comma 30" xfId="3146"/>
    <cellStyle name="Comma 31" xfId="3147"/>
    <cellStyle name="Comma 31 10" xfId="3148"/>
    <cellStyle name="Comma 31 2" xfId="3149"/>
    <cellStyle name="Comma 31 3" xfId="3150"/>
    <cellStyle name="Comma 31 4" xfId="3151"/>
    <cellStyle name="Comma 31 5" xfId="3152"/>
    <cellStyle name="Comma 31 6" xfId="3153"/>
    <cellStyle name="Comma 31 7" xfId="3154"/>
    <cellStyle name="Comma 31 8" xfId="3155"/>
    <cellStyle name="Comma 31 9" xfId="3156"/>
    <cellStyle name="Comma 32" xfId="3157"/>
    <cellStyle name="Comma 33" xfId="3158"/>
    <cellStyle name="Comma 34" xfId="3159"/>
    <cellStyle name="Comma 35" xfId="3160"/>
    <cellStyle name="Comma 36" xfId="3161"/>
    <cellStyle name="Comma 37" xfId="3162"/>
    <cellStyle name="Comma 38" xfId="3163"/>
    <cellStyle name="Comma 39" xfId="3164"/>
    <cellStyle name="Comma 39 2" xfId="3165"/>
    <cellStyle name="Comma 39 3" xfId="3166"/>
    <cellStyle name="Comma 39 4" xfId="3167"/>
    <cellStyle name="Comma 39 5" xfId="3168"/>
    <cellStyle name="Comma 39 6" xfId="3169"/>
    <cellStyle name="Comma 4" xfId="3170"/>
    <cellStyle name="Comma 4 2" xfId="3171"/>
    <cellStyle name="Comma 4 3" xfId="3172"/>
    <cellStyle name="Comma 4 3 2" xfId="3173"/>
    <cellStyle name="Comma 4 4" xfId="3174"/>
    <cellStyle name="Comma 4 5" xfId="3175"/>
    <cellStyle name="Comma 40" xfId="3176"/>
    <cellStyle name="Comma 5" xfId="3177"/>
    <cellStyle name="Comma 5 2" xfId="3178"/>
    <cellStyle name="Comma 5 3" xfId="3179"/>
    <cellStyle name="Comma 5 4" xfId="3180"/>
    <cellStyle name="Comma 5 5" xfId="3181"/>
    <cellStyle name="Comma 6" xfId="3182"/>
    <cellStyle name="Comma 6 2" xfId="3183"/>
    <cellStyle name="Comma 6 3" xfId="3184"/>
    <cellStyle name="Comma 6 4" xfId="3185"/>
    <cellStyle name="Comma 6 5" xfId="3186"/>
    <cellStyle name="Comma 7" xfId="3187"/>
    <cellStyle name="Comma 7 10" xfId="3188"/>
    <cellStyle name="Comma 7 11" xfId="3189"/>
    <cellStyle name="Comma 7 12" xfId="3190"/>
    <cellStyle name="Comma 7 13" xfId="3191"/>
    <cellStyle name="Comma 7 14" xfId="3192"/>
    <cellStyle name="Comma 7 14 10" xfId="3193"/>
    <cellStyle name="Comma 7 14 11" xfId="3194"/>
    <cellStyle name="Comma 7 14 12" xfId="3195"/>
    <cellStyle name="Comma 7 14 13" xfId="3196"/>
    <cellStyle name="Comma 7 14 14" xfId="3197"/>
    <cellStyle name="Comma 7 14 15" xfId="3198"/>
    <cellStyle name="Comma 7 14 16" xfId="3199"/>
    <cellStyle name="Comma 7 14 17" xfId="3200"/>
    <cellStyle name="Comma 7 14 18" xfId="3201"/>
    <cellStyle name="Comma 7 14 19" xfId="3202"/>
    <cellStyle name="Comma 7 14 2" xfId="3203"/>
    <cellStyle name="Comma 7 14 20" xfId="3204"/>
    <cellStyle name="Comma 7 14 3" xfId="3205"/>
    <cellStyle name="Comma 7 14 4" xfId="3206"/>
    <cellStyle name="Comma 7 14 5" xfId="3207"/>
    <cellStyle name="Comma 7 14 6" xfId="3208"/>
    <cellStyle name="Comma 7 14 7" xfId="3209"/>
    <cellStyle name="Comma 7 14 8" xfId="3210"/>
    <cellStyle name="Comma 7 14 9" xfId="3211"/>
    <cellStyle name="Comma 7 15" xfId="3212"/>
    <cellStyle name="Comma 7 15 10" xfId="3213"/>
    <cellStyle name="Comma 7 15 11" xfId="3214"/>
    <cellStyle name="Comma 7 15 12" xfId="3215"/>
    <cellStyle name="Comma 7 15 13" xfId="3216"/>
    <cellStyle name="Comma 7 15 14" xfId="3217"/>
    <cellStyle name="Comma 7 15 15" xfId="3218"/>
    <cellStyle name="Comma 7 15 16" xfId="3219"/>
    <cellStyle name="Comma 7 15 17" xfId="3220"/>
    <cellStyle name="Comma 7 15 18" xfId="3221"/>
    <cellStyle name="Comma 7 15 19" xfId="3222"/>
    <cellStyle name="Comma 7 15 2" xfId="3223"/>
    <cellStyle name="Comma 7 15 20" xfId="3224"/>
    <cellStyle name="Comma 7 15 3" xfId="3225"/>
    <cellStyle name="Comma 7 15 4" xfId="3226"/>
    <cellStyle name="Comma 7 15 5" xfId="3227"/>
    <cellStyle name="Comma 7 15 6" xfId="3228"/>
    <cellStyle name="Comma 7 15 7" xfId="3229"/>
    <cellStyle name="Comma 7 15 8" xfId="3230"/>
    <cellStyle name="Comma 7 15 9" xfId="3231"/>
    <cellStyle name="Comma 7 16" xfId="3232"/>
    <cellStyle name="Comma 7 16 10" xfId="3233"/>
    <cellStyle name="Comma 7 16 11" xfId="3234"/>
    <cellStyle name="Comma 7 16 12" xfId="3235"/>
    <cellStyle name="Comma 7 16 13" xfId="3236"/>
    <cellStyle name="Comma 7 16 14" xfId="3237"/>
    <cellStyle name="Comma 7 16 15" xfId="3238"/>
    <cellStyle name="Comma 7 16 16" xfId="3239"/>
    <cellStyle name="Comma 7 16 17" xfId="3240"/>
    <cellStyle name="Comma 7 16 18" xfId="3241"/>
    <cellStyle name="Comma 7 16 19" xfId="3242"/>
    <cellStyle name="Comma 7 16 2" xfId="3243"/>
    <cellStyle name="Comma 7 16 20" xfId="3244"/>
    <cellStyle name="Comma 7 16 3" xfId="3245"/>
    <cellStyle name="Comma 7 16 4" xfId="3246"/>
    <cellStyle name="Comma 7 16 5" xfId="3247"/>
    <cellStyle name="Comma 7 16 6" xfId="3248"/>
    <cellStyle name="Comma 7 16 7" xfId="3249"/>
    <cellStyle name="Comma 7 16 8" xfId="3250"/>
    <cellStyle name="Comma 7 16 9" xfId="3251"/>
    <cellStyle name="Comma 7 17" xfId="3252"/>
    <cellStyle name="Comma 7 17 10" xfId="3253"/>
    <cellStyle name="Comma 7 17 11" xfId="3254"/>
    <cellStyle name="Comma 7 17 12" xfId="3255"/>
    <cellStyle name="Comma 7 17 13" xfId="3256"/>
    <cellStyle name="Comma 7 17 14" xfId="3257"/>
    <cellStyle name="Comma 7 17 2" xfId="3258"/>
    <cellStyle name="Comma 7 17 3" xfId="3259"/>
    <cellStyle name="Comma 7 17 4" xfId="3260"/>
    <cellStyle name="Comma 7 17 5" xfId="3261"/>
    <cellStyle name="Comma 7 17 6" xfId="3262"/>
    <cellStyle name="Comma 7 17 7" xfId="3263"/>
    <cellStyle name="Comma 7 17 8" xfId="3264"/>
    <cellStyle name="Comma 7 17 9" xfId="3265"/>
    <cellStyle name="Comma 7 18" xfId="3266"/>
    <cellStyle name="Comma 7 19" xfId="3267"/>
    <cellStyle name="Comma 7 2" xfId="3268"/>
    <cellStyle name="Comma 7 20" xfId="3269"/>
    <cellStyle name="Comma 7 21" xfId="3270"/>
    <cellStyle name="Comma 7 22" xfId="3271"/>
    <cellStyle name="Comma 7 23" xfId="3272"/>
    <cellStyle name="Comma 7 24" xfId="3273"/>
    <cellStyle name="Comma 7 24 2" xfId="3274"/>
    <cellStyle name="Comma 7 24 3" xfId="3275"/>
    <cellStyle name="Comma 7 24 4" xfId="3276"/>
    <cellStyle name="Comma 7 24 5" xfId="3277"/>
    <cellStyle name="Comma 7 24 6" xfId="3278"/>
    <cellStyle name="Comma 7 24 7" xfId="3279"/>
    <cellStyle name="Comma 7 25" xfId="3280"/>
    <cellStyle name="Comma 7 25 2" xfId="3281"/>
    <cellStyle name="Comma 7 25 3" xfId="3282"/>
    <cellStyle name="Comma 7 25 4" xfId="3283"/>
    <cellStyle name="Comma 7 25 5" xfId="3284"/>
    <cellStyle name="Comma 7 25 6" xfId="3285"/>
    <cellStyle name="Comma 7 25 7" xfId="3286"/>
    <cellStyle name="Comma 7 26" xfId="3287"/>
    <cellStyle name="Comma 7 26 2" xfId="3288"/>
    <cellStyle name="Comma 7 26 3" xfId="3289"/>
    <cellStyle name="Comma 7 26 4" xfId="3290"/>
    <cellStyle name="Comma 7 26 5" xfId="3291"/>
    <cellStyle name="Comma 7 26 6" xfId="3292"/>
    <cellStyle name="Comma 7 26 7" xfId="3293"/>
    <cellStyle name="Comma 7 3" xfId="3294"/>
    <cellStyle name="Comma 7 4" xfId="3295"/>
    <cellStyle name="Comma 7 5" xfId="3296"/>
    <cellStyle name="Comma 7 6" xfId="3297"/>
    <cellStyle name="Comma 7 7" xfId="3298"/>
    <cellStyle name="Comma 7 8" xfId="3299"/>
    <cellStyle name="Comma 7 9" xfId="3300"/>
    <cellStyle name="Comma 8" xfId="3301"/>
    <cellStyle name="Comma 8 2" xfId="6014"/>
    <cellStyle name="Comma 9" xfId="3302"/>
    <cellStyle name="Comma 9 2" xfId="3303"/>
    <cellStyle name="Comma no zeroes" xfId="6015"/>
    <cellStyle name="Comma no zeroes 2" xfId="6016"/>
    <cellStyle name="Comma one decimal no zeroes" xfId="6017"/>
    <cellStyle name="Comma one decimal no zeroes 2" xfId="6018"/>
    <cellStyle name="Comma0" xfId="6019"/>
    <cellStyle name="Comma0 - Style1" xfId="6020"/>
    <cellStyle name="Comma0 - Style2" xfId="6021"/>
    <cellStyle name="Comma0_% Change (PW)" xfId="6022"/>
    <cellStyle name="Comma1" xfId="6023"/>
    <cellStyle name="Comma1 2" xfId="6024"/>
    <cellStyle name="Comma1 3" xfId="6025"/>
    <cellStyle name="Comma1 4" xfId="6026"/>
    <cellStyle name="Comma2" xfId="6027"/>
    <cellStyle name="Comma2 2" xfId="6028"/>
    <cellStyle name="Comma2 3" xfId="6029"/>
    <cellStyle name="Comma2 4" xfId="6030"/>
    <cellStyle name="Comments" xfId="6031"/>
    <cellStyle name="Company Name" xfId="6032"/>
    <cellStyle name="Constants" xfId="3304"/>
    <cellStyle name="Content1" xfId="6033"/>
    <cellStyle name="Content2" xfId="6034"/>
    <cellStyle name="ContentsHyperlink" xfId="3305"/>
    <cellStyle name="CountryTitle" xfId="3306"/>
    <cellStyle name="Cover Link Note" xfId="6035"/>
    <cellStyle name="Currency" xfId="3" builtinId="4" hidden="1"/>
    <cellStyle name="Currency [0]" xfId="6" builtinId="7" hidden="1"/>
    <cellStyle name="Currency [0] 2" xfId="6036"/>
    <cellStyle name="Currency 10" xfId="6037"/>
    <cellStyle name="Currency 11" xfId="6038"/>
    <cellStyle name="Currency 12" xfId="6039"/>
    <cellStyle name="Currency 2" xfId="3307"/>
    <cellStyle name="Currency 2 2" xfId="3308"/>
    <cellStyle name="Currency 3" xfId="3309"/>
    <cellStyle name="Currency 3 2" xfId="6040"/>
    <cellStyle name="Currency 4" xfId="6041"/>
    <cellStyle name="Currency 4 2" xfId="6042"/>
    <cellStyle name="Currency 5" xfId="6043"/>
    <cellStyle name="Currency 5 2" xfId="6044"/>
    <cellStyle name="Currency 6" xfId="6045"/>
    <cellStyle name="Currency 6 2" xfId="6046"/>
    <cellStyle name="Currency 7" xfId="6047"/>
    <cellStyle name="Currency 7 2" xfId="6048"/>
    <cellStyle name="Currency 7 2 2" xfId="6049"/>
    <cellStyle name="Currency 7 3" xfId="6050"/>
    <cellStyle name="Currency 8" xfId="6051"/>
    <cellStyle name="Currency 9" xfId="6052"/>
    <cellStyle name="Currency0" xfId="6053"/>
    <cellStyle name="Custom - Style8" xfId="6054"/>
    <cellStyle name="CustomCellsOrange" xfId="3310"/>
    <cellStyle name="CustomizationCells" xfId="3311"/>
    <cellStyle name="CustomizationGreenCells" xfId="3312"/>
    <cellStyle name="Data" xfId="3313"/>
    <cellStyle name="Date" xfId="3314"/>
    <cellStyle name="Date [mmm-d-yyyy]" xfId="3315"/>
    <cellStyle name="Date [mmm-d-yyyy] 2" xfId="3316"/>
    <cellStyle name="Date [mmm-d-yyyy] 2 2" xfId="3317"/>
    <cellStyle name="Date [mmm-d-yyyy] 2 3" xfId="3318"/>
    <cellStyle name="Date [mmm-d-yyyy] 2 4" xfId="3319"/>
    <cellStyle name="Date [mmm-d-yyyy] 2 5" xfId="3320"/>
    <cellStyle name="Date [mmm-d-yyyy] 2 6" xfId="3321"/>
    <cellStyle name="Date [mmm-d-yyyy] 3" xfId="3322"/>
    <cellStyle name="Date [mmm-d-yyyy] 3 2" xfId="3323"/>
    <cellStyle name="Date [mmm-d-yyyy] 3 3" xfId="3324"/>
    <cellStyle name="Date [mmm-d-yyyy] 3 4" xfId="3325"/>
    <cellStyle name="Date [mmm-d-yyyy] 3 5" xfId="3326"/>
    <cellStyle name="Date [mmm-d-yyyy] 3 6" xfId="3327"/>
    <cellStyle name="Date [mmm-yyyy]" xfId="3328"/>
    <cellStyle name="DateMonth" xfId="3329"/>
    <cellStyle name="DateTime" xfId="3330"/>
    <cellStyle name="DateTime 2" xfId="6055"/>
    <cellStyle name="Datum" xfId="3331"/>
    <cellStyle name="Datum 2" xfId="3332"/>
    <cellStyle name="Datum, Uhrzeit" xfId="3333"/>
    <cellStyle name="Datum, Uhrzeit 2" xfId="3334"/>
    <cellStyle name="Datum_2009EC_progress_report_20-10-2009" xfId="3335"/>
    <cellStyle name="Description Box" xfId="57"/>
    <cellStyle name="Dezimal 2" xfId="3336"/>
    <cellStyle name="Dezimal 3" xfId="3337"/>
    <cellStyle name="Dezimal 4" xfId="3338"/>
    <cellStyle name="DocBox_EmptyRow" xfId="3339"/>
    <cellStyle name="Echo" xfId="6056"/>
    <cellStyle name="Eingabe 2" xfId="3340"/>
    <cellStyle name="Eingabe 3" xfId="3341"/>
    <cellStyle name="Eingabe 4" xfId="3342"/>
    <cellStyle name="Eingabe 5" xfId="3343"/>
    <cellStyle name="Eingabe 6" xfId="3344"/>
    <cellStyle name="Eingabe 7" xfId="3345"/>
    <cellStyle name="Emphasis 1" xfId="6057"/>
    <cellStyle name="Emphasis 2" xfId="6058"/>
    <cellStyle name="Emphasis 3" xfId="6059"/>
    <cellStyle name="Empty_B_border" xfId="3346"/>
    <cellStyle name="Ergebnis 2" xfId="3347"/>
    <cellStyle name="Ergebnis 3" xfId="3348"/>
    <cellStyle name="Ergebnis 4" xfId="3349"/>
    <cellStyle name="Ergebnis 5" xfId="3350"/>
    <cellStyle name="Ergebnis 6" xfId="3351"/>
    <cellStyle name="Ergebnis 7" xfId="3352"/>
    <cellStyle name="Erklärender Text 2" xfId="3353"/>
    <cellStyle name="Erklärender Text 3" xfId="3354"/>
    <cellStyle name="Erklärender Text 4" xfId="3355"/>
    <cellStyle name="Erklärender Text 5" xfId="3356"/>
    <cellStyle name="Erklärender Text 6" xfId="3357"/>
    <cellStyle name="Erklärender Text 7" xfId="3358"/>
    <cellStyle name="Euro" xfId="3359"/>
    <cellStyle name="Euro 2" xfId="3360"/>
    <cellStyle name="Euro 2 2" xfId="3361"/>
    <cellStyle name="Euro 2 3" xfId="3362"/>
    <cellStyle name="Euro 2 4" xfId="3363"/>
    <cellStyle name="Euro 2 5" xfId="3364"/>
    <cellStyle name="Euro 2 6" xfId="3365"/>
    <cellStyle name="Euro 2 7" xfId="3366"/>
    <cellStyle name="Euro 3" xfId="3367"/>
    <cellStyle name="Euro 3 2" xfId="3368"/>
    <cellStyle name="Euro 3 3" xfId="3369"/>
    <cellStyle name="Euro 3 4" xfId="3370"/>
    <cellStyle name="Euro 3 5" xfId="3371"/>
    <cellStyle name="Euro 3 6" xfId="3372"/>
    <cellStyle name="Euro 4" xfId="3373"/>
    <cellStyle name="Explanatory Text" xfId="22" builtinId="53" hidden="1"/>
    <cellStyle name="Explanatory Text 10" xfId="3374"/>
    <cellStyle name="Explanatory Text 11" xfId="3375"/>
    <cellStyle name="Explanatory Text 12" xfId="3376"/>
    <cellStyle name="Explanatory Text 13" xfId="3377"/>
    <cellStyle name="Explanatory Text 14" xfId="3378"/>
    <cellStyle name="Explanatory Text 15" xfId="3379"/>
    <cellStyle name="Explanatory Text 16" xfId="3380"/>
    <cellStyle name="Explanatory Text 17" xfId="3381"/>
    <cellStyle name="Explanatory Text 18" xfId="3382"/>
    <cellStyle name="Explanatory Text 19" xfId="3383"/>
    <cellStyle name="Explanatory Text 2" xfId="3384"/>
    <cellStyle name="Explanatory Text 2 2" xfId="3385"/>
    <cellStyle name="Explanatory Text 2 3" xfId="3386"/>
    <cellStyle name="Explanatory Text 2 4" xfId="3387"/>
    <cellStyle name="Explanatory Text 2 5" xfId="3388"/>
    <cellStyle name="Explanatory Text 2 6" xfId="3389"/>
    <cellStyle name="Explanatory Text 2 7" xfId="3390"/>
    <cellStyle name="Explanatory Text 2 8" xfId="3391"/>
    <cellStyle name="Explanatory Text 20" xfId="3392"/>
    <cellStyle name="Explanatory Text 21" xfId="3393"/>
    <cellStyle name="Explanatory Text 22" xfId="3394"/>
    <cellStyle name="Explanatory Text 23" xfId="3395"/>
    <cellStyle name="Explanatory Text 24" xfId="3396"/>
    <cellStyle name="Explanatory Text 25" xfId="3397"/>
    <cellStyle name="Explanatory Text 26" xfId="3398"/>
    <cellStyle name="Explanatory Text 27" xfId="3399"/>
    <cellStyle name="Explanatory Text 28" xfId="3400"/>
    <cellStyle name="Explanatory Text 29" xfId="3401"/>
    <cellStyle name="Explanatory Text 3" xfId="3402"/>
    <cellStyle name="Explanatory Text 3 2" xfId="3403"/>
    <cellStyle name="Explanatory Text 3 3" xfId="3404"/>
    <cellStyle name="Explanatory Text 3 4" xfId="3405"/>
    <cellStyle name="Explanatory Text 3 5" xfId="3406"/>
    <cellStyle name="Explanatory Text 3 6" xfId="3407"/>
    <cellStyle name="Explanatory Text 30" xfId="3408"/>
    <cellStyle name="Explanatory Text 31" xfId="3409"/>
    <cellStyle name="Explanatory Text 32" xfId="3410"/>
    <cellStyle name="Explanatory Text 33" xfId="3411"/>
    <cellStyle name="Explanatory Text 34" xfId="3412"/>
    <cellStyle name="Explanatory Text 35" xfId="3413"/>
    <cellStyle name="Explanatory Text 36" xfId="3414"/>
    <cellStyle name="Explanatory Text 37" xfId="3415"/>
    <cellStyle name="Explanatory Text 38" xfId="3416"/>
    <cellStyle name="Explanatory Text 4" xfId="3417"/>
    <cellStyle name="Explanatory Text 4 2" xfId="3418"/>
    <cellStyle name="Explanatory Text 4 3" xfId="3419"/>
    <cellStyle name="Explanatory Text 4 4" xfId="3420"/>
    <cellStyle name="Explanatory Text 4 5" xfId="3421"/>
    <cellStyle name="Explanatory Text 4 6" xfId="3422"/>
    <cellStyle name="Explanatory Text 5" xfId="3423"/>
    <cellStyle name="Explanatory Text 5 2" xfId="3424"/>
    <cellStyle name="Explanatory Text 5 3" xfId="3425"/>
    <cellStyle name="Explanatory Text 5 4" xfId="3426"/>
    <cellStyle name="Explanatory Text 5 5" xfId="3427"/>
    <cellStyle name="Explanatory Text 5 6" xfId="3428"/>
    <cellStyle name="Explanatory Text 6" xfId="3429"/>
    <cellStyle name="Explanatory Text 7" xfId="3430"/>
    <cellStyle name="Explanatory Text 8" xfId="3431"/>
    <cellStyle name="Explanatory Text 9" xfId="3432"/>
    <cellStyle name="External" xfId="6060"/>
    <cellStyle name="FAS Input Currency" xfId="6061"/>
    <cellStyle name="FAS Input Date" xfId="6062"/>
    <cellStyle name="FAS Input Multiple" xfId="6063"/>
    <cellStyle name="FAS Input Number" xfId="6064"/>
    <cellStyle name="FAS Input Percentage" xfId="6065"/>
    <cellStyle name="FAS Input Title / Name" xfId="6066"/>
    <cellStyle name="FAS Input Year" xfId="6067"/>
    <cellStyle name="Fixed" xfId="6068"/>
    <cellStyle name="Fixed 2" xfId="6069"/>
    <cellStyle name="Fixed1 - Style1" xfId="6070"/>
    <cellStyle name="Flex" xfId="3433"/>
    <cellStyle name="Follow-up" xfId="6071"/>
    <cellStyle name="Follow-up 2" xfId="6072"/>
    <cellStyle name="Footnote" xfId="3434"/>
    <cellStyle name="Forecast" xfId="3435"/>
    <cellStyle name="Forecast Currency" xfId="6073"/>
    <cellStyle name="Forecast Date" xfId="6074"/>
    <cellStyle name="Forecast Multiple" xfId="6075"/>
    <cellStyle name="Forecast Number" xfId="6076"/>
    <cellStyle name="Forecast Percentage" xfId="6077"/>
    <cellStyle name="Forecast Period Title" xfId="6078"/>
    <cellStyle name="Forecast Year" xfId="6079"/>
    <cellStyle name="Formula" xfId="3436"/>
    <cellStyle name="Full Year" xfId="6080"/>
    <cellStyle name="Full Year 2" xfId="6081"/>
    <cellStyle name="Fuss" xfId="3437"/>
    <cellStyle name="General" xfId="6082"/>
    <cellStyle name="General 2" xfId="6083"/>
    <cellStyle name="Good" xfId="12" builtinId="26" hidden="1"/>
    <cellStyle name="Good 10" xfId="3438"/>
    <cellStyle name="Good 10 2" xfId="3439"/>
    <cellStyle name="Good 10 3" xfId="3440"/>
    <cellStyle name="Good 10 4" xfId="3441"/>
    <cellStyle name="Good 10 5" xfId="3442"/>
    <cellStyle name="Good 10 6" xfId="3443"/>
    <cellStyle name="Good 11" xfId="3444"/>
    <cellStyle name="Good 11 2" xfId="3445"/>
    <cellStyle name="Good 11 3" xfId="3446"/>
    <cellStyle name="Good 11 4" xfId="3447"/>
    <cellStyle name="Good 11 5" xfId="3448"/>
    <cellStyle name="Good 11 6" xfId="3449"/>
    <cellStyle name="Good 12" xfId="3450"/>
    <cellStyle name="Good 13" xfId="3451"/>
    <cellStyle name="Good 14" xfId="3452"/>
    <cellStyle name="Good 15" xfId="3453"/>
    <cellStyle name="Good 16" xfId="3454"/>
    <cellStyle name="Good 17" xfId="3455"/>
    <cellStyle name="Good 18" xfId="3456"/>
    <cellStyle name="Good 19" xfId="3457"/>
    <cellStyle name="Good 2" xfId="3458"/>
    <cellStyle name="Good 2 2" xfId="3459"/>
    <cellStyle name="Good 2 3" xfId="3460"/>
    <cellStyle name="Good 2 4" xfId="3461"/>
    <cellStyle name="Good 2 5" xfId="3462"/>
    <cellStyle name="Good 2 6" xfId="3463"/>
    <cellStyle name="Good 2 7" xfId="3464"/>
    <cellStyle name="Good 2 8" xfId="3465"/>
    <cellStyle name="Good 20" xfId="3466"/>
    <cellStyle name="Good 21" xfId="3467"/>
    <cellStyle name="Good 22" xfId="3468"/>
    <cellStyle name="Good 23" xfId="3469"/>
    <cellStyle name="Good 24" xfId="3470"/>
    <cellStyle name="Good 25" xfId="3471"/>
    <cellStyle name="Good 26" xfId="3472"/>
    <cellStyle name="Good 27" xfId="3473"/>
    <cellStyle name="Good 28" xfId="3474"/>
    <cellStyle name="Good 29" xfId="3475"/>
    <cellStyle name="Good 3" xfId="3476"/>
    <cellStyle name="Good 3 2" xfId="3477"/>
    <cellStyle name="Good 3 3" xfId="3478"/>
    <cellStyle name="Good 3 4" xfId="3479"/>
    <cellStyle name="Good 3 5" xfId="3480"/>
    <cellStyle name="Good 3 6" xfId="3481"/>
    <cellStyle name="Good 3 7" xfId="3482"/>
    <cellStyle name="Good 30" xfId="3483"/>
    <cellStyle name="Good 31" xfId="3484"/>
    <cellStyle name="Good 32" xfId="3485"/>
    <cellStyle name="Good 33" xfId="3486"/>
    <cellStyle name="Good 34" xfId="3487"/>
    <cellStyle name="Good 35" xfId="3488"/>
    <cellStyle name="Good 36" xfId="3489"/>
    <cellStyle name="Good 37" xfId="3490"/>
    <cellStyle name="Good 38" xfId="3491"/>
    <cellStyle name="Good 4" xfId="3492"/>
    <cellStyle name="Good 4 2" xfId="3493"/>
    <cellStyle name="Good 4 3" xfId="3494"/>
    <cellStyle name="Good 4 4" xfId="3495"/>
    <cellStyle name="Good 4 5" xfId="3496"/>
    <cellStyle name="Good 4 6" xfId="3497"/>
    <cellStyle name="Good 4 7" xfId="3498"/>
    <cellStyle name="Good 5" xfId="3499"/>
    <cellStyle name="Good 5 2" xfId="3500"/>
    <cellStyle name="Good 5 3" xfId="3501"/>
    <cellStyle name="Good 5 4" xfId="3502"/>
    <cellStyle name="Good 5 5" xfId="3503"/>
    <cellStyle name="Good 5 6" xfId="3504"/>
    <cellStyle name="Good 5 7" xfId="3505"/>
    <cellStyle name="Good 6" xfId="3506"/>
    <cellStyle name="Good 6 2" xfId="3507"/>
    <cellStyle name="Good 6 3" xfId="3508"/>
    <cellStyle name="Good 6 4" xfId="3509"/>
    <cellStyle name="Good 6 5" xfId="3510"/>
    <cellStyle name="Good 6 6" xfId="3511"/>
    <cellStyle name="Good 6 7" xfId="3512"/>
    <cellStyle name="Good 7" xfId="3513"/>
    <cellStyle name="Good 7 2" xfId="3514"/>
    <cellStyle name="Good 7 3" xfId="3515"/>
    <cellStyle name="Good 7 4" xfId="3516"/>
    <cellStyle name="Good 7 5" xfId="3517"/>
    <cellStyle name="Good 7 6" xfId="3518"/>
    <cellStyle name="Good 7 7" xfId="3519"/>
    <cellStyle name="Good 8" xfId="3520"/>
    <cellStyle name="Good 8 2" xfId="3521"/>
    <cellStyle name="Good 8 3" xfId="3522"/>
    <cellStyle name="Good 8 4" xfId="3523"/>
    <cellStyle name="Good 8 5" xfId="3524"/>
    <cellStyle name="Good 8 6" xfId="3525"/>
    <cellStyle name="Good 9" xfId="3526"/>
    <cellStyle name="Good 9 2" xfId="3527"/>
    <cellStyle name="Good 9 3" xfId="3528"/>
    <cellStyle name="Good 9 4" xfId="3529"/>
    <cellStyle name="Good 9 5" xfId="3530"/>
    <cellStyle name="Good 9 6" xfId="3531"/>
    <cellStyle name="Grey" xfId="6084"/>
    <cellStyle name="Grey 2" xfId="6085"/>
    <cellStyle name="Gut 2" xfId="3532"/>
    <cellStyle name="Gut 3" xfId="3533"/>
    <cellStyle name="Gut 4" xfId="3534"/>
    <cellStyle name="Gut 5" xfId="3535"/>
    <cellStyle name="Gut 6" xfId="3536"/>
    <cellStyle name="Gut 7" xfId="3537"/>
    <cellStyle name="Header" xfId="3538"/>
    <cellStyle name="Header 1" xfId="48"/>
    <cellStyle name="Header 2" xfId="49"/>
    <cellStyle name="Header1" xfId="6086"/>
    <cellStyle name="Header2" xfId="3539"/>
    <cellStyle name="Header3" xfId="3540"/>
    <cellStyle name="Heading" xfId="3541"/>
    <cellStyle name="Heading 1" xfId="8" builtinId="16" hidden="1"/>
    <cellStyle name="Heading 1 10" xfId="3542"/>
    <cellStyle name="Heading 1 10 2" xfId="3543"/>
    <cellStyle name="Heading 1 10 3" xfId="3544"/>
    <cellStyle name="Heading 1 10 4" xfId="3545"/>
    <cellStyle name="Heading 1 10 5" xfId="3546"/>
    <cellStyle name="Heading 1 10 6" xfId="3547"/>
    <cellStyle name="Heading 1 11" xfId="3548"/>
    <cellStyle name="Heading 1 11 2" xfId="3549"/>
    <cellStyle name="Heading 1 11 3" xfId="3550"/>
    <cellStyle name="Heading 1 11 4" xfId="3551"/>
    <cellStyle name="Heading 1 11 5" xfId="3552"/>
    <cellStyle name="Heading 1 11 6" xfId="3553"/>
    <cellStyle name="Heading 1 12" xfId="3554"/>
    <cellStyle name="Heading 1 13" xfId="3555"/>
    <cellStyle name="Heading 1 14" xfId="3556"/>
    <cellStyle name="Heading 1 15" xfId="3557"/>
    <cellStyle name="Heading 1 16" xfId="3558"/>
    <cellStyle name="Heading 1 17" xfId="3559"/>
    <cellStyle name="Heading 1 18" xfId="3560"/>
    <cellStyle name="Heading 1 19" xfId="3561"/>
    <cellStyle name="Heading 1 2" xfId="3562"/>
    <cellStyle name="Heading 1 2 2" xfId="3563"/>
    <cellStyle name="Heading 1 2 3" xfId="3564"/>
    <cellStyle name="Heading 1 2 4" xfId="3565"/>
    <cellStyle name="Heading 1 2 5" xfId="3566"/>
    <cellStyle name="Heading 1 2 6" xfId="3567"/>
    <cellStyle name="Heading 1 2 7" xfId="3568"/>
    <cellStyle name="Heading 1 2 8" xfId="3569"/>
    <cellStyle name="Heading 1 2 9" xfId="3570"/>
    <cellStyle name="Heading 1 20" xfId="3571"/>
    <cellStyle name="Heading 1 21" xfId="3572"/>
    <cellStyle name="Heading 1 22" xfId="3573"/>
    <cellStyle name="Heading 1 23" xfId="3574"/>
    <cellStyle name="Heading 1 24" xfId="3575"/>
    <cellStyle name="Heading 1 25" xfId="3576"/>
    <cellStyle name="Heading 1 26" xfId="3577"/>
    <cellStyle name="Heading 1 27" xfId="3578"/>
    <cellStyle name="Heading 1 28" xfId="3579"/>
    <cellStyle name="Heading 1 29" xfId="3580"/>
    <cellStyle name="Heading 1 3" xfId="3581"/>
    <cellStyle name="Heading 1 3 2" xfId="3582"/>
    <cellStyle name="Heading 1 3 3" xfId="3583"/>
    <cellStyle name="Heading 1 3 4" xfId="3584"/>
    <cellStyle name="Heading 1 3 5" xfId="3585"/>
    <cellStyle name="Heading 1 3 6" xfId="3586"/>
    <cellStyle name="Heading 1 3 7" xfId="3587"/>
    <cellStyle name="Heading 1 30" xfId="3588"/>
    <cellStyle name="Heading 1 31" xfId="3589"/>
    <cellStyle name="Heading 1 32" xfId="3590"/>
    <cellStyle name="Heading 1 33" xfId="3591"/>
    <cellStyle name="Heading 1 34" xfId="3592"/>
    <cellStyle name="Heading 1 35" xfId="3593"/>
    <cellStyle name="Heading 1 36" xfId="3594"/>
    <cellStyle name="Heading 1 37" xfId="3595"/>
    <cellStyle name="Heading 1 38" xfId="3596"/>
    <cellStyle name="Heading 1 4" xfId="3597"/>
    <cellStyle name="Heading 1 4 2" xfId="3598"/>
    <cellStyle name="Heading 1 4 3" xfId="3599"/>
    <cellStyle name="Heading 1 4 4" xfId="3600"/>
    <cellStyle name="Heading 1 4 5" xfId="3601"/>
    <cellStyle name="Heading 1 4 6" xfId="3602"/>
    <cellStyle name="Heading 1 4 7" xfId="3603"/>
    <cellStyle name="Heading 1 5" xfId="3604"/>
    <cellStyle name="Heading 1 5 2" xfId="3605"/>
    <cellStyle name="Heading 1 5 3" xfId="3606"/>
    <cellStyle name="Heading 1 5 4" xfId="3607"/>
    <cellStyle name="Heading 1 5 5" xfId="3608"/>
    <cellStyle name="Heading 1 5 6" xfId="3609"/>
    <cellStyle name="Heading 1 5 7" xfId="3610"/>
    <cellStyle name="Heading 1 6" xfId="3611"/>
    <cellStyle name="Heading 1 6 2" xfId="3612"/>
    <cellStyle name="Heading 1 6 3" xfId="3613"/>
    <cellStyle name="Heading 1 6 4" xfId="3614"/>
    <cellStyle name="Heading 1 6 5" xfId="3615"/>
    <cellStyle name="Heading 1 6 6" xfId="3616"/>
    <cellStyle name="Heading 1 6 7" xfId="3617"/>
    <cellStyle name="Heading 1 7" xfId="3618"/>
    <cellStyle name="Heading 1 7 2" xfId="3619"/>
    <cellStyle name="Heading 1 7 3" xfId="3620"/>
    <cellStyle name="Heading 1 7 4" xfId="3621"/>
    <cellStyle name="Heading 1 7 5" xfId="3622"/>
    <cellStyle name="Heading 1 7 6" xfId="3623"/>
    <cellStyle name="Heading 1 7 7" xfId="3624"/>
    <cellStyle name="Heading 1 8" xfId="3625"/>
    <cellStyle name="Heading 1 8 2" xfId="3626"/>
    <cellStyle name="Heading 1 8 3" xfId="3627"/>
    <cellStyle name="Heading 1 8 4" xfId="3628"/>
    <cellStyle name="Heading 1 8 5" xfId="3629"/>
    <cellStyle name="Heading 1 8 6" xfId="3630"/>
    <cellStyle name="Heading 1 9" xfId="3631"/>
    <cellStyle name="Heading 1 9 2" xfId="3632"/>
    <cellStyle name="Heading 1 9 3" xfId="3633"/>
    <cellStyle name="Heading 1 9 4" xfId="3634"/>
    <cellStyle name="Heading 1 9 5" xfId="3635"/>
    <cellStyle name="Heading 1 9 6" xfId="3636"/>
    <cellStyle name="Heading 2" xfId="9" builtinId="17" hidden="1"/>
    <cellStyle name="Heading 2 10" xfId="3637"/>
    <cellStyle name="Heading 2 10 2" xfId="3638"/>
    <cellStyle name="Heading 2 10 3" xfId="3639"/>
    <cellStyle name="Heading 2 10 4" xfId="3640"/>
    <cellStyle name="Heading 2 10 5" xfId="3641"/>
    <cellStyle name="Heading 2 10 6" xfId="3642"/>
    <cellStyle name="Heading 2 11" xfId="3643"/>
    <cellStyle name="Heading 2 11 2" xfId="3644"/>
    <cellStyle name="Heading 2 11 3" xfId="3645"/>
    <cellStyle name="Heading 2 11 4" xfId="3646"/>
    <cellStyle name="Heading 2 11 5" xfId="3647"/>
    <cellStyle name="Heading 2 11 6" xfId="3648"/>
    <cellStyle name="Heading 2 12" xfId="3649"/>
    <cellStyle name="Heading 2 13" xfId="3650"/>
    <cellStyle name="Heading 2 14" xfId="3651"/>
    <cellStyle name="Heading 2 15" xfId="3652"/>
    <cellStyle name="Heading 2 16" xfId="3653"/>
    <cellStyle name="Heading 2 17" xfId="3654"/>
    <cellStyle name="Heading 2 18" xfId="3655"/>
    <cellStyle name="Heading 2 19" xfId="3656"/>
    <cellStyle name="Heading 2 2" xfId="3657"/>
    <cellStyle name="Heading 2 2 2" xfId="3658"/>
    <cellStyle name="Heading 2 2 3" xfId="3659"/>
    <cellStyle name="Heading 2 2 4" xfId="3660"/>
    <cellStyle name="Heading 2 2 5" xfId="3661"/>
    <cellStyle name="Heading 2 2 6" xfId="3662"/>
    <cellStyle name="Heading 2 2 7" xfId="3663"/>
    <cellStyle name="Heading 2 2 8" xfId="3664"/>
    <cellStyle name="Heading 2 2 9" xfId="3665"/>
    <cellStyle name="Heading 2 20" xfId="3666"/>
    <cellStyle name="Heading 2 21" xfId="3667"/>
    <cellStyle name="Heading 2 22" xfId="3668"/>
    <cellStyle name="Heading 2 23" xfId="3669"/>
    <cellStyle name="Heading 2 24" xfId="3670"/>
    <cellStyle name="Heading 2 25" xfId="3671"/>
    <cellStyle name="Heading 2 26" xfId="3672"/>
    <cellStyle name="Heading 2 27" xfId="3673"/>
    <cellStyle name="Heading 2 28" xfId="3674"/>
    <cellStyle name="Heading 2 29" xfId="3675"/>
    <cellStyle name="Heading 2 3" xfId="3676"/>
    <cellStyle name="Heading 2 3 2" xfId="3677"/>
    <cellStyle name="Heading 2 3 3" xfId="3678"/>
    <cellStyle name="Heading 2 3 4" xfId="3679"/>
    <cellStyle name="Heading 2 3 5" xfId="3680"/>
    <cellStyle name="Heading 2 3 6" xfId="3681"/>
    <cellStyle name="Heading 2 3 7" xfId="3682"/>
    <cellStyle name="Heading 2 30" xfId="3683"/>
    <cellStyle name="Heading 2 31" xfId="3684"/>
    <cellStyle name="Heading 2 32" xfId="3685"/>
    <cellStyle name="Heading 2 33" xfId="3686"/>
    <cellStyle name="Heading 2 34" xfId="3687"/>
    <cellStyle name="Heading 2 35" xfId="3688"/>
    <cellStyle name="Heading 2 36" xfId="3689"/>
    <cellStyle name="Heading 2 37" xfId="3690"/>
    <cellStyle name="Heading 2 38" xfId="3691"/>
    <cellStyle name="Heading 2 4" xfId="3692"/>
    <cellStyle name="Heading 2 4 2" xfId="3693"/>
    <cellStyle name="Heading 2 4 3" xfId="3694"/>
    <cellStyle name="Heading 2 4 4" xfId="3695"/>
    <cellStyle name="Heading 2 4 5" xfId="3696"/>
    <cellStyle name="Heading 2 4 6" xfId="3697"/>
    <cellStyle name="Heading 2 4 7" xfId="3698"/>
    <cellStyle name="Heading 2 5" xfId="3699"/>
    <cellStyle name="Heading 2 5 2" xfId="3700"/>
    <cellStyle name="Heading 2 5 3" xfId="3701"/>
    <cellStyle name="Heading 2 5 4" xfId="3702"/>
    <cellStyle name="Heading 2 5 5" xfId="3703"/>
    <cellStyle name="Heading 2 5 6" xfId="3704"/>
    <cellStyle name="Heading 2 5 7" xfId="3705"/>
    <cellStyle name="Heading 2 6" xfId="3706"/>
    <cellStyle name="Heading 2 6 2" xfId="3707"/>
    <cellStyle name="Heading 2 6 3" xfId="3708"/>
    <cellStyle name="Heading 2 6 4" xfId="3709"/>
    <cellStyle name="Heading 2 6 5" xfId="3710"/>
    <cellStyle name="Heading 2 6 6" xfId="3711"/>
    <cellStyle name="Heading 2 6 7" xfId="3712"/>
    <cellStyle name="Heading 2 7" xfId="3713"/>
    <cellStyle name="Heading 2 7 2" xfId="3714"/>
    <cellStyle name="Heading 2 7 3" xfId="3715"/>
    <cellStyle name="Heading 2 7 4" xfId="3716"/>
    <cellStyle name="Heading 2 7 5" xfId="3717"/>
    <cellStyle name="Heading 2 7 6" xfId="3718"/>
    <cellStyle name="Heading 2 7 7" xfId="3719"/>
    <cellStyle name="Heading 2 8" xfId="3720"/>
    <cellStyle name="Heading 2 8 2" xfId="3721"/>
    <cellStyle name="Heading 2 8 3" xfId="3722"/>
    <cellStyle name="Heading 2 8 4" xfId="3723"/>
    <cellStyle name="Heading 2 8 5" xfId="3724"/>
    <cellStyle name="Heading 2 8 6" xfId="3725"/>
    <cellStyle name="Heading 2 9" xfId="3726"/>
    <cellStyle name="Heading 2 9 2" xfId="3727"/>
    <cellStyle name="Heading 2 9 3" xfId="3728"/>
    <cellStyle name="Heading 2 9 4" xfId="3729"/>
    <cellStyle name="Heading 2 9 5" xfId="3730"/>
    <cellStyle name="Heading 2 9 6" xfId="3731"/>
    <cellStyle name="Heading 3" xfId="10" builtinId="18" hidden="1"/>
    <cellStyle name="Heading 3 10" xfId="3732"/>
    <cellStyle name="Heading 3 10 2" xfId="3733"/>
    <cellStyle name="Heading 3 10 3" xfId="3734"/>
    <cellStyle name="Heading 3 10 4" xfId="3735"/>
    <cellStyle name="Heading 3 10 5" xfId="3736"/>
    <cellStyle name="Heading 3 10 6" xfId="3737"/>
    <cellStyle name="Heading 3 11" xfId="3738"/>
    <cellStyle name="Heading 3 11 2" xfId="3739"/>
    <cellStyle name="Heading 3 11 3" xfId="3740"/>
    <cellStyle name="Heading 3 11 4" xfId="3741"/>
    <cellStyle name="Heading 3 11 5" xfId="3742"/>
    <cellStyle name="Heading 3 11 6" xfId="3743"/>
    <cellStyle name="Heading 3 12" xfId="3744"/>
    <cellStyle name="Heading 3 13" xfId="3745"/>
    <cellStyle name="Heading 3 14" xfId="3746"/>
    <cellStyle name="Heading 3 15" xfId="3747"/>
    <cellStyle name="Heading 3 16" xfId="3748"/>
    <cellStyle name="Heading 3 17" xfId="3749"/>
    <cellStyle name="Heading 3 18" xfId="3750"/>
    <cellStyle name="Heading 3 19" xfId="3751"/>
    <cellStyle name="Heading 3 2" xfId="3752"/>
    <cellStyle name="Heading 3 2 2" xfId="3753"/>
    <cellStyle name="Heading 3 2 3" xfId="3754"/>
    <cellStyle name="Heading 3 2 4" xfId="3755"/>
    <cellStyle name="Heading 3 2 5" xfId="3756"/>
    <cellStyle name="Heading 3 2 6" xfId="3757"/>
    <cellStyle name="Heading 3 2 7" xfId="3758"/>
    <cellStyle name="Heading 3 2 8" xfId="3759"/>
    <cellStyle name="Heading 3 20" xfId="3760"/>
    <cellStyle name="Heading 3 21" xfId="3761"/>
    <cellStyle name="Heading 3 22" xfId="3762"/>
    <cellStyle name="Heading 3 23" xfId="3763"/>
    <cellStyle name="Heading 3 24" xfId="3764"/>
    <cellStyle name="Heading 3 25" xfId="3765"/>
    <cellStyle name="Heading 3 26" xfId="3766"/>
    <cellStyle name="Heading 3 27" xfId="3767"/>
    <cellStyle name="Heading 3 28" xfId="3768"/>
    <cellStyle name="Heading 3 29" xfId="3769"/>
    <cellStyle name="Heading 3 3" xfId="3770"/>
    <cellStyle name="Heading 3 3 2" xfId="3771"/>
    <cellStyle name="Heading 3 3 3" xfId="3772"/>
    <cellStyle name="Heading 3 3 4" xfId="3773"/>
    <cellStyle name="Heading 3 3 5" xfId="3774"/>
    <cellStyle name="Heading 3 3 6" xfId="3775"/>
    <cellStyle name="Heading 3 3 7" xfId="3776"/>
    <cellStyle name="Heading 3 30" xfId="3777"/>
    <cellStyle name="Heading 3 31" xfId="3778"/>
    <cellStyle name="Heading 3 32" xfId="3779"/>
    <cellStyle name="Heading 3 33" xfId="3780"/>
    <cellStyle name="Heading 3 34" xfId="3781"/>
    <cellStyle name="Heading 3 35" xfId="3782"/>
    <cellStyle name="Heading 3 36" xfId="3783"/>
    <cellStyle name="Heading 3 37" xfId="3784"/>
    <cellStyle name="Heading 3 38" xfId="3785"/>
    <cellStyle name="Heading 3 4" xfId="3786"/>
    <cellStyle name="Heading 3 4 2" xfId="3787"/>
    <cellStyle name="Heading 3 4 3" xfId="3788"/>
    <cellStyle name="Heading 3 4 4" xfId="3789"/>
    <cellStyle name="Heading 3 4 5" xfId="3790"/>
    <cellStyle name="Heading 3 4 6" xfId="3791"/>
    <cellStyle name="Heading 3 4 7" xfId="3792"/>
    <cellStyle name="Heading 3 5" xfId="3793"/>
    <cellStyle name="Heading 3 5 2" xfId="3794"/>
    <cellStyle name="Heading 3 5 3" xfId="3795"/>
    <cellStyle name="Heading 3 5 4" xfId="3796"/>
    <cellStyle name="Heading 3 5 5" xfId="3797"/>
    <cellStyle name="Heading 3 5 6" xfId="3798"/>
    <cellStyle name="Heading 3 5 7" xfId="3799"/>
    <cellStyle name="Heading 3 6" xfId="3800"/>
    <cellStyle name="Heading 3 6 2" xfId="3801"/>
    <cellStyle name="Heading 3 6 3" xfId="3802"/>
    <cellStyle name="Heading 3 6 4" xfId="3803"/>
    <cellStyle name="Heading 3 6 5" xfId="3804"/>
    <cellStyle name="Heading 3 6 6" xfId="3805"/>
    <cellStyle name="Heading 3 6 7" xfId="3806"/>
    <cellStyle name="Heading 3 7" xfId="3807"/>
    <cellStyle name="Heading 3 7 2" xfId="3808"/>
    <cellStyle name="Heading 3 7 3" xfId="3809"/>
    <cellStyle name="Heading 3 7 4" xfId="3810"/>
    <cellStyle name="Heading 3 7 5" xfId="3811"/>
    <cellStyle name="Heading 3 7 6" xfId="3812"/>
    <cellStyle name="Heading 3 7 7" xfId="3813"/>
    <cellStyle name="Heading 3 8" xfId="3814"/>
    <cellStyle name="Heading 3 8 2" xfId="3815"/>
    <cellStyle name="Heading 3 8 3" xfId="3816"/>
    <cellStyle name="Heading 3 8 4" xfId="3817"/>
    <cellStyle name="Heading 3 8 5" xfId="3818"/>
    <cellStyle name="Heading 3 8 6" xfId="3819"/>
    <cellStyle name="Heading 3 9" xfId="3820"/>
    <cellStyle name="Heading 3 9 2" xfId="3821"/>
    <cellStyle name="Heading 3 9 3" xfId="3822"/>
    <cellStyle name="Heading 3 9 4" xfId="3823"/>
    <cellStyle name="Heading 3 9 5" xfId="3824"/>
    <cellStyle name="Heading 3 9 6" xfId="3825"/>
    <cellStyle name="Heading 4" xfId="11" builtinId="19" hidden="1"/>
    <cellStyle name="Heading 4 10" xfId="3826"/>
    <cellStyle name="Heading 4 10 2" xfId="3827"/>
    <cellStyle name="Heading 4 10 3" xfId="3828"/>
    <cellStyle name="Heading 4 10 4" xfId="3829"/>
    <cellStyle name="Heading 4 10 5" xfId="3830"/>
    <cellStyle name="Heading 4 10 6" xfId="3831"/>
    <cellStyle name="Heading 4 11" xfId="3832"/>
    <cellStyle name="Heading 4 11 2" xfId="3833"/>
    <cellStyle name="Heading 4 11 3" xfId="3834"/>
    <cellStyle name="Heading 4 11 4" xfId="3835"/>
    <cellStyle name="Heading 4 11 5" xfId="3836"/>
    <cellStyle name="Heading 4 11 6" xfId="3837"/>
    <cellStyle name="Heading 4 12" xfId="3838"/>
    <cellStyle name="Heading 4 13" xfId="3839"/>
    <cellStyle name="Heading 4 14" xfId="3840"/>
    <cellStyle name="Heading 4 15" xfId="3841"/>
    <cellStyle name="Heading 4 16" xfId="3842"/>
    <cellStyle name="Heading 4 17" xfId="3843"/>
    <cellStyle name="Heading 4 18" xfId="3844"/>
    <cellStyle name="Heading 4 19" xfId="3845"/>
    <cellStyle name="Heading 4 2" xfId="3846"/>
    <cellStyle name="Heading 4 2 2" xfId="3847"/>
    <cellStyle name="Heading 4 2 3" xfId="3848"/>
    <cellStyle name="Heading 4 2 4" xfId="3849"/>
    <cellStyle name="Heading 4 2 5" xfId="3850"/>
    <cellStyle name="Heading 4 2 6" xfId="3851"/>
    <cellStyle name="Heading 4 2 7" xfId="3852"/>
    <cellStyle name="Heading 4 2 8" xfId="3853"/>
    <cellStyle name="Heading 4 20" xfId="3854"/>
    <cellStyle name="Heading 4 21" xfId="3855"/>
    <cellStyle name="Heading 4 22" xfId="3856"/>
    <cellStyle name="Heading 4 23" xfId="3857"/>
    <cellStyle name="Heading 4 24" xfId="3858"/>
    <cellStyle name="Heading 4 25" xfId="3859"/>
    <cellStyle name="Heading 4 26" xfId="3860"/>
    <cellStyle name="Heading 4 27" xfId="3861"/>
    <cellStyle name="Heading 4 28" xfId="3862"/>
    <cellStyle name="Heading 4 29" xfId="3863"/>
    <cellStyle name="Heading 4 3" xfId="3864"/>
    <cellStyle name="Heading 4 3 2" xfId="3865"/>
    <cellStyle name="Heading 4 3 3" xfId="3866"/>
    <cellStyle name="Heading 4 3 4" xfId="3867"/>
    <cellStyle name="Heading 4 3 5" xfId="3868"/>
    <cellStyle name="Heading 4 3 6" xfId="3869"/>
    <cellStyle name="Heading 4 3 7" xfId="3870"/>
    <cellStyle name="Heading 4 30" xfId="3871"/>
    <cellStyle name="Heading 4 31" xfId="3872"/>
    <cellStyle name="Heading 4 32" xfId="3873"/>
    <cellStyle name="Heading 4 33" xfId="3874"/>
    <cellStyle name="Heading 4 34" xfId="3875"/>
    <cellStyle name="Heading 4 35" xfId="3876"/>
    <cellStyle name="Heading 4 36" xfId="3877"/>
    <cellStyle name="Heading 4 37" xfId="3878"/>
    <cellStyle name="Heading 4 38" xfId="3879"/>
    <cellStyle name="Heading 4 4" xfId="3880"/>
    <cellStyle name="Heading 4 4 2" xfId="3881"/>
    <cellStyle name="Heading 4 4 3" xfId="3882"/>
    <cellStyle name="Heading 4 4 4" xfId="3883"/>
    <cellStyle name="Heading 4 4 5" xfId="3884"/>
    <cellStyle name="Heading 4 4 6" xfId="3885"/>
    <cellStyle name="Heading 4 4 7" xfId="3886"/>
    <cellStyle name="Heading 4 5" xfId="3887"/>
    <cellStyle name="Heading 4 5 2" xfId="3888"/>
    <cellStyle name="Heading 4 5 3" xfId="3889"/>
    <cellStyle name="Heading 4 5 4" xfId="3890"/>
    <cellStyle name="Heading 4 5 5" xfId="3891"/>
    <cellStyle name="Heading 4 5 6" xfId="3892"/>
    <cellStyle name="Heading 4 5 7" xfId="3893"/>
    <cellStyle name="Heading 4 6" xfId="3894"/>
    <cellStyle name="Heading 4 6 2" xfId="3895"/>
    <cellStyle name="Heading 4 6 3" xfId="3896"/>
    <cellStyle name="Heading 4 6 4" xfId="3897"/>
    <cellStyle name="Heading 4 6 5" xfId="3898"/>
    <cellStyle name="Heading 4 6 6" xfId="3899"/>
    <cellStyle name="Heading 4 6 7" xfId="3900"/>
    <cellStyle name="Heading 4 7" xfId="3901"/>
    <cellStyle name="Heading 4 7 2" xfId="3902"/>
    <cellStyle name="Heading 4 7 3" xfId="3903"/>
    <cellStyle name="Heading 4 7 4" xfId="3904"/>
    <cellStyle name="Heading 4 7 5" xfId="3905"/>
    <cellStyle name="Heading 4 7 6" xfId="3906"/>
    <cellStyle name="Heading 4 7 7" xfId="3907"/>
    <cellStyle name="Heading 4 8" xfId="3908"/>
    <cellStyle name="Heading 4 8 2" xfId="3909"/>
    <cellStyle name="Heading 4 8 3" xfId="3910"/>
    <cellStyle name="Heading 4 8 4" xfId="3911"/>
    <cellStyle name="Heading 4 8 5" xfId="3912"/>
    <cellStyle name="Heading 4 8 6" xfId="3913"/>
    <cellStyle name="Heading 4 9" xfId="3914"/>
    <cellStyle name="Heading 4 9 2" xfId="3915"/>
    <cellStyle name="Heading 4 9 3" xfId="3916"/>
    <cellStyle name="Heading 4 9 4" xfId="3917"/>
    <cellStyle name="Heading 4 9 5" xfId="3918"/>
    <cellStyle name="Heading 4 9 6" xfId="3919"/>
    <cellStyle name="Heading1" xfId="6087"/>
    <cellStyle name="Heading1 2" xfId="6088"/>
    <cellStyle name="Heading2" xfId="3920"/>
    <cellStyle name="Heading2 2" xfId="6089"/>
    <cellStyle name="Heading3" xfId="3921"/>
    <cellStyle name="Headline" xfId="3922"/>
    <cellStyle name="HIGHLIGHT" xfId="6090"/>
    <cellStyle name="Hyperlink" xfId="2" builtinId="8" hidden="1"/>
    <cellStyle name="Hyperlink 2" xfId="3923"/>
    <cellStyle name="Hyperlink 2 2" xfId="3924"/>
    <cellStyle name="Hyperlink 2 3" xfId="3925"/>
    <cellStyle name="Hyperlink 3" xfId="3926"/>
    <cellStyle name="Hyperlink 3 2" xfId="3927"/>
    <cellStyle name="Hyperlink 3 3" xfId="3928"/>
    <cellStyle name="Hyperlink 4" xfId="3929"/>
    <cellStyle name="Hyperlink 4 2" xfId="3930"/>
    <cellStyle name="Hyperlink 5" xfId="3931"/>
    <cellStyle name="Hyperlink 6" xfId="3932"/>
    <cellStyle name="Hyperlink 7" xfId="3933"/>
    <cellStyle name="Hyperlink Arrow" xfId="6091"/>
    <cellStyle name="Hyperlink Text" xfId="6092"/>
    <cellStyle name="Hyperlink2" xfId="6093"/>
    <cellStyle name="Hyperlink3" xfId="6094"/>
    <cellStyle name="indent_1" xfId="6095"/>
    <cellStyle name="Input" xfId="15" builtinId="20" hidden="1"/>
    <cellStyle name="Input [# - 00]" xfId="3934"/>
    <cellStyle name="Input [#]" xfId="3935"/>
    <cellStyle name="Input [% - 00]" xfId="3936"/>
    <cellStyle name="Input [%]" xfId="3937"/>
    <cellStyle name="Input [yellow]" xfId="6096"/>
    <cellStyle name="Input [yellow] 2" xfId="6097"/>
    <cellStyle name="Input 10" xfId="3938"/>
    <cellStyle name="Input 10 2" xfId="3939"/>
    <cellStyle name="Input 10 2 2" xfId="3940"/>
    <cellStyle name="Input 10 2 3" xfId="3941"/>
    <cellStyle name="Input 10 3" xfId="3942"/>
    <cellStyle name="Input 10 4" xfId="3943"/>
    <cellStyle name="Input 10 5" xfId="3944"/>
    <cellStyle name="Input 10 6" xfId="3945"/>
    <cellStyle name="Input 11" xfId="3946"/>
    <cellStyle name="Input 11 2" xfId="3947"/>
    <cellStyle name="Input 11 2 2" xfId="3948"/>
    <cellStyle name="Input 11 2 3" xfId="3949"/>
    <cellStyle name="Input 11 3" xfId="3950"/>
    <cellStyle name="Input 11 4" xfId="3951"/>
    <cellStyle name="Input 11 5" xfId="3952"/>
    <cellStyle name="Input 11 6" xfId="3953"/>
    <cellStyle name="Input 12" xfId="3954"/>
    <cellStyle name="Input 12 2" xfId="3955"/>
    <cellStyle name="Input 12 2 2" xfId="3956"/>
    <cellStyle name="Input 12 2 3" xfId="3957"/>
    <cellStyle name="Input 12 3" xfId="3958"/>
    <cellStyle name="Input 12 4" xfId="3959"/>
    <cellStyle name="Input 13" xfId="3960"/>
    <cellStyle name="Input 13 2" xfId="3961"/>
    <cellStyle name="Input 13 2 2" xfId="3962"/>
    <cellStyle name="Input 13 2 3" xfId="3963"/>
    <cellStyle name="Input 13 3" xfId="3964"/>
    <cellStyle name="Input 13 4" xfId="3965"/>
    <cellStyle name="Input 14" xfId="3966"/>
    <cellStyle name="Input 15" xfId="3967"/>
    <cellStyle name="Input 16" xfId="3968"/>
    <cellStyle name="Input 17" xfId="3969"/>
    <cellStyle name="Input 18" xfId="3970"/>
    <cellStyle name="Input 19" xfId="3971"/>
    <cellStyle name="Input 2" xfId="3972"/>
    <cellStyle name="Input 2 2" xfId="3973"/>
    <cellStyle name="Input 2 2 2" xfId="3974"/>
    <cellStyle name="Input 2 2 2 2" xfId="3975"/>
    <cellStyle name="Input 2 2 2 2 2" xfId="3976"/>
    <cellStyle name="Input 2 2 2 2 3" xfId="3977"/>
    <cellStyle name="Input 2 2 2 3" xfId="3978"/>
    <cellStyle name="Input 2 2 2 4" xfId="3979"/>
    <cellStyle name="Input 2 3" xfId="3980"/>
    <cellStyle name="Input 2 3 2" xfId="3981"/>
    <cellStyle name="Input 2 3 2 2" xfId="3982"/>
    <cellStyle name="Input 2 3 2 3" xfId="3983"/>
    <cellStyle name="Input 2 3 3" xfId="3984"/>
    <cellStyle name="Input 2 3 4" xfId="3985"/>
    <cellStyle name="Input 2 4" xfId="3986"/>
    <cellStyle name="Input 2 4 2" xfId="3987"/>
    <cellStyle name="Input 2 4 2 2" xfId="3988"/>
    <cellStyle name="Input 2 4 2 3" xfId="3989"/>
    <cellStyle name="Input 2 4 3" xfId="3990"/>
    <cellStyle name="Input 2 4 4" xfId="3991"/>
    <cellStyle name="Input 2 5" xfId="3992"/>
    <cellStyle name="Input 2 5 2" xfId="3993"/>
    <cellStyle name="Input 2 5 2 2" xfId="3994"/>
    <cellStyle name="Input 2 5 2 3" xfId="3995"/>
    <cellStyle name="Input 2 5 3" xfId="3996"/>
    <cellStyle name="Input 2 5 4" xfId="3997"/>
    <cellStyle name="Input 2 6" xfId="3998"/>
    <cellStyle name="Input 2 6 2" xfId="3999"/>
    <cellStyle name="Input 2 6 2 2" xfId="4000"/>
    <cellStyle name="Input 2 6 2 3" xfId="4001"/>
    <cellStyle name="Input 2 6 3" xfId="4002"/>
    <cellStyle name="Input 2 6 4" xfId="4003"/>
    <cellStyle name="Input 2 7" xfId="4004"/>
    <cellStyle name="Input 2 7 2" xfId="4005"/>
    <cellStyle name="Input 2 7 2 2" xfId="4006"/>
    <cellStyle name="Input 2 7 2 3" xfId="4007"/>
    <cellStyle name="Input 2 7 3" xfId="4008"/>
    <cellStyle name="Input 2 7 4" xfId="4009"/>
    <cellStyle name="Input 2 8" xfId="4010"/>
    <cellStyle name="Input 2 8 2" xfId="4011"/>
    <cellStyle name="Input 2 8 2 2" xfId="4012"/>
    <cellStyle name="Input 2 8 2 3" xfId="4013"/>
    <cellStyle name="Input 2 8 3" xfId="4014"/>
    <cellStyle name="Input 2 8 4" xfId="4015"/>
    <cellStyle name="Input 2 9" xfId="4016"/>
    <cellStyle name="Input 20" xfId="4017"/>
    <cellStyle name="Input 21" xfId="4018"/>
    <cellStyle name="Input 22" xfId="4019"/>
    <cellStyle name="Input 23" xfId="4020"/>
    <cellStyle name="Input 24" xfId="4021"/>
    <cellStyle name="Input 25" xfId="4022"/>
    <cellStyle name="Input 26" xfId="4023"/>
    <cellStyle name="Input 27" xfId="4024"/>
    <cellStyle name="Input 28" xfId="4025"/>
    <cellStyle name="Input 29" xfId="4026"/>
    <cellStyle name="Input 3" xfId="4027"/>
    <cellStyle name="Input 3 2" xfId="4028"/>
    <cellStyle name="Input 3 2 2" xfId="4029"/>
    <cellStyle name="Input 3 2 2 2" xfId="4030"/>
    <cellStyle name="Input 3 2 2 3" xfId="4031"/>
    <cellStyle name="Input 3 2 3" xfId="4032"/>
    <cellStyle name="Input 3 2 4" xfId="4033"/>
    <cellStyle name="Input 3 3" xfId="4034"/>
    <cellStyle name="Input 3 4" xfId="4035"/>
    <cellStyle name="Input 3 5" xfId="4036"/>
    <cellStyle name="Input 3 6" xfId="4037"/>
    <cellStyle name="Input 3 7" xfId="4038"/>
    <cellStyle name="Input 30" xfId="4039"/>
    <cellStyle name="Input 31" xfId="4040"/>
    <cellStyle name="Input 32" xfId="4041"/>
    <cellStyle name="Input 33" xfId="4042"/>
    <cellStyle name="Input 34" xfId="4043"/>
    <cellStyle name="Input 35" xfId="4044"/>
    <cellStyle name="Input 36" xfId="4045"/>
    <cellStyle name="Input 37" xfId="4046"/>
    <cellStyle name="Input 38" xfId="4047"/>
    <cellStyle name="Input 4" xfId="4048"/>
    <cellStyle name="Input 4 2" xfId="4049"/>
    <cellStyle name="Input 4 2 2" xfId="4050"/>
    <cellStyle name="Input 4 2 2 2" xfId="4051"/>
    <cellStyle name="Input 4 2 2 3" xfId="4052"/>
    <cellStyle name="Input 4 2 3" xfId="4053"/>
    <cellStyle name="Input 4 2 4" xfId="4054"/>
    <cellStyle name="Input 4 3" xfId="4055"/>
    <cellStyle name="Input 4 4" xfId="4056"/>
    <cellStyle name="Input 4 5" xfId="4057"/>
    <cellStyle name="Input 4 6" xfId="4058"/>
    <cellStyle name="Input 4 7" xfId="4059"/>
    <cellStyle name="Input 5" xfId="4060"/>
    <cellStyle name="Input 5 2" xfId="4061"/>
    <cellStyle name="Input 5 2 2" xfId="4062"/>
    <cellStyle name="Input 5 2 2 2" xfId="4063"/>
    <cellStyle name="Input 5 2 2 3" xfId="4064"/>
    <cellStyle name="Input 5 2 3" xfId="4065"/>
    <cellStyle name="Input 5 2 4" xfId="4066"/>
    <cellStyle name="Input 5 3" xfId="4067"/>
    <cellStyle name="Input 5 4" xfId="4068"/>
    <cellStyle name="Input 5 5" xfId="4069"/>
    <cellStyle name="Input 5 6" xfId="4070"/>
    <cellStyle name="Input 5 7" xfId="4071"/>
    <cellStyle name="Input 6" xfId="4072"/>
    <cellStyle name="Input 6 2" xfId="4073"/>
    <cellStyle name="Input 6 2 2" xfId="4074"/>
    <cellStyle name="Input 6 2 2 2" xfId="4075"/>
    <cellStyle name="Input 6 2 2 3" xfId="4076"/>
    <cellStyle name="Input 6 2 3" xfId="4077"/>
    <cellStyle name="Input 6 2 4" xfId="4078"/>
    <cellStyle name="Input 6 3" xfId="4079"/>
    <cellStyle name="Input 6 4" xfId="4080"/>
    <cellStyle name="Input 6 5" xfId="4081"/>
    <cellStyle name="Input 6 6" xfId="4082"/>
    <cellStyle name="Input 6 7" xfId="4083"/>
    <cellStyle name="Input 7" xfId="4084"/>
    <cellStyle name="Input 7 2" xfId="4085"/>
    <cellStyle name="Input 7 2 2" xfId="4086"/>
    <cellStyle name="Input 7 2 2 2" xfId="4087"/>
    <cellStyle name="Input 7 2 2 3" xfId="4088"/>
    <cellStyle name="Input 7 2 3" xfId="4089"/>
    <cellStyle name="Input 7 2 4" xfId="4090"/>
    <cellStyle name="Input 7 3" xfId="4091"/>
    <cellStyle name="Input 7 4" xfId="4092"/>
    <cellStyle name="Input 7 5" xfId="4093"/>
    <cellStyle name="Input 7 6" xfId="4094"/>
    <cellStyle name="Input 7 7" xfId="4095"/>
    <cellStyle name="Input 8" xfId="4096"/>
    <cellStyle name="Input 8 2" xfId="4097"/>
    <cellStyle name="Input 8 2 2" xfId="4098"/>
    <cellStyle name="Input 8 2 2 2" xfId="4099"/>
    <cellStyle name="Input 8 2 2 3" xfId="4100"/>
    <cellStyle name="Input 8 2 3" xfId="4101"/>
    <cellStyle name="Input 8 2 4" xfId="4102"/>
    <cellStyle name="Input 8 3" xfId="4103"/>
    <cellStyle name="Input 8 4" xfId="4104"/>
    <cellStyle name="Input 8 5" xfId="4105"/>
    <cellStyle name="Input 8 6" xfId="4106"/>
    <cellStyle name="Input 9" xfId="4107"/>
    <cellStyle name="Input 9 2" xfId="4108"/>
    <cellStyle name="Input 9 2 2" xfId="4109"/>
    <cellStyle name="Input 9 2 3" xfId="4110"/>
    <cellStyle name="Input 9 3" xfId="4111"/>
    <cellStyle name="Input 9 4" xfId="4112"/>
    <cellStyle name="Input 9 5" xfId="4113"/>
    <cellStyle name="Input 9 6" xfId="4114"/>
    <cellStyle name="Input Cell" xfId="52"/>
    <cellStyle name="Input Company Name" xfId="6098"/>
    <cellStyle name="Input Forecast Currency" xfId="6099"/>
    <cellStyle name="Input Forecast Date" xfId="6100"/>
    <cellStyle name="Input Forecast Multiple" xfId="6101"/>
    <cellStyle name="Input Forecast Number" xfId="6102"/>
    <cellStyle name="Input Forecast Percentage" xfId="6103"/>
    <cellStyle name="Input Forecast Year" xfId="6104"/>
    <cellStyle name="Input Heading 1" xfId="6105"/>
    <cellStyle name="Input Heading 2" xfId="6106"/>
    <cellStyle name="Input Heading 3" xfId="6107"/>
    <cellStyle name="Input Heading 4" xfId="6108"/>
    <cellStyle name="Input Middle Currency" xfId="6109"/>
    <cellStyle name="Input Middle Date" xfId="6110"/>
    <cellStyle name="Input Middle Multiple" xfId="6111"/>
    <cellStyle name="Input Middle Number" xfId="6112"/>
    <cellStyle name="Input Middle Percentage" xfId="6113"/>
    <cellStyle name="Input Middle Title / Name" xfId="6114"/>
    <cellStyle name="Input Middle Year" xfId="6115"/>
    <cellStyle name="Input Sheet Title" xfId="6116"/>
    <cellStyle name="Input1" xfId="6117"/>
    <cellStyle name="InputCells" xfId="4115"/>
    <cellStyle name="InputCells12" xfId="4116"/>
    <cellStyle name="InputNumber" xfId="4117"/>
    <cellStyle name="Inputs" xfId="4118"/>
    <cellStyle name="Inputs (%)" xfId="4119"/>
    <cellStyle name="Inputs_Divider" xfId="4120"/>
    <cellStyle name="InputValue" xfId="6118"/>
    <cellStyle name="IntCells" xfId="4121"/>
    <cellStyle name="interpoliert" xfId="4122"/>
    <cellStyle name="Komma 2" xfId="4123"/>
    <cellStyle name="Komma 3" xfId="4124"/>
    <cellStyle name="Leaf Subtitle" xfId="56"/>
    <cellStyle name="Leaf Title" xfId="55"/>
    <cellStyle name="Legende Einheit" xfId="4125"/>
    <cellStyle name="Legende horizontal" xfId="4126"/>
    <cellStyle name="Legende Rahmen" xfId="4127"/>
    <cellStyle name="Legende vertikal" xfId="4128"/>
    <cellStyle name="Line_Summary" xfId="4129"/>
    <cellStyle name="Link [# - 00]" xfId="4130"/>
    <cellStyle name="Link [# - 0000]" xfId="4131"/>
    <cellStyle name="Link [#]" xfId="4132"/>
    <cellStyle name="Link [% - 00]" xfId="4133"/>
    <cellStyle name="Link [%]" xfId="4134"/>
    <cellStyle name="Link [x]" xfId="4135"/>
    <cellStyle name="Linked" xfId="6119"/>
    <cellStyle name="Linked Cell" xfId="18" builtinId="24" hidden="1"/>
    <cellStyle name="Linked Cell 10" xfId="4136"/>
    <cellStyle name="Linked Cell 10 2" xfId="4137"/>
    <cellStyle name="Linked Cell 10 3" xfId="4138"/>
    <cellStyle name="Linked Cell 10 4" xfId="4139"/>
    <cellStyle name="Linked Cell 10 5" xfId="4140"/>
    <cellStyle name="Linked Cell 10 6" xfId="4141"/>
    <cellStyle name="Linked Cell 11" xfId="4142"/>
    <cellStyle name="Linked Cell 11 2" xfId="4143"/>
    <cellStyle name="Linked Cell 11 3" xfId="4144"/>
    <cellStyle name="Linked Cell 11 4" xfId="4145"/>
    <cellStyle name="Linked Cell 11 5" xfId="4146"/>
    <cellStyle name="Linked Cell 11 6" xfId="4147"/>
    <cellStyle name="Linked Cell 12" xfId="4148"/>
    <cellStyle name="Linked Cell 13" xfId="4149"/>
    <cellStyle name="Linked Cell 14" xfId="4150"/>
    <cellStyle name="Linked Cell 15" xfId="4151"/>
    <cellStyle name="Linked Cell 16" xfId="4152"/>
    <cellStyle name="Linked Cell 17" xfId="4153"/>
    <cellStyle name="Linked Cell 18" xfId="4154"/>
    <cellStyle name="Linked Cell 19" xfId="4155"/>
    <cellStyle name="Linked Cell 2" xfId="4156"/>
    <cellStyle name="Linked Cell 2 2" xfId="4157"/>
    <cellStyle name="Linked Cell 2 3" xfId="4158"/>
    <cellStyle name="Linked Cell 2 4" xfId="4159"/>
    <cellStyle name="Linked Cell 2 5" xfId="4160"/>
    <cellStyle name="Linked Cell 2 6" xfId="4161"/>
    <cellStyle name="Linked Cell 2 7" xfId="4162"/>
    <cellStyle name="Linked Cell 2 8" xfId="4163"/>
    <cellStyle name="Linked Cell 20" xfId="4164"/>
    <cellStyle name="Linked Cell 21" xfId="4165"/>
    <cellStyle name="Linked Cell 22" xfId="4166"/>
    <cellStyle name="Linked Cell 23" xfId="4167"/>
    <cellStyle name="Linked Cell 24" xfId="4168"/>
    <cellStyle name="Linked Cell 25" xfId="4169"/>
    <cellStyle name="Linked Cell 26" xfId="4170"/>
    <cellStyle name="Linked Cell 27" xfId="4171"/>
    <cellStyle name="Linked Cell 28" xfId="4172"/>
    <cellStyle name="Linked Cell 29" xfId="4173"/>
    <cellStyle name="Linked Cell 3" xfId="4174"/>
    <cellStyle name="Linked Cell 3 2" xfId="4175"/>
    <cellStyle name="Linked Cell 3 3" xfId="4176"/>
    <cellStyle name="Linked Cell 3 4" xfId="4177"/>
    <cellStyle name="Linked Cell 3 5" xfId="4178"/>
    <cellStyle name="Linked Cell 3 6" xfId="4179"/>
    <cellStyle name="Linked Cell 3 7" xfId="4180"/>
    <cellStyle name="Linked Cell 30" xfId="4181"/>
    <cellStyle name="Linked Cell 31" xfId="4182"/>
    <cellStyle name="Linked Cell 32" xfId="4183"/>
    <cellStyle name="Linked Cell 33" xfId="4184"/>
    <cellStyle name="Linked Cell 34" xfId="4185"/>
    <cellStyle name="Linked Cell 35" xfId="4186"/>
    <cellStyle name="Linked Cell 36" xfId="4187"/>
    <cellStyle name="Linked Cell 37" xfId="4188"/>
    <cellStyle name="Linked Cell 38" xfId="4189"/>
    <cellStyle name="Linked Cell 4" xfId="4190"/>
    <cellStyle name="Linked Cell 4 2" xfId="4191"/>
    <cellStyle name="Linked Cell 4 3" xfId="4192"/>
    <cellStyle name="Linked Cell 4 4" xfId="4193"/>
    <cellStyle name="Linked Cell 4 5" xfId="4194"/>
    <cellStyle name="Linked Cell 4 6" xfId="4195"/>
    <cellStyle name="Linked Cell 4 7" xfId="4196"/>
    <cellStyle name="Linked Cell 5" xfId="4197"/>
    <cellStyle name="Linked Cell 5 2" xfId="4198"/>
    <cellStyle name="Linked Cell 5 3" xfId="4199"/>
    <cellStyle name="Linked Cell 5 4" xfId="4200"/>
    <cellStyle name="Linked Cell 5 5" xfId="4201"/>
    <cellStyle name="Linked Cell 5 6" xfId="4202"/>
    <cellStyle name="Linked Cell 5 7" xfId="4203"/>
    <cellStyle name="Linked Cell 6" xfId="4204"/>
    <cellStyle name="Linked Cell 6 2" xfId="4205"/>
    <cellStyle name="Linked Cell 6 3" xfId="4206"/>
    <cellStyle name="Linked Cell 6 4" xfId="4207"/>
    <cellStyle name="Linked Cell 6 5" xfId="4208"/>
    <cellStyle name="Linked Cell 6 6" xfId="4209"/>
    <cellStyle name="Linked Cell 6 7" xfId="4210"/>
    <cellStyle name="Linked Cell 7" xfId="4211"/>
    <cellStyle name="Linked Cell 7 2" xfId="4212"/>
    <cellStyle name="Linked Cell 7 3" xfId="4213"/>
    <cellStyle name="Linked Cell 7 4" xfId="4214"/>
    <cellStyle name="Linked Cell 7 5" xfId="4215"/>
    <cellStyle name="Linked Cell 7 6" xfId="4216"/>
    <cellStyle name="Linked Cell 7 7" xfId="4217"/>
    <cellStyle name="Linked Cell 8" xfId="4218"/>
    <cellStyle name="Linked Cell 8 2" xfId="4219"/>
    <cellStyle name="Linked Cell 8 3" xfId="4220"/>
    <cellStyle name="Linked Cell 8 4" xfId="4221"/>
    <cellStyle name="Linked Cell 8 5" xfId="4222"/>
    <cellStyle name="Linked Cell 8 6" xfId="4223"/>
    <cellStyle name="Linked Cell 9" xfId="4224"/>
    <cellStyle name="Linked Cell 9 2" xfId="4225"/>
    <cellStyle name="Linked Cell 9 3" xfId="4226"/>
    <cellStyle name="Linked Cell 9 4" xfId="4227"/>
    <cellStyle name="Linked Cell 9 5" xfId="4228"/>
    <cellStyle name="Linked Cell 9 6" xfId="4229"/>
    <cellStyle name="Linked-In" xfId="4230"/>
    <cellStyle name="Lookup Table Heading" xfId="6120"/>
    <cellStyle name="Lookup Table Label" xfId="6121"/>
    <cellStyle name="Lookup Table Number" xfId="6122"/>
    <cellStyle name="LS Input Lookup Label" xfId="6123"/>
    <cellStyle name="LS Input Table Heading" xfId="6124"/>
    <cellStyle name="LS Input Table No. 1" xfId="6125"/>
    <cellStyle name="LS Output Table No. 2+" xfId="6126"/>
    <cellStyle name="Meta" xfId="6127"/>
    <cellStyle name="Middle Currency" xfId="6128"/>
    <cellStyle name="Middle Date" xfId="6129"/>
    <cellStyle name="Middle Multiple" xfId="6130"/>
    <cellStyle name="Middle Number" xfId="6131"/>
    <cellStyle name="Middle Percentage" xfId="6132"/>
    <cellStyle name="Middle Title / Name" xfId="6133"/>
    <cellStyle name="Middle Year" xfId="6134"/>
    <cellStyle name="Milliers [0]_Oilques" xfId="4231"/>
    <cellStyle name="Milliers_Oilques" xfId="4232"/>
    <cellStyle name="mitP" xfId="4233"/>
    <cellStyle name="Model Name" xfId="6135"/>
    <cellStyle name="Monétaire [0]_Oilques" xfId="4234"/>
    <cellStyle name="Monétaire_Oilques" xfId="4235"/>
    <cellStyle name="Multiple" xfId="4236"/>
    <cellStyle name="Navadno_CRFReport-template" xfId="4237"/>
    <cellStyle name="NERA_Header0" xfId="6136"/>
    <cellStyle name="Neutral" xfId="14" builtinId="28" hidden="1"/>
    <cellStyle name="Neutral 10" xfId="4238"/>
    <cellStyle name="Neutral 10 2" xfId="4239"/>
    <cellStyle name="Neutral 10 3" xfId="4240"/>
    <cellStyle name="Neutral 10 4" xfId="4241"/>
    <cellStyle name="Neutral 10 5" xfId="4242"/>
    <cellStyle name="Neutral 10 6" xfId="4243"/>
    <cellStyle name="Neutral 11" xfId="4244"/>
    <cellStyle name="Neutral 11 2" xfId="4245"/>
    <cellStyle name="Neutral 11 3" xfId="4246"/>
    <cellStyle name="Neutral 11 4" xfId="4247"/>
    <cellStyle name="Neutral 11 5" xfId="4248"/>
    <cellStyle name="Neutral 11 6" xfId="4249"/>
    <cellStyle name="Neutral 12" xfId="4250"/>
    <cellStyle name="Neutral 13" xfId="4251"/>
    <cellStyle name="Neutral 14" xfId="4252"/>
    <cellStyle name="Neutral 15" xfId="4253"/>
    <cellStyle name="Neutral 16" xfId="4254"/>
    <cellStyle name="Neutral 17" xfId="4255"/>
    <cellStyle name="Neutral 18" xfId="4256"/>
    <cellStyle name="Neutral 19" xfId="4257"/>
    <cellStyle name="Neutral 2" xfId="4258"/>
    <cellStyle name="Neutral 2 2" xfId="4259"/>
    <cellStyle name="Neutral 2 3" xfId="4260"/>
    <cellStyle name="Neutral 2 4" xfId="4261"/>
    <cellStyle name="Neutral 2 5" xfId="4262"/>
    <cellStyle name="Neutral 2 6" xfId="4263"/>
    <cellStyle name="Neutral 2 7" xfId="4264"/>
    <cellStyle name="Neutral 20" xfId="4265"/>
    <cellStyle name="Neutral 21" xfId="4266"/>
    <cellStyle name="Neutral 22" xfId="4267"/>
    <cellStyle name="Neutral 23" xfId="4268"/>
    <cellStyle name="Neutral 24" xfId="4269"/>
    <cellStyle name="Neutral 25" xfId="4270"/>
    <cellStyle name="Neutral 26" xfId="4271"/>
    <cellStyle name="Neutral 27" xfId="4272"/>
    <cellStyle name="Neutral 28" xfId="4273"/>
    <cellStyle name="Neutral 29" xfId="4274"/>
    <cellStyle name="Neutral 3" xfId="4275"/>
    <cellStyle name="Neutral 3 2" xfId="4276"/>
    <cellStyle name="Neutral 3 3" xfId="4277"/>
    <cellStyle name="Neutral 3 4" xfId="4278"/>
    <cellStyle name="Neutral 3 5" xfId="4279"/>
    <cellStyle name="Neutral 3 6" xfId="4280"/>
    <cellStyle name="Neutral 3 7" xfId="4281"/>
    <cellStyle name="Neutral 3 8" xfId="4282"/>
    <cellStyle name="Neutral 30" xfId="4283"/>
    <cellStyle name="Neutral 31" xfId="4284"/>
    <cellStyle name="Neutral 32" xfId="4285"/>
    <cellStyle name="Neutral 33" xfId="4286"/>
    <cellStyle name="Neutral 34" xfId="4287"/>
    <cellStyle name="Neutral 35" xfId="4288"/>
    <cellStyle name="Neutral 36" xfId="4289"/>
    <cellStyle name="Neutral 37" xfId="4290"/>
    <cellStyle name="Neutral 38" xfId="4291"/>
    <cellStyle name="Neutral 4" xfId="4292"/>
    <cellStyle name="Neutral 4 2" xfId="4293"/>
    <cellStyle name="Neutral 4 3" xfId="4294"/>
    <cellStyle name="Neutral 4 4" xfId="4295"/>
    <cellStyle name="Neutral 4 5" xfId="4296"/>
    <cellStyle name="Neutral 4 6" xfId="4297"/>
    <cellStyle name="Neutral 4 7" xfId="4298"/>
    <cellStyle name="Neutral 4 8" xfId="4299"/>
    <cellStyle name="Neutral 5" xfId="4300"/>
    <cellStyle name="Neutral 5 2" xfId="4301"/>
    <cellStyle name="Neutral 5 3" xfId="4302"/>
    <cellStyle name="Neutral 5 4" xfId="4303"/>
    <cellStyle name="Neutral 5 5" xfId="4304"/>
    <cellStyle name="Neutral 5 6" xfId="4305"/>
    <cellStyle name="Neutral 5 7" xfId="4306"/>
    <cellStyle name="Neutral 5 8" xfId="4307"/>
    <cellStyle name="Neutral 6" xfId="4308"/>
    <cellStyle name="Neutral 6 2" xfId="4309"/>
    <cellStyle name="Neutral 6 3" xfId="4310"/>
    <cellStyle name="Neutral 6 4" xfId="4311"/>
    <cellStyle name="Neutral 6 5" xfId="4312"/>
    <cellStyle name="Neutral 6 6" xfId="4313"/>
    <cellStyle name="Neutral 6 7" xfId="4314"/>
    <cellStyle name="Neutral 6 8" xfId="4315"/>
    <cellStyle name="Neutral 7" xfId="4316"/>
    <cellStyle name="Neutral 7 2" xfId="4317"/>
    <cellStyle name="Neutral 7 3" xfId="4318"/>
    <cellStyle name="Neutral 7 4" xfId="4319"/>
    <cellStyle name="Neutral 7 5" xfId="4320"/>
    <cellStyle name="Neutral 7 6" xfId="4321"/>
    <cellStyle name="Neutral 7 7" xfId="4322"/>
    <cellStyle name="Neutral 7 8" xfId="4323"/>
    <cellStyle name="Neutral 8" xfId="4324"/>
    <cellStyle name="Neutral 8 2" xfId="4325"/>
    <cellStyle name="Neutral 8 3" xfId="4326"/>
    <cellStyle name="Neutral 8 4" xfId="4327"/>
    <cellStyle name="Neutral 8 5" xfId="4328"/>
    <cellStyle name="Neutral 8 6" xfId="4329"/>
    <cellStyle name="Neutral 9" xfId="4330"/>
    <cellStyle name="Neutral 9 2" xfId="4331"/>
    <cellStyle name="Neutral 9 3" xfId="4332"/>
    <cellStyle name="Neutral 9 4" xfId="4333"/>
    <cellStyle name="Neutral 9 5" xfId="4334"/>
    <cellStyle name="Neutral 9 6" xfId="4335"/>
    <cellStyle name="no dec" xfId="6137"/>
    <cellStyle name="No highlight" xfId="6138"/>
    <cellStyle name="No highlight 2" xfId="6139"/>
    <cellStyle name="Normaali_CRFReport-template" xfId="4336"/>
    <cellStyle name="Normaallaad_CRFReport-template" xfId="4337"/>
    <cellStyle name="Normal" xfId="0" builtinId="0"/>
    <cellStyle name="Normal - Style1" xfId="6140"/>
    <cellStyle name="Normal [0]" xfId="4338"/>
    <cellStyle name="Normal [2]" xfId="4339"/>
    <cellStyle name="Normal 10" xfId="4340"/>
    <cellStyle name="Normal 10 2" xfId="4341"/>
    <cellStyle name="Normal 10 3" xfId="4342"/>
    <cellStyle name="Normal 10 4" xfId="6427"/>
    <cellStyle name="Normal 103" xfId="6426"/>
    <cellStyle name="Normal 11" xfId="4343"/>
    <cellStyle name="Normal 11 2" xfId="4344"/>
    <cellStyle name="Normal 11 3" xfId="4345"/>
    <cellStyle name="Normal 12" xfId="4346"/>
    <cellStyle name="Normal 12 2" xfId="4347"/>
    <cellStyle name="Normal 12 2 2" xfId="4348"/>
    <cellStyle name="Normal 12 3" xfId="4349"/>
    <cellStyle name="Normal 12 3 2" xfId="4350"/>
    <cellStyle name="Normal 12 4" xfId="4351"/>
    <cellStyle name="Normal 127" xfId="4352"/>
    <cellStyle name="Normal 129" xfId="4353"/>
    <cellStyle name="Normal 13" xfId="4354"/>
    <cellStyle name="Normal 13 2" xfId="4355"/>
    <cellStyle name="Normal 14" xfId="4356"/>
    <cellStyle name="Normal 14 2" xfId="4357"/>
    <cellStyle name="Normal 15" xfId="4358"/>
    <cellStyle name="Normal 15 2" xfId="4359"/>
    <cellStyle name="Normal 15 3" xfId="4360"/>
    <cellStyle name="Normal 153" xfId="4361"/>
    <cellStyle name="Normal 154" xfId="4362"/>
    <cellStyle name="Normal 155" xfId="4363"/>
    <cellStyle name="Normal 156" xfId="4364"/>
    <cellStyle name="Normal 157" xfId="4365"/>
    <cellStyle name="Normal 158" xfId="4366"/>
    <cellStyle name="Normal 159" xfId="4367"/>
    <cellStyle name="Normal 16" xfId="4368"/>
    <cellStyle name="Normal 16 2" xfId="4369"/>
    <cellStyle name="Normal 16 3" xfId="4370"/>
    <cellStyle name="Normal 160" xfId="4371"/>
    <cellStyle name="Normal 163" xfId="4372"/>
    <cellStyle name="Normal 164" xfId="4373"/>
    <cellStyle name="Normal 17" xfId="4374"/>
    <cellStyle name="Normal 17 2" xfId="4375"/>
    <cellStyle name="Normal 18" xfId="4376"/>
    <cellStyle name="Normal 18 2" xfId="4377"/>
    <cellStyle name="Normal 19" xfId="4378"/>
    <cellStyle name="Normal 19 2" xfId="4379"/>
    <cellStyle name="Normal 19 3" xfId="4380"/>
    <cellStyle name="Normal 2" xfId="4381"/>
    <cellStyle name="Normal 2 10" xfId="4382"/>
    <cellStyle name="Normal 2 10 2" xfId="4383"/>
    <cellStyle name="Normal 2 11" xfId="4384"/>
    <cellStyle name="Normal 2 11 2" xfId="4385"/>
    <cellStyle name="Normal 2 12" xfId="4386"/>
    <cellStyle name="Normal 2 13" xfId="4387"/>
    <cellStyle name="Normal 2 13 2" xfId="4388"/>
    <cellStyle name="Normal 2 13 3" xfId="4389"/>
    <cellStyle name="Normal 2 14" xfId="4390"/>
    <cellStyle name="Normal 2 15" xfId="4391"/>
    <cellStyle name="Normal 2 16" xfId="4392"/>
    <cellStyle name="Normal 2 16 2" xfId="4393"/>
    <cellStyle name="Normal 2 16 2 2" xfId="4394"/>
    <cellStyle name="Normal 2 16 3" xfId="4395"/>
    <cellStyle name="Normal 2 16 4" xfId="4396"/>
    <cellStyle name="Normal 2 16 5" xfId="4397"/>
    <cellStyle name="Normal 2 17" xfId="4398"/>
    <cellStyle name="Normal 2 17 2" xfId="4399"/>
    <cellStyle name="Normal 2 18" xfId="4400"/>
    <cellStyle name="Normal 2 19" xfId="4401"/>
    <cellStyle name="Normal 2 19 2" xfId="4402"/>
    <cellStyle name="Normal 2 2" xfId="4403"/>
    <cellStyle name="Normal 2 2 2" xfId="4404"/>
    <cellStyle name="Normal 2 2 2 2" xfId="4405"/>
    <cellStyle name="Normal 2 2 2 2 2" xfId="4406"/>
    <cellStyle name="Normal 2 2 2 3" xfId="4407"/>
    <cellStyle name="Normal 2 2 2 3 2" xfId="4408"/>
    <cellStyle name="Normal 2 2 2 4" xfId="4409"/>
    <cellStyle name="Normal 2 2 3" xfId="4410"/>
    <cellStyle name="Normal 2 2 4" xfId="4411"/>
    <cellStyle name="Normal 2 2 4 2" xfId="6141"/>
    <cellStyle name="Normal 2 2 5" xfId="4412"/>
    <cellStyle name="Normal 2 20" xfId="4413"/>
    <cellStyle name="Normal 2 21" xfId="6142"/>
    <cellStyle name="Normal 2 22" xfId="6143"/>
    <cellStyle name="Normal 2 23" xfId="6144"/>
    <cellStyle name="Normal 2 24" xfId="6145"/>
    <cellStyle name="Normal 2 25" xfId="6146"/>
    <cellStyle name="Normal 2 26" xfId="6147"/>
    <cellStyle name="Normal 2 27" xfId="6148"/>
    <cellStyle name="Normal 2 28" xfId="6149"/>
    <cellStyle name="Normal 2 29" xfId="6150"/>
    <cellStyle name="Normal 2 29 2" xfId="6151"/>
    <cellStyle name="Normal 2 3" xfId="4414"/>
    <cellStyle name="Normal 2 3 2" xfId="4415"/>
    <cellStyle name="Normal 2 3 3" xfId="6152"/>
    <cellStyle name="Normal 2 3 3 2" xfId="6153"/>
    <cellStyle name="Normal 2 30" xfId="6154"/>
    <cellStyle name="Normal 2 31" xfId="6155"/>
    <cellStyle name="Normal 2 32" xfId="6156"/>
    <cellStyle name="Normal 2 4" xfId="4416"/>
    <cellStyle name="Normal 2 5" xfId="4417"/>
    <cellStyle name="Normal 2 5 2" xfId="4418"/>
    <cellStyle name="Normal 2 5 2 2" xfId="4419"/>
    <cellStyle name="Normal 2 5 2 3" xfId="4420"/>
    <cellStyle name="Normal 2 5 2 4" xfId="4421"/>
    <cellStyle name="Normal 2 5 2 5" xfId="4422"/>
    <cellStyle name="Normal 2 5 3" xfId="4423"/>
    <cellStyle name="Normal 2 5 4" xfId="4424"/>
    <cellStyle name="Normal 2 5 5" xfId="4425"/>
    <cellStyle name="Normal 2 5 6" xfId="4426"/>
    <cellStyle name="Normal 2 5 6 2" xfId="4427"/>
    <cellStyle name="Normal 2 5 6 3" xfId="4428"/>
    <cellStyle name="Normal 2 5 6 4" xfId="4429"/>
    <cellStyle name="Normal 2 5 6 5" xfId="4430"/>
    <cellStyle name="Normal 2 5 7" xfId="4431"/>
    <cellStyle name="Normal 2 6" xfId="4432"/>
    <cellStyle name="Normal 2 7" xfId="4433"/>
    <cellStyle name="Normal 2 7 2" xfId="4434"/>
    <cellStyle name="Normal 2 7 3" xfId="4435"/>
    <cellStyle name="Normal 2 8" xfId="4436"/>
    <cellStyle name="Normal 2 9" xfId="4437"/>
    <cellStyle name="Normal 2 9 2" xfId="4438"/>
    <cellStyle name="Normal 2_April 17_Updated labor demand figures May 12 workshop" xfId="6157"/>
    <cellStyle name="Normal 20" xfId="4439"/>
    <cellStyle name="Normal 20 2" xfId="4440"/>
    <cellStyle name="Normal 20 2 2" xfId="4441"/>
    <cellStyle name="Normal 20 3" xfId="4442"/>
    <cellStyle name="Normal 20 4" xfId="4443"/>
    <cellStyle name="Normal 20 5" xfId="4444"/>
    <cellStyle name="Normal 20 6" xfId="4445"/>
    <cellStyle name="Normal 21" xfId="4446"/>
    <cellStyle name="Normal 21 2" xfId="4447"/>
    <cellStyle name="Normal 22" xfId="4448"/>
    <cellStyle name="Normal 22 2" xfId="4449"/>
    <cellStyle name="Normal 23" xfId="4450"/>
    <cellStyle name="Normal 23 2" xfId="4451"/>
    <cellStyle name="Normal 23 2 2" xfId="6158"/>
    <cellStyle name="Normal 23 3" xfId="6159"/>
    <cellStyle name="Normal 24" xfId="4452"/>
    <cellStyle name="Normal 24 2" xfId="4453"/>
    <cellStyle name="Normal 24 3" xfId="4454"/>
    <cellStyle name="Normal 24 4" xfId="4455"/>
    <cellStyle name="Normal 24 5" xfId="4456"/>
    <cellStyle name="Normal 24 6" xfId="4457"/>
    <cellStyle name="Normal 25" xfId="4458"/>
    <cellStyle name="Normal 25 2" xfId="6160"/>
    <cellStyle name="Normal 26" xfId="4459"/>
    <cellStyle name="Normal 26 2" xfId="6161"/>
    <cellStyle name="Normal 27" xfId="4460"/>
    <cellStyle name="Normal 27 10" xfId="4461"/>
    <cellStyle name="Normal 27 11" xfId="4462"/>
    <cellStyle name="Normal 27 12" xfId="4463"/>
    <cellStyle name="Normal 27 13" xfId="4464"/>
    <cellStyle name="Normal 27 14" xfId="4465"/>
    <cellStyle name="Normal 27 15" xfId="4466"/>
    <cellStyle name="Normal 27 16" xfId="4467"/>
    <cellStyle name="Normal 27 17" xfId="4468"/>
    <cellStyle name="Normal 27 18" xfId="4469"/>
    <cellStyle name="Normal 27 19" xfId="4470"/>
    <cellStyle name="Normal 27 2" xfId="4471"/>
    <cellStyle name="Normal 27 20" xfId="4472"/>
    <cellStyle name="Normal 27 21" xfId="4473"/>
    <cellStyle name="Normal 27 22" xfId="4474"/>
    <cellStyle name="Normal 27 23" xfId="4475"/>
    <cellStyle name="Normal 27 3" xfId="4476"/>
    <cellStyle name="Normal 27 4" xfId="4477"/>
    <cellStyle name="Normal 27 5" xfId="4478"/>
    <cellStyle name="Normal 27 6" xfId="4479"/>
    <cellStyle name="Normal 27 7" xfId="4480"/>
    <cellStyle name="Normal 27 8" xfId="4481"/>
    <cellStyle name="Normal 27 9" xfId="4482"/>
    <cellStyle name="Normal 28" xfId="4483"/>
    <cellStyle name="Normal 28 10" xfId="4484"/>
    <cellStyle name="Normal 28 11" xfId="4485"/>
    <cellStyle name="Normal 28 12" xfId="4486"/>
    <cellStyle name="Normal 28 13" xfId="4487"/>
    <cellStyle name="Normal 28 14" xfId="4488"/>
    <cellStyle name="Normal 28 15" xfId="4489"/>
    <cellStyle name="Normal 28 16" xfId="4490"/>
    <cellStyle name="Normal 28 17" xfId="4491"/>
    <cellStyle name="Normal 28 18" xfId="4492"/>
    <cellStyle name="Normal 28 19" xfId="4493"/>
    <cellStyle name="Normal 28 2" xfId="4494"/>
    <cellStyle name="Normal 28 2 2" xfId="6162"/>
    <cellStyle name="Normal 28 2 2 2" xfId="6163"/>
    <cellStyle name="Normal 28 2 3" xfId="6164"/>
    <cellStyle name="Normal 28 20" xfId="4495"/>
    <cellStyle name="Normal 28 21" xfId="4496"/>
    <cellStyle name="Normal 28 22" xfId="4497"/>
    <cellStyle name="Normal 28 23" xfId="4498"/>
    <cellStyle name="Normal 28 3" xfId="4499"/>
    <cellStyle name="Normal 28 3 2" xfId="6165"/>
    <cellStyle name="Normal 28 4" xfId="4500"/>
    <cellStyle name="Normal 28 5" xfId="4501"/>
    <cellStyle name="Normal 28 6" xfId="4502"/>
    <cellStyle name="Normal 28 7" xfId="4503"/>
    <cellStyle name="Normal 28 8" xfId="4504"/>
    <cellStyle name="Normal 28 9" xfId="4505"/>
    <cellStyle name="Normal 29" xfId="4506"/>
    <cellStyle name="Normal 29 2" xfId="6166"/>
    <cellStyle name="Normal 29 2 2" xfId="6167"/>
    <cellStyle name="Normal 29 3" xfId="6168"/>
    <cellStyle name="Normal 3" xfId="4507"/>
    <cellStyle name="Normal 3 10" xfId="4508"/>
    <cellStyle name="Normal 3 11" xfId="6169"/>
    <cellStyle name="Normal 3 11 2" xfId="6170"/>
    <cellStyle name="Normal 3 12" xfId="6171"/>
    <cellStyle name="Normal 3 2" xfId="4509"/>
    <cellStyle name="Normal 3 2 2" xfId="6172"/>
    <cellStyle name="Normal 3 2 3" xfId="6173"/>
    <cellStyle name="Normal 3 3" xfId="4510"/>
    <cellStyle name="Normal 3 4" xfId="4511"/>
    <cellStyle name="Normal 3 4 2" xfId="4512"/>
    <cellStyle name="Normal 3 4 3" xfId="4513"/>
    <cellStyle name="Normal 3 5" xfId="4514"/>
    <cellStyle name="Normal 3 5 2" xfId="4515"/>
    <cellStyle name="Normal 3 5 2 2" xfId="4516"/>
    <cellStyle name="Normal 3 6" xfId="4517"/>
    <cellStyle name="Normal 3 6 2" xfId="4518"/>
    <cellStyle name="Normal 3 7" xfId="4519"/>
    <cellStyle name="Normal 3 8" xfId="4520"/>
    <cellStyle name="Normal 3 9" xfId="4521"/>
    <cellStyle name="Normal 3_April 17_Updated labor demand figures May 12 workshop" xfId="6174"/>
    <cellStyle name="Normal 30" xfId="4522"/>
    <cellStyle name="Normal 30 2" xfId="6175"/>
    <cellStyle name="Normal 30 2 2" xfId="6176"/>
    <cellStyle name="Normal 30 3" xfId="6177"/>
    <cellStyle name="Normal 31" xfId="4523"/>
    <cellStyle name="Normal 31 2" xfId="4524"/>
    <cellStyle name="Normal 31 2 2" xfId="6178"/>
    <cellStyle name="Normal 31 3" xfId="4525"/>
    <cellStyle name="Normal 31 4" xfId="4526"/>
    <cellStyle name="Normal 32" xfId="4527"/>
    <cellStyle name="Normal 32 2" xfId="4528"/>
    <cellStyle name="Normal 32 2 2" xfId="6179"/>
    <cellStyle name="Normal 32 3" xfId="4529"/>
    <cellStyle name="Normal 32 4" xfId="4530"/>
    <cellStyle name="Normal 33" xfId="4531"/>
    <cellStyle name="Normal 33 2" xfId="4532"/>
    <cellStyle name="Normal 33 3" xfId="4533"/>
    <cellStyle name="Normal 33 4" xfId="4534"/>
    <cellStyle name="Normal 34" xfId="4535"/>
    <cellStyle name="Normal 34 2" xfId="6180"/>
    <cellStyle name="Normal 34 2 2" xfId="6181"/>
    <cellStyle name="Normal 34 3" xfId="6182"/>
    <cellStyle name="Normal 35" xfId="4536"/>
    <cellStyle name="Normal 35 2" xfId="4537"/>
    <cellStyle name="Normal 35 3" xfId="4538"/>
    <cellStyle name="Normal 35 4" xfId="4539"/>
    <cellStyle name="Normal 36" xfId="5890"/>
    <cellStyle name="Normal 36 2" xfId="4540"/>
    <cellStyle name="Normal 36 3" xfId="4541"/>
    <cellStyle name="Normal 36 4" xfId="4542"/>
    <cellStyle name="Normal 37" xfId="5893"/>
    <cellStyle name="Normal 37 10" xfId="4543"/>
    <cellStyle name="Normal 37 11" xfId="4544"/>
    <cellStyle name="Normal 37 12" xfId="4545"/>
    <cellStyle name="Normal 37 13" xfId="4546"/>
    <cellStyle name="Normal 37 14" xfId="4547"/>
    <cellStyle name="Normal 37 15" xfId="4548"/>
    <cellStyle name="Normal 37 16" xfId="4549"/>
    <cellStyle name="Normal 37 17" xfId="4550"/>
    <cellStyle name="Normal 37 2" xfId="4551"/>
    <cellStyle name="Normal 37 3" xfId="4552"/>
    <cellStyle name="Normal 37 4" xfId="4553"/>
    <cellStyle name="Normal 37 5" xfId="4554"/>
    <cellStyle name="Normal 37 6" xfId="4555"/>
    <cellStyle name="Normal 37 7" xfId="4556"/>
    <cellStyle name="Normal 37 8" xfId="4557"/>
    <cellStyle name="Normal 37 9" xfId="4558"/>
    <cellStyle name="Normal 38" xfId="6430"/>
    <cellStyle name="Normal 39 10" xfId="4559"/>
    <cellStyle name="Normal 39 11" xfId="4560"/>
    <cellStyle name="Normal 39 12" xfId="4561"/>
    <cellStyle name="Normal 39 13" xfId="4562"/>
    <cellStyle name="Normal 39 14" xfId="4563"/>
    <cellStyle name="Normal 39 15" xfId="4564"/>
    <cellStyle name="Normal 39 16" xfId="4565"/>
    <cellStyle name="Normal 39 17" xfId="4566"/>
    <cellStyle name="Normal 39 2" xfId="4567"/>
    <cellStyle name="Normal 39 3" xfId="4568"/>
    <cellStyle name="Normal 39 4" xfId="4569"/>
    <cellStyle name="Normal 39 5" xfId="4570"/>
    <cellStyle name="Normal 39 6" xfId="4571"/>
    <cellStyle name="Normal 39 7" xfId="4572"/>
    <cellStyle name="Normal 39 8" xfId="4573"/>
    <cellStyle name="Normal 39 9" xfId="4574"/>
    <cellStyle name="Normal 4" xfId="4575"/>
    <cellStyle name="Normal 4 10" xfId="4576"/>
    <cellStyle name="Normal 4 11" xfId="4577"/>
    <cellStyle name="Normal 4 12" xfId="4578"/>
    <cellStyle name="Normal 4 13" xfId="4579"/>
    <cellStyle name="Normal 4 14" xfId="4580"/>
    <cellStyle name="Normal 4 15" xfId="4581"/>
    <cellStyle name="Normal 4 16" xfId="4582"/>
    <cellStyle name="Normal 4 17" xfId="4583"/>
    <cellStyle name="Normal 4 18" xfId="4584"/>
    <cellStyle name="Normal 4 19" xfId="4585"/>
    <cellStyle name="Normal 4 2" xfId="4586"/>
    <cellStyle name="Normal 4 2 2" xfId="4587"/>
    <cellStyle name="Normal 4 2 2 2" xfId="4588"/>
    <cellStyle name="Normal 4 2 2 3" xfId="4589"/>
    <cellStyle name="Normal 4 2 2 4" xfId="4590"/>
    <cellStyle name="Normal 4 2 2 5" xfId="4591"/>
    <cellStyle name="Normal 4 2 3" xfId="4592"/>
    <cellStyle name="Normal 4 2 4" xfId="4593"/>
    <cellStyle name="Normal 4 2 5" xfId="4594"/>
    <cellStyle name="Normal 4 2 6" xfId="4595"/>
    <cellStyle name="Normal 4 2 7" xfId="4596"/>
    <cellStyle name="Normal 4 20" xfId="4597"/>
    <cellStyle name="Normal 4 21" xfId="4598"/>
    <cellStyle name="Normal 4 22" xfId="4599"/>
    <cellStyle name="Normal 4 23" xfId="4600"/>
    <cellStyle name="Normal 4 24" xfId="4601"/>
    <cellStyle name="Normal 4 25" xfId="4602"/>
    <cellStyle name="Normal 4 26" xfId="4603"/>
    <cellStyle name="Normal 4 27" xfId="4604"/>
    <cellStyle name="Normal 4 28" xfId="4605"/>
    <cellStyle name="Normal 4 29" xfId="4606"/>
    <cellStyle name="Normal 4 3" xfId="4607"/>
    <cellStyle name="Normal 4 30" xfId="4608"/>
    <cellStyle name="Normal 4 31" xfId="4609"/>
    <cellStyle name="Normal 4 32" xfId="4610"/>
    <cellStyle name="Normal 4 33" xfId="4611"/>
    <cellStyle name="Normal 4 34" xfId="4612"/>
    <cellStyle name="Normal 4 35" xfId="4613"/>
    <cellStyle name="Normal 4 36" xfId="4614"/>
    <cellStyle name="Normal 4 37" xfId="4615"/>
    <cellStyle name="Normal 4 38" xfId="4616"/>
    <cellStyle name="Normal 4 4" xfId="4617"/>
    <cellStyle name="Normal 4 5" xfId="4618"/>
    <cellStyle name="Normal 4 6" xfId="4619"/>
    <cellStyle name="Normal 4 7" xfId="4620"/>
    <cellStyle name="Normal 4 8" xfId="4621"/>
    <cellStyle name="Normal 4 8 2" xfId="4622"/>
    <cellStyle name="Normal 4 9" xfId="4623"/>
    <cellStyle name="Normal 4_AGG-PST-AGGR4" xfId="4624"/>
    <cellStyle name="Normal 40 10" xfId="4625"/>
    <cellStyle name="Normal 40 11" xfId="4626"/>
    <cellStyle name="Normal 40 12" xfId="4627"/>
    <cellStyle name="Normal 40 13" xfId="4628"/>
    <cellStyle name="Normal 40 14" xfId="4629"/>
    <cellStyle name="Normal 40 15" xfId="4630"/>
    <cellStyle name="Normal 40 16" xfId="4631"/>
    <cellStyle name="Normal 40 17" xfId="4632"/>
    <cellStyle name="Normal 40 2" xfId="4633"/>
    <cellStyle name="Normal 40 3" xfId="4634"/>
    <cellStyle name="Normal 40 4" xfId="4635"/>
    <cellStyle name="Normal 40 5" xfId="4636"/>
    <cellStyle name="Normal 40 6" xfId="4637"/>
    <cellStyle name="Normal 40 7" xfId="4638"/>
    <cellStyle name="Normal 40 8" xfId="4639"/>
    <cellStyle name="Normal 40 9" xfId="4640"/>
    <cellStyle name="Normal 41 10" xfId="4641"/>
    <cellStyle name="Normal 41 11" xfId="4642"/>
    <cellStyle name="Normal 41 12" xfId="4643"/>
    <cellStyle name="Normal 41 13" xfId="4644"/>
    <cellStyle name="Normal 41 14" xfId="4645"/>
    <cellStyle name="Normal 41 15" xfId="4646"/>
    <cellStyle name="Normal 41 16" xfId="4647"/>
    <cellStyle name="Normal 41 17" xfId="4648"/>
    <cellStyle name="Normal 41 2" xfId="4649"/>
    <cellStyle name="Normal 41 3" xfId="4650"/>
    <cellStyle name="Normal 41 4" xfId="4651"/>
    <cellStyle name="Normal 41 5" xfId="4652"/>
    <cellStyle name="Normal 41 6" xfId="4653"/>
    <cellStyle name="Normal 41 7" xfId="4654"/>
    <cellStyle name="Normal 41 8" xfId="4655"/>
    <cellStyle name="Normal 41 9" xfId="4656"/>
    <cellStyle name="Normal 42 10" xfId="4657"/>
    <cellStyle name="Normal 42 11" xfId="4658"/>
    <cellStyle name="Normal 42 12" xfId="4659"/>
    <cellStyle name="Normal 42 2" xfId="4660"/>
    <cellStyle name="Normal 42 3" xfId="4661"/>
    <cellStyle name="Normal 42 4" xfId="4662"/>
    <cellStyle name="Normal 42 5" xfId="4663"/>
    <cellStyle name="Normal 42 6" xfId="4664"/>
    <cellStyle name="Normal 42 7" xfId="4665"/>
    <cellStyle name="Normal 42 8" xfId="4666"/>
    <cellStyle name="Normal 42 9" xfId="4667"/>
    <cellStyle name="Normal 44 2" xfId="4668"/>
    <cellStyle name="Normal 44 3" xfId="4669"/>
    <cellStyle name="Normal 44 4" xfId="4670"/>
    <cellStyle name="Normal 47 10" xfId="4671"/>
    <cellStyle name="Normal 47 2" xfId="4672"/>
    <cellStyle name="Normal 47 3" xfId="4673"/>
    <cellStyle name="Normal 47 4" xfId="4674"/>
    <cellStyle name="Normal 47 5" xfId="4675"/>
    <cellStyle name="Normal 47 6" xfId="4676"/>
    <cellStyle name="Normal 47 7" xfId="4677"/>
    <cellStyle name="Normal 47 8" xfId="4678"/>
    <cellStyle name="Normal 47 9" xfId="4679"/>
    <cellStyle name="Normal 48 10" xfId="4680"/>
    <cellStyle name="Normal 48 2" xfId="4681"/>
    <cellStyle name="Normal 48 3" xfId="4682"/>
    <cellStyle name="Normal 48 4" xfId="4683"/>
    <cellStyle name="Normal 48 5" xfId="4684"/>
    <cellStyle name="Normal 48 6" xfId="4685"/>
    <cellStyle name="Normal 48 7" xfId="4686"/>
    <cellStyle name="Normal 48 8" xfId="4687"/>
    <cellStyle name="Normal 48 9" xfId="4688"/>
    <cellStyle name="Normal 5" xfId="4689"/>
    <cellStyle name="Normal 5 10" xfId="4690"/>
    <cellStyle name="Normal 5 11" xfId="4691"/>
    <cellStyle name="Normal 5 12" xfId="4692"/>
    <cellStyle name="Normal 5 13" xfId="4693"/>
    <cellStyle name="Normal 5 14" xfId="4694"/>
    <cellStyle name="Normal 5 15" xfId="4695"/>
    <cellStyle name="Normal 5 16" xfId="4696"/>
    <cellStyle name="Normal 5 17" xfId="4697"/>
    <cellStyle name="Normal 5 18" xfId="4698"/>
    <cellStyle name="Normal 5 19" xfId="4699"/>
    <cellStyle name="Normal 5 2" xfId="4700"/>
    <cellStyle name="Normal 5 2 2" xfId="4701"/>
    <cellStyle name="Normal 5 2 2 2" xfId="4702"/>
    <cellStyle name="Normal 5 2 2 3" xfId="4703"/>
    <cellStyle name="Normal 5 2 2 4" xfId="4704"/>
    <cellStyle name="Normal 5 2 2 5" xfId="4705"/>
    <cellStyle name="Normal 5 2 3" xfId="4706"/>
    <cellStyle name="Normal 5 2 4" xfId="4707"/>
    <cellStyle name="Normal 5 2 5" xfId="4708"/>
    <cellStyle name="Normal 5 2 6" xfId="4709"/>
    <cellStyle name="Normal 5 2 7" xfId="4710"/>
    <cellStyle name="Normal 5 20" xfId="4711"/>
    <cellStyle name="Normal 5 21" xfId="4712"/>
    <cellStyle name="Normal 5 22" xfId="4713"/>
    <cellStyle name="Normal 5 23" xfId="4714"/>
    <cellStyle name="Normal 5 24" xfId="4715"/>
    <cellStyle name="Normal 5 25" xfId="4716"/>
    <cellStyle name="Normal 5 26" xfId="4717"/>
    <cellStyle name="Normal 5 27" xfId="4718"/>
    <cellStyle name="Normal 5 3" xfId="4719"/>
    <cellStyle name="Normal 5 3 2" xfId="4720"/>
    <cellStyle name="Normal 5 4" xfId="4721"/>
    <cellStyle name="Normal 5 4 2" xfId="4722"/>
    <cellStyle name="Normal 5 5" xfId="4723"/>
    <cellStyle name="Normal 5 5 2" xfId="4724"/>
    <cellStyle name="Normal 5 6" xfId="4725"/>
    <cellStyle name="Normal 5 6 2" xfId="4726"/>
    <cellStyle name="Normal 5 6 2 2" xfId="6183"/>
    <cellStyle name="Normal 5 6 3" xfId="6184"/>
    <cellStyle name="Normal 5 7" xfId="4727"/>
    <cellStyle name="Normal 5 7 2" xfId="4728"/>
    <cellStyle name="Normal 5 8" xfId="4729"/>
    <cellStyle name="Normal 5 8 2" xfId="4730"/>
    <cellStyle name="Normal 5 9" xfId="4731"/>
    <cellStyle name="Normal 5_April 17_Updated labor demand figures May 12 workshop" xfId="6185"/>
    <cellStyle name="Normal 54" xfId="4732"/>
    <cellStyle name="Normal 6" xfId="4733"/>
    <cellStyle name="Normal 6 2" xfId="4734"/>
    <cellStyle name="Normal 6 2 2" xfId="4735"/>
    <cellStyle name="Normal 6 2 2 2" xfId="4736"/>
    <cellStyle name="Normal 6 2 2 3" xfId="4737"/>
    <cellStyle name="Normal 6 2 2 4" xfId="4738"/>
    <cellStyle name="Normal 6 2 2 5" xfId="4739"/>
    <cellStyle name="Normal 6 2 3" xfId="4740"/>
    <cellStyle name="Normal 6 2 4" xfId="4741"/>
    <cellStyle name="Normal 6 2 5" xfId="4742"/>
    <cellStyle name="Normal 6 2 6" xfId="4743"/>
    <cellStyle name="Normal 6 2 7" xfId="4744"/>
    <cellStyle name="Normal 6 3" xfId="4745"/>
    <cellStyle name="Normal 6 3 2" xfId="4746"/>
    <cellStyle name="Normal 6 4" xfId="4747"/>
    <cellStyle name="Normal 6 4 2" xfId="4748"/>
    <cellStyle name="Normal 6 5" xfId="4749"/>
    <cellStyle name="Normal 6 5 2" xfId="4750"/>
    <cellStyle name="Normal 6 6" xfId="4751"/>
    <cellStyle name="Normal 6 6 2" xfId="6186"/>
    <cellStyle name="Normal 6 7" xfId="4752"/>
    <cellStyle name="Normal 6 8" xfId="4753"/>
    <cellStyle name="Normal 6_April 17_Updated labor demand figures May 12 workshop" xfId="6187"/>
    <cellStyle name="Normal 7" xfId="4754"/>
    <cellStyle name="Normal 7 2" xfId="4755"/>
    <cellStyle name="Normal 7 2 2" xfId="4756"/>
    <cellStyle name="Normal 7 3" xfId="4757"/>
    <cellStyle name="Normal 8" xfId="4758"/>
    <cellStyle name="Normal 8 2" xfId="4759"/>
    <cellStyle name="Normal 8 2 2" xfId="4760"/>
    <cellStyle name="Normal 8 2 3" xfId="4761"/>
    <cellStyle name="Normal 8 3" xfId="4762"/>
    <cellStyle name="Normal 8 3 2" xfId="4763"/>
    <cellStyle name="Normal 8 4" xfId="4764"/>
    <cellStyle name="Normal 8 5" xfId="4765"/>
    <cellStyle name="Normal 8 6" xfId="4766"/>
    <cellStyle name="Normal 9" xfId="4767"/>
    <cellStyle name="Normal 9 2" xfId="4768"/>
    <cellStyle name="Normal 9 3" xfId="4769"/>
    <cellStyle name="Normal 9 3 2" xfId="6188"/>
    <cellStyle name="Normal 9 4" xfId="4770"/>
    <cellStyle name="Normal 9 5" xfId="4771"/>
    <cellStyle name="Normal GHG Numbers (0.00)" xfId="4772"/>
    <cellStyle name="Normal GHG Textfiels" xfId="4773"/>
    <cellStyle name="Normal GHG Textfiels Bold" xfId="4774"/>
    <cellStyle name="Normal GHG Textfiels centered" xfId="4775"/>
    <cellStyle name="Normal GHG whole table" xfId="4776"/>
    <cellStyle name="Normal GHG-Shade" xfId="4777"/>
    <cellStyle name="Normal GHG-Shade 2" xfId="4778"/>
    <cellStyle name="Normál_CRFReport-template" xfId="4779"/>
    <cellStyle name="Normal_Temp" xfId="6428"/>
    <cellStyle name="Normale_CRFReport-template" xfId="4780"/>
    <cellStyle name="normálne_CRFReport-template" xfId="4781"/>
    <cellStyle name="normální_BGR" xfId="4782"/>
    <cellStyle name="Normalny_CRFReport-template" xfId="4783"/>
    <cellStyle name="Note" xfId="21" builtinId="10" hidden="1"/>
    <cellStyle name="Note 10" xfId="4784"/>
    <cellStyle name="Note 10 2" xfId="4785"/>
    <cellStyle name="Note 10 2 2" xfId="4786"/>
    <cellStyle name="Note 10 2 2 2" xfId="4787"/>
    <cellStyle name="Note 10 2 2 3" xfId="4788"/>
    <cellStyle name="Note 10 2 3" xfId="4789"/>
    <cellStyle name="Note 10 2 4" xfId="4790"/>
    <cellStyle name="Note 10 3" xfId="4791"/>
    <cellStyle name="Note 10 4" xfId="4792"/>
    <cellStyle name="Note 10 5" xfId="4793"/>
    <cellStyle name="Note 10 6" xfId="4794"/>
    <cellStyle name="Note 11" xfId="4795"/>
    <cellStyle name="Note 11 2" xfId="4796"/>
    <cellStyle name="Note 11 2 2" xfId="4797"/>
    <cellStyle name="Note 11 2 2 2" xfId="4798"/>
    <cellStyle name="Note 11 2 2 3" xfId="4799"/>
    <cellStyle name="Note 11 2 3" xfId="4800"/>
    <cellStyle name="Note 11 2 4" xfId="4801"/>
    <cellStyle name="Note 11 3" xfId="4802"/>
    <cellStyle name="Note 11 4" xfId="4803"/>
    <cellStyle name="Note 11 5" xfId="4804"/>
    <cellStyle name="Note 11 6" xfId="4805"/>
    <cellStyle name="Note 12" xfId="4806"/>
    <cellStyle name="Note 12 2" xfId="4807"/>
    <cellStyle name="Note 12 2 2" xfId="4808"/>
    <cellStyle name="Note 12 2 2 2" xfId="4809"/>
    <cellStyle name="Note 12 2 2 3" xfId="4810"/>
    <cellStyle name="Note 12 2 3" xfId="4811"/>
    <cellStyle name="Note 12 2 4" xfId="4812"/>
    <cellStyle name="Note 13" xfId="4813"/>
    <cellStyle name="Note 13 2" xfId="4814"/>
    <cellStyle name="Note 13 2 2" xfId="4815"/>
    <cellStyle name="Note 13 2 2 2" xfId="4816"/>
    <cellStyle name="Note 13 2 2 3" xfId="4817"/>
    <cellStyle name="Note 13 2 3" xfId="4818"/>
    <cellStyle name="Note 13 2 4" xfId="4819"/>
    <cellStyle name="Note 14" xfId="4820"/>
    <cellStyle name="Note 14 2" xfId="4821"/>
    <cellStyle name="Note 14 2 2" xfId="4822"/>
    <cellStyle name="Note 14 2 3" xfId="4823"/>
    <cellStyle name="Note 14 3" xfId="4824"/>
    <cellStyle name="Note 14 4" xfId="4825"/>
    <cellStyle name="Note 15" xfId="4826"/>
    <cellStyle name="Note 15 2" xfId="4827"/>
    <cellStyle name="Note 15 2 2" xfId="4828"/>
    <cellStyle name="Note 15 2 3" xfId="4829"/>
    <cellStyle name="Note 15 3" xfId="4830"/>
    <cellStyle name="Note 15 4" xfId="4831"/>
    <cellStyle name="Note 16" xfId="4832"/>
    <cellStyle name="Note 16 2" xfId="4833"/>
    <cellStyle name="Note 16 2 2" xfId="4834"/>
    <cellStyle name="Note 16 2 3" xfId="4835"/>
    <cellStyle name="Note 16 3" xfId="4836"/>
    <cellStyle name="Note 16 4" xfId="4837"/>
    <cellStyle name="Note 17" xfId="4838"/>
    <cellStyle name="Note 17 2" xfId="4839"/>
    <cellStyle name="Note 17 2 2" xfId="4840"/>
    <cellStyle name="Note 17 2 3" xfId="4841"/>
    <cellStyle name="Note 17 3" xfId="4842"/>
    <cellStyle name="Note 17 4" xfId="4843"/>
    <cellStyle name="Note 18" xfId="4844"/>
    <cellStyle name="Note 18 2" xfId="4845"/>
    <cellStyle name="Note 18 2 2" xfId="4846"/>
    <cellStyle name="Note 18 2 3" xfId="4847"/>
    <cellStyle name="Note 18 3" xfId="4848"/>
    <cellStyle name="Note 18 4" xfId="4849"/>
    <cellStyle name="Note 19" xfId="4850"/>
    <cellStyle name="Note 2" xfId="4851"/>
    <cellStyle name="Note 2 10" xfId="4852"/>
    <cellStyle name="Note 2 10 2" xfId="4853"/>
    <cellStyle name="Note 2 10 2 2" xfId="4854"/>
    <cellStyle name="Note 2 10 2 3" xfId="4855"/>
    <cellStyle name="Note 2 10 3" xfId="4856"/>
    <cellStyle name="Note 2 10 4" xfId="4857"/>
    <cellStyle name="Note 2 11" xfId="4858"/>
    <cellStyle name="Note 2 11 2" xfId="4859"/>
    <cellStyle name="Note 2 11 2 2" xfId="4860"/>
    <cellStyle name="Note 2 11 2 3" xfId="4861"/>
    <cellStyle name="Note 2 11 3" xfId="4862"/>
    <cellStyle name="Note 2 11 4" xfId="4863"/>
    <cellStyle name="Note 2 12" xfId="4864"/>
    <cellStyle name="Note 2 12 2" xfId="4865"/>
    <cellStyle name="Note 2 12 2 2" xfId="4866"/>
    <cellStyle name="Note 2 12 2 3" xfId="4867"/>
    <cellStyle name="Note 2 12 3" xfId="4868"/>
    <cellStyle name="Note 2 12 4" xfId="4869"/>
    <cellStyle name="Note 2 13" xfId="4870"/>
    <cellStyle name="Note 2 13 2" xfId="4871"/>
    <cellStyle name="Note 2 13 2 2" xfId="4872"/>
    <cellStyle name="Note 2 13 2 3" xfId="4873"/>
    <cellStyle name="Note 2 13 3" xfId="4874"/>
    <cellStyle name="Note 2 13 4" xfId="4875"/>
    <cellStyle name="Note 2 14" xfId="4876"/>
    <cellStyle name="Note 2 15" xfId="4877"/>
    <cellStyle name="Note 2 2" xfId="4878"/>
    <cellStyle name="Note 2 2 2" xfId="4879"/>
    <cellStyle name="Note 2 2 2 2" xfId="4880"/>
    <cellStyle name="Note 2 2 2 2 2" xfId="4881"/>
    <cellStyle name="Note 2 2 2 2 3" xfId="4882"/>
    <cellStyle name="Note 2 2 2 3" xfId="4883"/>
    <cellStyle name="Note 2 2 2 4" xfId="4884"/>
    <cellStyle name="Note 2 3" xfId="4885"/>
    <cellStyle name="Note 2 3 2" xfId="4886"/>
    <cellStyle name="Note 2 3 2 2" xfId="4887"/>
    <cellStyle name="Note 2 3 2 2 2" xfId="4888"/>
    <cellStyle name="Note 2 3 2 2 3" xfId="4889"/>
    <cellStyle name="Note 2 3 2 3" xfId="4890"/>
    <cellStyle name="Note 2 3 2 4" xfId="4891"/>
    <cellStyle name="Note 2 4" xfId="4892"/>
    <cellStyle name="Note 2 4 2" xfId="4893"/>
    <cellStyle name="Note 2 4 2 2" xfId="4894"/>
    <cellStyle name="Note 2 4 2 2 2" xfId="4895"/>
    <cellStyle name="Note 2 4 2 2 3" xfId="4896"/>
    <cellStyle name="Note 2 4 2 3" xfId="4897"/>
    <cellStyle name="Note 2 4 2 4" xfId="4898"/>
    <cellStyle name="Note 2 5" xfId="4899"/>
    <cellStyle name="Note 2 5 2" xfId="4900"/>
    <cellStyle name="Note 2 5 2 2" xfId="4901"/>
    <cellStyle name="Note 2 5 2 2 2" xfId="4902"/>
    <cellStyle name="Note 2 5 2 2 3" xfId="4903"/>
    <cellStyle name="Note 2 5 2 3" xfId="4904"/>
    <cellStyle name="Note 2 5 2 4" xfId="4905"/>
    <cellStyle name="Note 2 6" xfId="4906"/>
    <cellStyle name="Note 2 6 2" xfId="4907"/>
    <cellStyle name="Note 2 6 2 2" xfId="4908"/>
    <cellStyle name="Note 2 6 2 2 2" xfId="4909"/>
    <cellStyle name="Note 2 6 2 2 3" xfId="4910"/>
    <cellStyle name="Note 2 6 2 3" xfId="4911"/>
    <cellStyle name="Note 2 6 2 4" xfId="4912"/>
    <cellStyle name="Note 2 7" xfId="4913"/>
    <cellStyle name="Note 2 7 2" xfId="4914"/>
    <cellStyle name="Note 2 7 2 2" xfId="4915"/>
    <cellStyle name="Note 2 7 2 2 2" xfId="4916"/>
    <cellStyle name="Note 2 7 2 2 3" xfId="4917"/>
    <cellStyle name="Note 2 7 2 3" xfId="4918"/>
    <cellStyle name="Note 2 7 2 4" xfId="4919"/>
    <cellStyle name="Note 2 8" xfId="4920"/>
    <cellStyle name="Note 2 8 2" xfId="4921"/>
    <cellStyle name="Note 2 8 2 2" xfId="4922"/>
    <cellStyle name="Note 2 8 2 3" xfId="4923"/>
    <cellStyle name="Note 2 8 3" xfId="4924"/>
    <cellStyle name="Note 2 8 4" xfId="4925"/>
    <cellStyle name="Note 2 9" xfId="4926"/>
    <cellStyle name="Note 2 9 2" xfId="4927"/>
    <cellStyle name="Note 2 9 2 2" xfId="4928"/>
    <cellStyle name="Note 2 9 2 3" xfId="4929"/>
    <cellStyle name="Note 2 9 3" xfId="4930"/>
    <cellStyle name="Note 2 9 4" xfId="4931"/>
    <cellStyle name="Note 20" xfId="4932"/>
    <cellStyle name="Note 21" xfId="4933"/>
    <cellStyle name="Note 22" xfId="4934"/>
    <cellStyle name="Note 23" xfId="4935"/>
    <cellStyle name="Note 24" xfId="4936"/>
    <cellStyle name="Note 25" xfId="4937"/>
    <cellStyle name="Note 26" xfId="4938"/>
    <cellStyle name="Note 27" xfId="4939"/>
    <cellStyle name="Note 28" xfId="4940"/>
    <cellStyle name="Note 29" xfId="4941"/>
    <cellStyle name="Note 3" xfId="4942"/>
    <cellStyle name="Note 3 2" xfId="4943"/>
    <cellStyle name="Note 3 2 2" xfId="4944"/>
    <cellStyle name="Note 3 2 2 2" xfId="4945"/>
    <cellStyle name="Note 3 2 2 3" xfId="4946"/>
    <cellStyle name="Note 3 2 3" xfId="4947"/>
    <cellStyle name="Note 3 2 4" xfId="4948"/>
    <cellStyle name="Note 3 3" xfId="4949"/>
    <cellStyle name="Note 3 4" xfId="4950"/>
    <cellStyle name="Note 3 5" xfId="4951"/>
    <cellStyle name="Note 3 6" xfId="4952"/>
    <cellStyle name="Note 3 7" xfId="4953"/>
    <cellStyle name="Note 30" xfId="4954"/>
    <cellStyle name="Note 31" xfId="4955"/>
    <cellStyle name="Note 32" xfId="4956"/>
    <cellStyle name="Note 33" xfId="4957"/>
    <cellStyle name="Note 34" xfId="4958"/>
    <cellStyle name="Note 35" xfId="4959"/>
    <cellStyle name="Note 36" xfId="4960"/>
    <cellStyle name="Note 37" xfId="4961"/>
    <cellStyle name="Note 38" xfId="4962"/>
    <cellStyle name="Note 39" xfId="4963"/>
    <cellStyle name="Note 4" xfId="4964"/>
    <cellStyle name="Note 4 2" xfId="4965"/>
    <cellStyle name="Note 4 2 2" xfId="4966"/>
    <cellStyle name="Note 4 2 2 2" xfId="4967"/>
    <cellStyle name="Note 4 2 2 3" xfId="4968"/>
    <cellStyle name="Note 4 2 3" xfId="4969"/>
    <cellStyle name="Note 4 2 4" xfId="4970"/>
    <cellStyle name="Note 4 3" xfId="4971"/>
    <cellStyle name="Note 4 4" xfId="4972"/>
    <cellStyle name="Note 4 5" xfId="4973"/>
    <cellStyle name="Note 4 6" xfId="4974"/>
    <cellStyle name="Note 4 7" xfId="4975"/>
    <cellStyle name="Note 5" xfId="4976"/>
    <cellStyle name="Note 5 2" xfId="4977"/>
    <cellStyle name="Note 5 2 2" xfId="4978"/>
    <cellStyle name="Note 5 2 2 2" xfId="4979"/>
    <cellStyle name="Note 5 2 2 3" xfId="4980"/>
    <cellStyle name="Note 5 2 3" xfId="4981"/>
    <cellStyle name="Note 5 2 4" xfId="4982"/>
    <cellStyle name="Note 5 3" xfId="4983"/>
    <cellStyle name="Note 5 4" xfId="4984"/>
    <cellStyle name="Note 5 5" xfId="4985"/>
    <cellStyle name="Note 5 6" xfId="4986"/>
    <cellStyle name="Note 5 7" xfId="4987"/>
    <cellStyle name="Note 6" xfId="4988"/>
    <cellStyle name="Note 6 2" xfId="4989"/>
    <cellStyle name="Note 6 2 2" xfId="4990"/>
    <cellStyle name="Note 6 2 2 2" xfId="4991"/>
    <cellStyle name="Note 6 2 2 3" xfId="4992"/>
    <cellStyle name="Note 6 2 3" xfId="4993"/>
    <cellStyle name="Note 6 2 4" xfId="4994"/>
    <cellStyle name="Note 6 3" xfId="4995"/>
    <cellStyle name="Note 6 4" xfId="4996"/>
    <cellStyle name="Note 6 5" xfId="4997"/>
    <cellStyle name="Note 6 6" xfId="4998"/>
    <cellStyle name="Note 6 7" xfId="4999"/>
    <cellStyle name="Note 7" xfId="5000"/>
    <cellStyle name="Note 7 2" xfId="5001"/>
    <cellStyle name="Note 7 2 2" xfId="5002"/>
    <cellStyle name="Note 7 2 2 2" xfId="5003"/>
    <cellStyle name="Note 7 2 2 3" xfId="5004"/>
    <cellStyle name="Note 7 2 3" xfId="5005"/>
    <cellStyle name="Note 7 2 4" xfId="5006"/>
    <cellStyle name="Note 7 3" xfId="5007"/>
    <cellStyle name="Note 7 4" xfId="5008"/>
    <cellStyle name="Note 7 5" xfId="5009"/>
    <cellStyle name="Note 7 6" xfId="5010"/>
    <cellStyle name="Note 7 7" xfId="5011"/>
    <cellStyle name="Note 8" xfId="5012"/>
    <cellStyle name="Note 8 2" xfId="5013"/>
    <cellStyle name="Note 8 2 2" xfId="5014"/>
    <cellStyle name="Note 8 2 2 2" xfId="5015"/>
    <cellStyle name="Note 8 2 2 3" xfId="5016"/>
    <cellStyle name="Note 8 2 3" xfId="5017"/>
    <cellStyle name="Note 8 2 4" xfId="5018"/>
    <cellStyle name="Note 8 3" xfId="5019"/>
    <cellStyle name="Note 8 4" xfId="5020"/>
    <cellStyle name="Note 8 5" xfId="5021"/>
    <cellStyle name="Note 8 6" xfId="5022"/>
    <cellStyle name="Note 9" xfId="5023"/>
    <cellStyle name="Note 9 2" xfId="5024"/>
    <cellStyle name="Note 9 2 2" xfId="5025"/>
    <cellStyle name="Note 9 2 2 2" xfId="5026"/>
    <cellStyle name="Note 9 2 2 3" xfId="5027"/>
    <cellStyle name="Note 9 2 3" xfId="5028"/>
    <cellStyle name="Note 9 2 4" xfId="5029"/>
    <cellStyle name="Note 9 3" xfId="5030"/>
    <cellStyle name="Note 9 4" xfId="5031"/>
    <cellStyle name="Note 9 5" xfId="5032"/>
    <cellStyle name="Note 9 6" xfId="5033"/>
    <cellStyle name="Notiz 2" xfId="5034"/>
    <cellStyle name="Notiz 3" xfId="5035"/>
    <cellStyle name="Notiz 4" xfId="5036"/>
    <cellStyle name="Notiz 5" xfId="5037"/>
    <cellStyle name="Notiz 6" xfId="5038"/>
    <cellStyle name="Notiz 7" xfId="5039"/>
    <cellStyle name="Number" xfId="5040"/>
    <cellStyle name="Number [0.0]" xfId="6189"/>
    <cellStyle name="Number [0.0] 2" xfId="6190"/>
    <cellStyle name="Number [0.00]" xfId="6191"/>
    <cellStyle name="Number [0.00] 2" xfId="6192"/>
    <cellStyle name="Number [0]" xfId="6193"/>
    <cellStyle name="Number [0] 2" xfId="6194"/>
    <cellStyle name="Number [0000]" xfId="5041"/>
    <cellStyle name="Number[0]" xfId="5042"/>
    <cellStyle name="Number[00]" xfId="5043"/>
    <cellStyle name="ohneP" xfId="5044"/>
    <cellStyle name="OK Heading" xfId="5045"/>
    <cellStyle name="Output" xfId="16" builtinId="21" hidden="1"/>
    <cellStyle name="Output 10" xfId="5046"/>
    <cellStyle name="Output 10 2" xfId="5047"/>
    <cellStyle name="Output 10 2 2" xfId="5048"/>
    <cellStyle name="Output 10 2 2 2" xfId="5049"/>
    <cellStyle name="Output 10 2 3" xfId="5050"/>
    <cellStyle name="Output 10 2 4" xfId="5051"/>
    <cellStyle name="Output 10 3" xfId="5052"/>
    <cellStyle name="Output 10 3 2" xfId="5053"/>
    <cellStyle name="Output 10 4" xfId="5054"/>
    <cellStyle name="Output 10 5" xfId="5055"/>
    <cellStyle name="Output 10 6" xfId="5056"/>
    <cellStyle name="Output 11" xfId="5057"/>
    <cellStyle name="Output 11 2" xfId="5058"/>
    <cellStyle name="Output 11 2 2" xfId="5059"/>
    <cellStyle name="Output 11 2 2 2" xfId="5060"/>
    <cellStyle name="Output 11 2 3" xfId="5061"/>
    <cellStyle name="Output 11 2 4" xfId="5062"/>
    <cellStyle name="Output 11 3" xfId="5063"/>
    <cellStyle name="Output 11 3 2" xfId="5064"/>
    <cellStyle name="Output 11 4" xfId="5065"/>
    <cellStyle name="Output 11 5" xfId="5066"/>
    <cellStyle name="Output 11 6" xfId="5067"/>
    <cellStyle name="Output 12" xfId="5068"/>
    <cellStyle name="Output 12 2" xfId="5069"/>
    <cellStyle name="Output 12 2 2" xfId="5070"/>
    <cellStyle name="Output 12 2 2 2" xfId="5071"/>
    <cellStyle name="Output 12 2 3" xfId="5072"/>
    <cellStyle name="Output 12 2 4" xfId="5073"/>
    <cellStyle name="Output 12 3" xfId="5074"/>
    <cellStyle name="Output 12 3 2" xfId="5075"/>
    <cellStyle name="Output 12 4" xfId="5076"/>
    <cellStyle name="Output 12 5" xfId="5077"/>
    <cellStyle name="Output 13" xfId="5078"/>
    <cellStyle name="Output 13 2" xfId="5079"/>
    <cellStyle name="Output 13 2 2" xfId="5080"/>
    <cellStyle name="Output 13 2 2 2" xfId="5081"/>
    <cellStyle name="Output 13 2 3" xfId="5082"/>
    <cellStyle name="Output 13 2 4" xfId="5083"/>
    <cellStyle name="Output 13 3" xfId="5084"/>
    <cellStyle name="Output 13 3 2" xfId="5085"/>
    <cellStyle name="Output 13 4" xfId="5086"/>
    <cellStyle name="Output 13 5" xfId="5087"/>
    <cellStyle name="Output 14" xfId="5088"/>
    <cellStyle name="Output 15" xfId="5089"/>
    <cellStyle name="Output 16" xfId="5090"/>
    <cellStyle name="Output 17" xfId="5091"/>
    <cellStyle name="Output 18" xfId="5092"/>
    <cellStyle name="Output 19" xfId="5093"/>
    <cellStyle name="Output 2" xfId="5094"/>
    <cellStyle name="Output 2 2" xfId="5095"/>
    <cellStyle name="Output 2 2 2" xfId="5096"/>
    <cellStyle name="Output 2 2 2 2" xfId="5097"/>
    <cellStyle name="Output 2 2 2 2 2" xfId="5098"/>
    <cellStyle name="Output 2 2 2 2 2 2" xfId="5099"/>
    <cellStyle name="Output 2 2 2 2 3" xfId="5100"/>
    <cellStyle name="Output 2 2 2 2 4" xfId="5101"/>
    <cellStyle name="Output 2 2 2 3" xfId="5102"/>
    <cellStyle name="Output 2 2 2 3 2" xfId="5103"/>
    <cellStyle name="Output 2 2 2 4" xfId="5104"/>
    <cellStyle name="Output 2 2 2 5" xfId="5105"/>
    <cellStyle name="Output 2 3" xfId="5106"/>
    <cellStyle name="Output 2 3 2" xfId="5107"/>
    <cellStyle name="Output 2 3 2 2" xfId="5108"/>
    <cellStyle name="Output 2 3 2 2 2" xfId="5109"/>
    <cellStyle name="Output 2 3 2 3" xfId="5110"/>
    <cellStyle name="Output 2 3 2 4" xfId="5111"/>
    <cellStyle name="Output 2 3 3" xfId="5112"/>
    <cellStyle name="Output 2 3 3 2" xfId="5113"/>
    <cellStyle name="Output 2 3 4" xfId="5114"/>
    <cellStyle name="Output 2 3 5" xfId="5115"/>
    <cellStyle name="Output 2 4" xfId="5116"/>
    <cellStyle name="Output 2 4 2" xfId="5117"/>
    <cellStyle name="Output 2 4 2 2" xfId="5118"/>
    <cellStyle name="Output 2 4 2 2 2" xfId="5119"/>
    <cellStyle name="Output 2 4 2 3" xfId="5120"/>
    <cellStyle name="Output 2 4 2 4" xfId="5121"/>
    <cellStyle name="Output 2 4 3" xfId="5122"/>
    <cellStyle name="Output 2 4 3 2" xfId="5123"/>
    <cellStyle name="Output 2 4 4" xfId="5124"/>
    <cellStyle name="Output 2 4 5" xfId="5125"/>
    <cellStyle name="Output 2 5" xfId="5126"/>
    <cellStyle name="Output 2 5 2" xfId="5127"/>
    <cellStyle name="Output 2 5 2 2" xfId="5128"/>
    <cellStyle name="Output 2 5 2 2 2" xfId="5129"/>
    <cellStyle name="Output 2 5 2 3" xfId="5130"/>
    <cellStyle name="Output 2 5 2 4" xfId="5131"/>
    <cellStyle name="Output 2 5 3" xfId="5132"/>
    <cellStyle name="Output 2 5 3 2" xfId="5133"/>
    <cellStyle name="Output 2 5 4" xfId="5134"/>
    <cellStyle name="Output 2 5 5" xfId="5135"/>
    <cellStyle name="Output 2 6" xfId="5136"/>
    <cellStyle name="Output 2 6 2" xfId="5137"/>
    <cellStyle name="Output 2 6 2 2" xfId="5138"/>
    <cellStyle name="Output 2 6 2 2 2" xfId="5139"/>
    <cellStyle name="Output 2 6 2 3" xfId="5140"/>
    <cellStyle name="Output 2 6 2 4" xfId="5141"/>
    <cellStyle name="Output 2 6 3" xfId="5142"/>
    <cellStyle name="Output 2 6 3 2" xfId="5143"/>
    <cellStyle name="Output 2 6 4" xfId="5144"/>
    <cellStyle name="Output 2 6 5" xfId="5145"/>
    <cellStyle name="Output 2 7" xfId="5146"/>
    <cellStyle name="Output 2 7 2" xfId="5147"/>
    <cellStyle name="Output 2 7 2 2" xfId="5148"/>
    <cellStyle name="Output 2 7 2 2 2" xfId="5149"/>
    <cellStyle name="Output 2 7 2 3" xfId="5150"/>
    <cellStyle name="Output 2 7 2 4" xfId="5151"/>
    <cellStyle name="Output 2 7 3" xfId="5152"/>
    <cellStyle name="Output 2 7 3 2" xfId="5153"/>
    <cellStyle name="Output 2 7 4" xfId="5154"/>
    <cellStyle name="Output 2 7 5" xfId="5155"/>
    <cellStyle name="Output 2 8" xfId="5156"/>
    <cellStyle name="Output 2 8 2" xfId="5157"/>
    <cellStyle name="Output 2 8 2 2" xfId="5158"/>
    <cellStyle name="Output 2 8 2 2 2" xfId="5159"/>
    <cellStyle name="Output 2 8 2 3" xfId="5160"/>
    <cellStyle name="Output 2 8 2 4" xfId="5161"/>
    <cellStyle name="Output 2 8 3" xfId="5162"/>
    <cellStyle name="Output 2 8 3 2" xfId="5163"/>
    <cellStyle name="Output 2 8 4" xfId="5164"/>
    <cellStyle name="Output 2 8 5" xfId="5165"/>
    <cellStyle name="Output 2 9" xfId="5166"/>
    <cellStyle name="Output 20" xfId="5167"/>
    <cellStyle name="Output 21" xfId="5168"/>
    <cellStyle name="Output 22" xfId="5169"/>
    <cellStyle name="Output 23" xfId="5170"/>
    <cellStyle name="Output 24" xfId="5171"/>
    <cellStyle name="Output 25" xfId="5172"/>
    <cellStyle name="Output 26" xfId="5173"/>
    <cellStyle name="Output 27" xfId="5174"/>
    <cellStyle name="Output 28" xfId="5175"/>
    <cellStyle name="Output 29" xfId="5176"/>
    <cellStyle name="Output 3" xfId="5177"/>
    <cellStyle name="Output 3 2" xfId="5178"/>
    <cellStyle name="Output 3 2 2" xfId="5179"/>
    <cellStyle name="Output 3 2 2 2" xfId="5180"/>
    <cellStyle name="Output 3 2 2 2 2" xfId="5181"/>
    <cellStyle name="Output 3 2 2 3" xfId="5182"/>
    <cellStyle name="Output 3 2 2 4" xfId="5183"/>
    <cellStyle name="Output 3 2 3" xfId="5184"/>
    <cellStyle name="Output 3 2 3 2" xfId="5185"/>
    <cellStyle name="Output 3 2 4" xfId="5186"/>
    <cellStyle name="Output 3 2 5" xfId="5187"/>
    <cellStyle name="Output 3 3" xfId="5188"/>
    <cellStyle name="Output 3 4" xfId="5189"/>
    <cellStyle name="Output 3 5" xfId="5190"/>
    <cellStyle name="Output 3 6" xfId="5191"/>
    <cellStyle name="Output 3 7" xfId="5192"/>
    <cellStyle name="Output 30" xfId="5193"/>
    <cellStyle name="Output 31" xfId="5194"/>
    <cellStyle name="Output 32" xfId="5195"/>
    <cellStyle name="Output 33" xfId="5196"/>
    <cellStyle name="Output 34" xfId="5197"/>
    <cellStyle name="Output 35" xfId="5198"/>
    <cellStyle name="Output 36" xfId="5199"/>
    <cellStyle name="Output 37" xfId="5200"/>
    <cellStyle name="Output 38" xfId="5201"/>
    <cellStyle name="Output 4" xfId="5202"/>
    <cellStyle name="Output 4 2" xfId="5203"/>
    <cellStyle name="Output 4 2 2" xfId="5204"/>
    <cellStyle name="Output 4 2 2 2" xfId="5205"/>
    <cellStyle name="Output 4 2 2 2 2" xfId="5206"/>
    <cellStyle name="Output 4 2 2 3" xfId="5207"/>
    <cellStyle name="Output 4 2 2 4" xfId="5208"/>
    <cellStyle name="Output 4 2 3" xfId="5209"/>
    <cellStyle name="Output 4 2 3 2" xfId="5210"/>
    <cellStyle name="Output 4 2 4" xfId="5211"/>
    <cellStyle name="Output 4 2 5" xfId="5212"/>
    <cellStyle name="Output 4 3" xfId="5213"/>
    <cellStyle name="Output 4 4" xfId="5214"/>
    <cellStyle name="Output 4 5" xfId="5215"/>
    <cellStyle name="Output 4 6" xfId="5216"/>
    <cellStyle name="Output 4 7" xfId="5217"/>
    <cellStyle name="Output 5" xfId="5218"/>
    <cellStyle name="Output 5 2" xfId="5219"/>
    <cellStyle name="Output 5 2 2" xfId="5220"/>
    <cellStyle name="Output 5 2 2 2" xfId="5221"/>
    <cellStyle name="Output 5 2 2 2 2" xfId="5222"/>
    <cellStyle name="Output 5 2 2 3" xfId="5223"/>
    <cellStyle name="Output 5 2 2 4" xfId="5224"/>
    <cellStyle name="Output 5 2 3" xfId="5225"/>
    <cellStyle name="Output 5 2 3 2" xfId="5226"/>
    <cellStyle name="Output 5 2 4" xfId="5227"/>
    <cellStyle name="Output 5 2 5" xfId="5228"/>
    <cellStyle name="Output 5 3" xfId="5229"/>
    <cellStyle name="Output 5 4" xfId="5230"/>
    <cellStyle name="Output 5 5" xfId="5231"/>
    <cellStyle name="Output 5 6" xfId="5232"/>
    <cellStyle name="Output 5 7" xfId="5233"/>
    <cellStyle name="Output 6" xfId="5234"/>
    <cellStyle name="Output 6 2" xfId="5235"/>
    <cellStyle name="Output 6 2 2" xfId="5236"/>
    <cellStyle name="Output 6 2 2 2" xfId="5237"/>
    <cellStyle name="Output 6 2 2 2 2" xfId="5238"/>
    <cellStyle name="Output 6 2 2 3" xfId="5239"/>
    <cellStyle name="Output 6 2 2 4" xfId="5240"/>
    <cellStyle name="Output 6 2 3" xfId="5241"/>
    <cellStyle name="Output 6 2 3 2" xfId="5242"/>
    <cellStyle name="Output 6 2 4" xfId="5243"/>
    <cellStyle name="Output 6 2 5" xfId="5244"/>
    <cellStyle name="Output 6 3" xfId="5245"/>
    <cellStyle name="Output 6 4" xfId="5246"/>
    <cellStyle name="Output 6 5" xfId="5247"/>
    <cellStyle name="Output 6 6" xfId="5248"/>
    <cellStyle name="Output 6 7" xfId="5249"/>
    <cellStyle name="Output 7" xfId="5250"/>
    <cellStyle name="Output 7 2" xfId="5251"/>
    <cellStyle name="Output 7 2 2" xfId="5252"/>
    <cellStyle name="Output 7 2 2 2" xfId="5253"/>
    <cellStyle name="Output 7 2 2 2 2" xfId="5254"/>
    <cellStyle name="Output 7 2 2 3" xfId="5255"/>
    <cellStyle name="Output 7 2 2 4" xfId="5256"/>
    <cellStyle name="Output 7 2 3" xfId="5257"/>
    <cellStyle name="Output 7 2 3 2" xfId="5258"/>
    <cellStyle name="Output 7 2 4" xfId="5259"/>
    <cellStyle name="Output 7 2 5" xfId="5260"/>
    <cellStyle name="Output 7 3" xfId="5261"/>
    <cellStyle name="Output 7 4" xfId="5262"/>
    <cellStyle name="Output 7 5" xfId="5263"/>
    <cellStyle name="Output 7 6" xfId="5264"/>
    <cellStyle name="Output 7 7" xfId="5265"/>
    <cellStyle name="Output 8" xfId="5266"/>
    <cellStyle name="Output 8 2" xfId="5267"/>
    <cellStyle name="Output 8 2 2" xfId="5268"/>
    <cellStyle name="Output 8 2 2 2" xfId="5269"/>
    <cellStyle name="Output 8 2 2 2 2" xfId="5270"/>
    <cellStyle name="Output 8 2 2 3" xfId="5271"/>
    <cellStyle name="Output 8 2 2 4" xfId="5272"/>
    <cellStyle name="Output 8 2 3" xfId="5273"/>
    <cellStyle name="Output 8 2 3 2" xfId="5274"/>
    <cellStyle name="Output 8 2 4" xfId="5275"/>
    <cellStyle name="Output 8 2 5" xfId="5276"/>
    <cellStyle name="Output 8 3" xfId="5277"/>
    <cellStyle name="Output 8 4" xfId="5278"/>
    <cellStyle name="Output 8 5" xfId="5279"/>
    <cellStyle name="Output 8 6" xfId="5280"/>
    <cellStyle name="Output 9" xfId="5281"/>
    <cellStyle name="Output 9 2" xfId="5282"/>
    <cellStyle name="Output 9 2 2" xfId="5283"/>
    <cellStyle name="Output 9 2 2 2" xfId="5284"/>
    <cellStyle name="Output 9 2 3" xfId="5285"/>
    <cellStyle name="Output 9 2 4" xfId="5286"/>
    <cellStyle name="Output 9 3" xfId="5287"/>
    <cellStyle name="Output 9 3 2" xfId="5288"/>
    <cellStyle name="Output 9 4" xfId="5289"/>
    <cellStyle name="Output 9 5" xfId="5290"/>
    <cellStyle name="Output 9 6" xfId="5291"/>
    <cellStyle name="OUTPUT AMOUNTS" xfId="5292"/>
    <cellStyle name="Output Cell" xfId="58"/>
    <cellStyle name="Output Cell 2" xfId="6425"/>
    <cellStyle name="Output Company Name" xfId="6195"/>
    <cellStyle name="Output Forecast Currency" xfId="6196"/>
    <cellStyle name="Output Forecast Date" xfId="6197"/>
    <cellStyle name="Output Forecast Multiple" xfId="6198"/>
    <cellStyle name="Output Forecast Number" xfId="6199"/>
    <cellStyle name="Output Forecast Percentage" xfId="6200"/>
    <cellStyle name="Output Forecast Period Title" xfId="6201"/>
    <cellStyle name="Output Forecast Year" xfId="6202"/>
    <cellStyle name="Output Heading 1" xfId="6203"/>
    <cellStyle name="Output Heading 2" xfId="6204"/>
    <cellStyle name="Output Heading 3" xfId="6205"/>
    <cellStyle name="Output Heading 4" xfId="6206"/>
    <cellStyle name="OUTPUT LINE ITEMS" xfId="5293"/>
    <cellStyle name="Output Middle Currency" xfId="6207"/>
    <cellStyle name="Output Middle Date" xfId="6208"/>
    <cellStyle name="Output Middle Multiple" xfId="6209"/>
    <cellStyle name="Output Middle Number" xfId="6210"/>
    <cellStyle name="Output Middle Percentage" xfId="6211"/>
    <cellStyle name="Output Middle Title / Name" xfId="6212"/>
    <cellStyle name="Output Middle Year" xfId="6213"/>
    <cellStyle name="Output Sheet Title" xfId="6214"/>
    <cellStyle name="Parameter Cell" xfId="54"/>
    <cellStyle name="Parameter Cell 2" xfId="5892"/>
    <cellStyle name="Parameterfeld" xfId="5294"/>
    <cellStyle name="Pattern" xfId="5295"/>
    <cellStyle name="Percent" xfId="4" builtinId="5" hidden="1"/>
    <cellStyle name="Percent [0.0]" xfId="6215"/>
    <cellStyle name="Percent [0.0] 2" xfId="6216"/>
    <cellStyle name="Percent [0.00]" xfId="6217"/>
    <cellStyle name="Percent [0.00] 2" xfId="6218"/>
    <cellStyle name="Percent [00]" xfId="5296"/>
    <cellStyle name="Percent [2]" xfId="6219"/>
    <cellStyle name="Percent [2] 2" xfId="6220"/>
    <cellStyle name="Percent [2] 2 2" xfId="6221"/>
    <cellStyle name="Percent [2] 3" xfId="6222"/>
    <cellStyle name="Percent 10" xfId="6223"/>
    <cellStyle name="Percent 10 2" xfId="6224"/>
    <cellStyle name="Percent 11" xfId="6225"/>
    <cellStyle name="Percent 11 2" xfId="6226"/>
    <cellStyle name="Percent 12" xfId="6227"/>
    <cellStyle name="Percent 12 2" xfId="6228"/>
    <cellStyle name="Percent 13" xfId="6229"/>
    <cellStyle name="Percent 13 2" xfId="6230"/>
    <cellStyle name="Percent 14" xfId="6231"/>
    <cellStyle name="Percent 14 2" xfId="6232"/>
    <cellStyle name="Percent 14 2 2" xfId="6233"/>
    <cellStyle name="Percent 14 3" xfId="6234"/>
    <cellStyle name="Percent 15" xfId="6235"/>
    <cellStyle name="Percent 15 2" xfId="6236"/>
    <cellStyle name="Percent 15 2 2" xfId="6237"/>
    <cellStyle name="Percent 15 3" xfId="6238"/>
    <cellStyle name="Percent 16" xfId="6239"/>
    <cellStyle name="Percent 16 2" xfId="6240"/>
    <cellStyle name="Percent 16 2 2" xfId="6241"/>
    <cellStyle name="Percent 16 3" xfId="6242"/>
    <cellStyle name="Percent 17" xfId="6243"/>
    <cellStyle name="Percent 18" xfId="6244"/>
    <cellStyle name="Percent 18 2" xfId="6245"/>
    <cellStyle name="Percent 18 2 2" xfId="6246"/>
    <cellStyle name="Percent 18 3" xfId="6247"/>
    <cellStyle name="Percent 19" xfId="6248"/>
    <cellStyle name="Percent 19 2" xfId="6249"/>
    <cellStyle name="Percent 2" xfId="5297"/>
    <cellStyle name="Percent 2 10" xfId="5298"/>
    <cellStyle name="Percent 2 11" xfId="5299"/>
    <cellStyle name="Percent 2 12" xfId="5300"/>
    <cellStyle name="Percent 2 13" xfId="5301"/>
    <cellStyle name="Percent 2 14" xfId="5302"/>
    <cellStyle name="Percent 2 15" xfId="5303"/>
    <cellStyle name="Percent 2 16" xfId="5304"/>
    <cellStyle name="Percent 2 17" xfId="5305"/>
    <cellStyle name="Percent 2 18" xfId="5306"/>
    <cellStyle name="Percent 2 19" xfId="5307"/>
    <cellStyle name="Percent 2 2" xfId="5308"/>
    <cellStyle name="Percent 2 2 2" xfId="5309"/>
    <cellStyle name="Percent 2 2 2 2" xfId="5310"/>
    <cellStyle name="Percent 2 2 2 2 2" xfId="5311"/>
    <cellStyle name="Percent 2 2 2 2 2 2" xfId="5312"/>
    <cellStyle name="Percent 2 2 2 2 3" xfId="5313"/>
    <cellStyle name="Percent 2 2 2 2 3 2" xfId="5314"/>
    <cellStyle name="Percent 2 2 3" xfId="5315"/>
    <cellStyle name="Percent 2 20" xfId="5316"/>
    <cellStyle name="Percent 2 21" xfId="5317"/>
    <cellStyle name="Percent 2 22" xfId="5318"/>
    <cellStyle name="Percent 2 23" xfId="5319"/>
    <cellStyle name="Percent 2 24" xfId="6429"/>
    <cellStyle name="Percent 2 3" xfId="5320"/>
    <cellStyle name="Percent 2 3 2" xfId="5321"/>
    <cellStyle name="Percent 2 3 3" xfId="5322"/>
    <cellStyle name="Percent 2 4" xfId="5323"/>
    <cellStyle name="Percent 2 4 2" xfId="5324"/>
    <cellStyle name="Percent 2 4 3" xfId="5325"/>
    <cellStyle name="Percent 2 5" xfId="5326"/>
    <cellStyle name="Percent 2 5 2" xfId="5327"/>
    <cellStyle name="Percent 2 5 3" xfId="5328"/>
    <cellStyle name="Percent 2 6" xfId="5329"/>
    <cellStyle name="Percent 2 7" xfId="5330"/>
    <cellStyle name="Percent 2 7 2" xfId="5331"/>
    <cellStyle name="Percent 2 8" xfId="5332"/>
    <cellStyle name="Percent 2 9" xfId="5333"/>
    <cellStyle name="Percent 20" xfId="6250"/>
    <cellStyle name="Percent 20 2" xfId="6251"/>
    <cellStyle name="Percent 21" xfId="6252"/>
    <cellStyle name="Percent 21 2" xfId="6253"/>
    <cellStyle name="Percent 22" xfId="6254"/>
    <cellStyle name="Percent 22 2" xfId="6255"/>
    <cellStyle name="Percent 23" xfId="6256"/>
    <cellStyle name="Percent 3" xfId="5334"/>
    <cellStyle name="Percent 3 2" xfId="5335"/>
    <cellStyle name="Percent 3 3" xfId="5336"/>
    <cellStyle name="Percent 3 4" xfId="5337"/>
    <cellStyle name="Percent 4" xfId="5338"/>
    <cellStyle name="Percent 4 2" xfId="5339"/>
    <cellStyle name="Percent 4 2 2" xfId="5340"/>
    <cellStyle name="Percent 4 2 2 2" xfId="5341"/>
    <cellStyle name="Percent 4 2 3" xfId="5342"/>
    <cellStyle name="Percent 4 2 3 2" xfId="5343"/>
    <cellStyle name="Percent 5" xfId="6257"/>
    <cellStyle name="Percent 5 2" xfId="6258"/>
    <cellStyle name="Percent 6" xfId="6259"/>
    <cellStyle name="Percent 6 2" xfId="6260"/>
    <cellStyle name="Percent 7" xfId="6261"/>
    <cellStyle name="Percent 7 2" xfId="6262"/>
    <cellStyle name="Percent 8" xfId="6263"/>
    <cellStyle name="Percent 8 2" xfId="6264"/>
    <cellStyle name="Percent 9" xfId="6265"/>
    <cellStyle name="Percent 9 2" xfId="6266"/>
    <cellStyle name="Percent0" xfId="6267"/>
    <cellStyle name="Percentages" xfId="6268"/>
    <cellStyle name="Percentages 2" xfId="6269"/>
    <cellStyle name="Period Title" xfId="6270"/>
    <cellStyle name="prod" xfId="6271"/>
    <cellStyle name="Projected" xfId="5344"/>
    <cellStyle name="Prozent 2" xfId="5345"/>
    <cellStyle name="Prozent 2 2" xfId="5346"/>
    <cellStyle name="Prozent 2 3" xfId="5347"/>
    <cellStyle name="Prozent 3" xfId="5348"/>
    <cellStyle name="Prozent 3 2" xfId="5349"/>
    <cellStyle name="Prozent 4" xfId="5350"/>
    <cellStyle name="Prozent 5" xfId="5351"/>
    <cellStyle name="PSChar" xfId="5352"/>
    <cellStyle name="PSChar 2" xfId="5353"/>
    <cellStyle name="PSChar 2 2" xfId="5354"/>
    <cellStyle name="PSChar 2 3" xfId="5355"/>
    <cellStyle name="PSChar 2 4" xfId="5356"/>
    <cellStyle name="PSChar 2 5" xfId="5357"/>
    <cellStyle name="PSChar 2 6" xfId="5358"/>
    <cellStyle name="PSChar 3" xfId="5359"/>
    <cellStyle name="PSChar 3 2" xfId="5360"/>
    <cellStyle name="PSChar 3 3" xfId="5361"/>
    <cellStyle name="PSChar 3 4" xfId="5362"/>
    <cellStyle name="PSChar 3 5" xfId="5363"/>
    <cellStyle name="PSChar 3 6" xfId="5364"/>
    <cellStyle name="PSDate" xfId="6272"/>
    <cellStyle name="PSDec" xfId="5365"/>
    <cellStyle name="PSDec 2" xfId="5366"/>
    <cellStyle name="PSDec 2 2" xfId="5367"/>
    <cellStyle name="PSDec 2 3" xfId="5368"/>
    <cellStyle name="PSDec 2 4" xfId="5369"/>
    <cellStyle name="PSDec 2 5" xfId="5370"/>
    <cellStyle name="PSDec 2 6" xfId="5371"/>
    <cellStyle name="PSDec 3" xfId="5372"/>
    <cellStyle name="PSDec 3 2" xfId="5373"/>
    <cellStyle name="PSDec 3 3" xfId="5374"/>
    <cellStyle name="PSDec 3 4" xfId="5375"/>
    <cellStyle name="PSDec 3 5" xfId="5376"/>
    <cellStyle name="PSDec 3 6" xfId="5377"/>
    <cellStyle name="PSDetail" xfId="5378"/>
    <cellStyle name="PSHeading" xfId="5379"/>
    <cellStyle name="PSHeading 2" xfId="5380"/>
    <cellStyle name="PSHeading 2 2" xfId="5381"/>
    <cellStyle name="PSHeading 2 3" xfId="5382"/>
    <cellStyle name="PSHeading 2 4" xfId="5383"/>
    <cellStyle name="PSHeading 2 5" xfId="5384"/>
    <cellStyle name="PSHeading 2 6" xfId="5385"/>
    <cellStyle name="PSHeading 3" xfId="5386"/>
    <cellStyle name="PSHeading 3 2" xfId="5387"/>
    <cellStyle name="PSHeading 3 3" xfId="5388"/>
    <cellStyle name="PSHeading 3 4" xfId="5389"/>
    <cellStyle name="PSHeading 3 5" xfId="5390"/>
    <cellStyle name="PSHeading 3 6" xfId="5391"/>
    <cellStyle name="PSInt" xfId="6273"/>
    <cellStyle name="PSSpacer" xfId="6274"/>
    <cellStyle name="Quelle" xfId="5392"/>
    <cellStyle name="Red Font" xfId="5393"/>
    <cellStyle name="Report Body" xfId="5394"/>
    <cellStyle name="Report Heading" xfId="5395"/>
    <cellStyle name="Reports-0" xfId="6275"/>
    <cellStyle name="Reports-2" xfId="6276"/>
    <cellStyle name="Right Currency" xfId="6277"/>
    <cellStyle name="Right Date" xfId="6278"/>
    <cellStyle name="Right Multiple" xfId="6279"/>
    <cellStyle name="Right Number" xfId="6280"/>
    <cellStyle name="Right Percentage" xfId="6281"/>
    <cellStyle name="Right Year" xfId="6282"/>
    <cellStyle name="RowHeading" xfId="5396"/>
    <cellStyle name="SAPBEXaggData" xfId="6283"/>
    <cellStyle name="SAPBEXaggDataEmph" xfId="6284"/>
    <cellStyle name="SAPBEXaggItem" xfId="6285"/>
    <cellStyle name="SAPBEXaggItemX" xfId="6286"/>
    <cellStyle name="SAPBEXchaText" xfId="6287"/>
    <cellStyle name="SAPBEXexcBad7" xfId="6288"/>
    <cellStyle name="SAPBEXexcBad8" xfId="6289"/>
    <cellStyle name="SAPBEXexcBad9" xfId="6290"/>
    <cellStyle name="SAPBEXexcCritical4" xfId="6291"/>
    <cellStyle name="SAPBEXexcCritical5" xfId="6292"/>
    <cellStyle name="SAPBEXexcCritical6" xfId="6293"/>
    <cellStyle name="SAPBEXexcGood1" xfId="6294"/>
    <cellStyle name="SAPBEXexcGood2" xfId="6295"/>
    <cellStyle name="SAPBEXexcGood3" xfId="6296"/>
    <cellStyle name="SAPBEXfilterDrill" xfId="6297"/>
    <cellStyle name="SAPBEXfilterItem" xfId="6298"/>
    <cellStyle name="SAPBEXfilterText" xfId="6299"/>
    <cellStyle name="SAPBEXformats" xfId="6300"/>
    <cellStyle name="SAPBEXheaderItem" xfId="6301"/>
    <cellStyle name="SAPBEXheaderText" xfId="6302"/>
    <cellStyle name="SAPBEXHLevel0" xfId="6303"/>
    <cellStyle name="SAPBEXHLevel0 2" xfId="6304"/>
    <cellStyle name="SAPBEXHLevel0 2 2" xfId="6305"/>
    <cellStyle name="SAPBEXHLevel0 3" xfId="6306"/>
    <cellStyle name="SAPBEXHLevel0X" xfId="6307"/>
    <cellStyle name="SAPBEXHLevel0X 2" xfId="6308"/>
    <cellStyle name="SAPBEXHLevel0X 2 2" xfId="6309"/>
    <cellStyle name="SAPBEXHLevel0X 3" xfId="6310"/>
    <cellStyle name="SAPBEXHLevel1" xfId="6311"/>
    <cellStyle name="SAPBEXHLevel1 2" xfId="6312"/>
    <cellStyle name="SAPBEXHLevel1 2 2" xfId="6313"/>
    <cellStyle name="SAPBEXHLevel1 3" xfId="6314"/>
    <cellStyle name="SAPBEXHLevel1X" xfId="6315"/>
    <cellStyle name="SAPBEXHLevel1X 2" xfId="6316"/>
    <cellStyle name="SAPBEXHLevel1X 2 2" xfId="6317"/>
    <cellStyle name="SAPBEXHLevel1X 3" xfId="6318"/>
    <cellStyle name="SAPBEXHLevel2" xfId="6319"/>
    <cellStyle name="SAPBEXHLevel2 2" xfId="6320"/>
    <cellStyle name="SAPBEXHLevel2 2 2" xfId="6321"/>
    <cellStyle name="SAPBEXHLevel2 3" xfId="6322"/>
    <cellStyle name="SAPBEXHLevel2X" xfId="6323"/>
    <cellStyle name="SAPBEXHLevel2X 2" xfId="6324"/>
    <cellStyle name="SAPBEXHLevel2X 2 2" xfId="6325"/>
    <cellStyle name="SAPBEXHLevel2X 3" xfId="6326"/>
    <cellStyle name="SAPBEXHLevel3" xfId="6327"/>
    <cellStyle name="SAPBEXHLevel3 2" xfId="6328"/>
    <cellStyle name="SAPBEXHLevel3 2 2" xfId="6329"/>
    <cellStyle name="SAPBEXHLevel3 3" xfId="6330"/>
    <cellStyle name="SAPBEXHLevel3X" xfId="6331"/>
    <cellStyle name="SAPBEXHLevel3X 2" xfId="6332"/>
    <cellStyle name="SAPBEXHLevel3X 2 2" xfId="6333"/>
    <cellStyle name="SAPBEXHLevel3X 3" xfId="6334"/>
    <cellStyle name="SAPBEXinputData" xfId="6335"/>
    <cellStyle name="SAPBEXinputData 2" xfId="6336"/>
    <cellStyle name="SAPBEXinputData 2 2" xfId="6337"/>
    <cellStyle name="SAPBEXinputData 3" xfId="6338"/>
    <cellStyle name="SAPBEXItemHeader" xfId="6339"/>
    <cellStyle name="SAPBEXItemHeader 2" xfId="6340"/>
    <cellStyle name="SAPBEXresData" xfId="6341"/>
    <cellStyle name="SAPBEXresDataEmph" xfId="6342"/>
    <cellStyle name="SAPBEXresItem" xfId="6343"/>
    <cellStyle name="SAPBEXresItemX" xfId="6344"/>
    <cellStyle name="SAPBEXresItemX 2" xfId="6345"/>
    <cellStyle name="SAPBEXstdData" xfId="6346"/>
    <cellStyle name="SAPBEXstdDataEmph" xfId="6347"/>
    <cellStyle name="SAPBEXstdItem" xfId="6348"/>
    <cellStyle name="SAPBEXstdItemX" xfId="6349"/>
    <cellStyle name="SAPBEXstdItemX 2" xfId="6350"/>
    <cellStyle name="SAPBEXtitle" xfId="6351"/>
    <cellStyle name="SAPBEXunassignedItem" xfId="6352"/>
    <cellStyle name="SAPBEXunassignedItem 2" xfId="6353"/>
    <cellStyle name="SAPBEXundefined" xfId="6354"/>
    <cellStyle name="SAPOutput" xfId="6355"/>
    <cellStyle name="SAPOutput 2" xfId="6356"/>
    <cellStyle name="SAPOutput 2 2" xfId="6357"/>
    <cellStyle name="SAPOutput 3" xfId="6358"/>
    <cellStyle name="_x0001__x0014_SAT" xfId="6359"/>
    <cellStyle name="Schlecht 2" xfId="5397"/>
    <cellStyle name="Schlecht 3" xfId="5398"/>
    <cellStyle name="Schlecht 4" xfId="5399"/>
    <cellStyle name="Schlecht 5" xfId="5400"/>
    <cellStyle name="Schlecht 6" xfId="5401"/>
    <cellStyle name="Schlecht 7" xfId="5402"/>
    <cellStyle name="Section 1" xfId="6360"/>
    <cellStyle name="Section 2" xfId="6361"/>
    <cellStyle name="Section Number" xfId="6362"/>
    <cellStyle name="Shade" xfId="5403"/>
    <cellStyle name="Sheet Title" xfId="5404"/>
    <cellStyle name="Shyam" xfId="6363"/>
    <cellStyle name="SOO Table Footnote" xfId="5405"/>
    <cellStyle name="Special" xfId="6364"/>
    <cellStyle name="Special 2" xfId="6365"/>
    <cellStyle name="Standard 10" xfId="5406"/>
    <cellStyle name="Standard 11" xfId="5407"/>
    <cellStyle name="Standard 12" xfId="5408"/>
    <cellStyle name="Standard 2" xfId="5409"/>
    <cellStyle name="Standard 2 2" xfId="5410"/>
    <cellStyle name="Standard 2 3" xfId="5411"/>
    <cellStyle name="Standard 2 4" xfId="5412"/>
    <cellStyle name="Standard 2 5" xfId="5413"/>
    <cellStyle name="Standard 2 6" xfId="5414"/>
    <cellStyle name="Standard 2_2009EC_progress_report_20-10-2009" xfId="5415"/>
    <cellStyle name="Standard 3" xfId="5416"/>
    <cellStyle name="Standard 3 2" xfId="5417"/>
    <cellStyle name="Standard 3 3" xfId="5418"/>
    <cellStyle name="Standard 3 4" xfId="5419"/>
    <cellStyle name="Standard 3_2009EC_progress_report_20-10-2009" xfId="5420"/>
    <cellStyle name="Standard 4" xfId="5421"/>
    <cellStyle name="Standard 5" xfId="5422"/>
    <cellStyle name="Standard 6" xfId="5423"/>
    <cellStyle name="Standard 7" xfId="5424"/>
    <cellStyle name="Standard 8" xfId="5425"/>
    <cellStyle name="Standard 9" xfId="5426"/>
    <cellStyle name="Standard_Auctioning EU-ETS" xfId="5427"/>
    <cellStyle name="Style 1" xfId="6366"/>
    <cellStyle name="Style 2" xfId="6367"/>
    <cellStyle name="Style 21" xfId="5428"/>
    <cellStyle name="Style 21 2" xfId="5429"/>
    <cellStyle name="Style 21 3" xfId="6368"/>
    <cellStyle name="Style 21 4" xfId="6369"/>
    <cellStyle name="Style 22" xfId="5430"/>
    <cellStyle name="Style 22 2" xfId="5431"/>
    <cellStyle name="Style 22 3" xfId="6370"/>
    <cellStyle name="Style 22 4" xfId="6371"/>
    <cellStyle name="Style 23" xfId="5432"/>
    <cellStyle name="Style 23 2" xfId="5433"/>
    <cellStyle name="Style 24" xfId="5434"/>
    <cellStyle name="Style 24 2" xfId="5435"/>
    <cellStyle name="Style 25" xfId="5436"/>
    <cellStyle name="Style 25 2" xfId="5437"/>
    <cellStyle name="Style 26" xfId="5438"/>
    <cellStyle name="Style 26 2" xfId="5439"/>
    <cellStyle name="Style 26 3" xfId="5440"/>
    <cellStyle name="Style 26 4" xfId="5441"/>
    <cellStyle name="Style 27" xfId="5442"/>
    <cellStyle name="Style 27 2" xfId="6372"/>
    <cellStyle name="Style 28" xfId="5443"/>
    <cellStyle name="Style 28 2" xfId="6373"/>
    <cellStyle name="Style 29" xfId="5444"/>
    <cellStyle name="Style 29 2" xfId="6374"/>
    <cellStyle name="Style 3" xfId="6375"/>
    <cellStyle name="Style 30" xfId="5445"/>
    <cellStyle name="Style 30 2" xfId="6376"/>
    <cellStyle name="Style 31" xfId="5446"/>
    <cellStyle name="Style 31 2" xfId="6377"/>
    <cellStyle name="Style 32" xfId="5447"/>
    <cellStyle name="Style 32 2" xfId="6378"/>
    <cellStyle name="Style 33" xfId="5448"/>
    <cellStyle name="Style 34" xfId="5449"/>
    <cellStyle name="Style 34 10" xfId="5450"/>
    <cellStyle name="Style 34 11" xfId="5451"/>
    <cellStyle name="Style 34 12" xfId="5452"/>
    <cellStyle name="Style 34 13" xfId="5453"/>
    <cellStyle name="Style 34 14" xfId="5454"/>
    <cellStyle name="Style 34 15" xfId="5455"/>
    <cellStyle name="Style 34 16" xfId="5456"/>
    <cellStyle name="Style 34 17" xfId="5457"/>
    <cellStyle name="Style 34 2" xfId="5458"/>
    <cellStyle name="Style 34 3" xfId="5459"/>
    <cellStyle name="Style 34 4" xfId="5460"/>
    <cellStyle name="Style 34 5" xfId="5461"/>
    <cellStyle name="Style 34 6" xfId="5462"/>
    <cellStyle name="Style 34 7" xfId="5463"/>
    <cellStyle name="Style 34 8" xfId="5464"/>
    <cellStyle name="Style 34 9" xfId="5465"/>
    <cellStyle name="Style 35" xfId="5466"/>
    <cellStyle name="Style 35 10" xfId="5467"/>
    <cellStyle name="Style 35 11" xfId="5468"/>
    <cellStyle name="Style 35 12" xfId="5469"/>
    <cellStyle name="Style 35 13" xfId="5470"/>
    <cellStyle name="Style 35 14" xfId="5471"/>
    <cellStyle name="Style 35 15" xfId="5472"/>
    <cellStyle name="Style 35 16" xfId="5473"/>
    <cellStyle name="Style 35 17" xfId="5474"/>
    <cellStyle name="Style 35 2" xfId="5475"/>
    <cellStyle name="Style 35 3" xfId="5476"/>
    <cellStyle name="Style 35 4" xfId="5477"/>
    <cellStyle name="Style 35 5" xfId="5478"/>
    <cellStyle name="Style 35 6" xfId="5479"/>
    <cellStyle name="Style 35 7" xfId="5480"/>
    <cellStyle name="Style 35 8" xfId="5481"/>
    <cellStyle name="Style 35 9" xfId="5482"/>
    <cellStyle name="Style 36" xfId="5483"/>
    <cellStyle name="Style 36 2" xfId="6379"/>
    <cellStyle name="Style 4" xfId="6380"/>
    <cellStyle name="Style 5" xfId="6381"/>
    <cellStyle name="styleColumnTitles" xfId="6382"/>
    <cellStyle name="styleDateRange" xfId="6383"/>
    <cellStyle name="styleNormal" xfId="6384"/>
    <cellStyle name="styleSeriesAttributes" xfId="6385"/>
    <cellStyle name="styleSeriesData" xfId="6386"/>
    <cellStyle name="styleSeriesDataForecast" xfId="6387"/>
    <cellStyle name="styleSeriesDataNA" xfId="6388"/>
    <cellStyle name="Sub Heading" xfId="5484"/>
    <cellStyle name="SubHeading" xfId="5485"/>
    <cellStyle name="SubsidTitle" xfId="5486"/>
    <cellStyle name="Table Header" xfId="50"/>
    <cellStyle name="Table Row Name" xfId="51"/>
    <cellStyle name="Table Row Name 2" xfId="59"/>
    <cellStyle name="Table Row Name 3" xfId="5891"/>
    <cellStyle name="Table_Heading" xfId="5487"/>
    <cellStyle name="TableHeader" xfId="5488"/>
    <cellStyle name="Text" xfId="6389"/>
    <cellStyle name="Title" xfId="7" builtinId="15" hidden="1"/>
    <cellStyle name="Title 10" xfId="5489"/>
    <cellStyle name="Title 10 2" xfId="5490"/>
    <cellStyle name="Title 10 3" xfId="5491"/>
    <cellStyle name="Title 10 4" xfId="5492"/>
    <cellStyle name="Title 10 5" xfId="5493"/>
    <cellStyle name="Title 10 6" xfId="5494"/>
    <cellStyle name="Title 11" xfId="5495"/>
    <cellStyle name="Title 11 2" xfId="5496"/>
    <cellStyle name="Title 11 3" xfId="5497"/>
    <cellStyle name="Title 11 4" xfId="5498"/>
    <cellStyle name="Title 11 5" xfId="5499"/>
    <cellStyle name="Title 11 6" xfId="5500"/>
    <cellStyle name="Title 12" xfId="5501"/>
    <cellStyle name="Title 13" xfId="5502"/>
    <cellStyle name="Title 14" xfId="5503"/>
    <cellStyle name="Title 15" xfId="5504"/>
    <cellStyle name="Title 16" xfId="5505"/>
    <cellStyle name="Title 17" xfId="5506"/>
    <cellStyle name="Title 18" xfId="5507"/>
    <cellStyle name="Title 19" xfId="5508"/>
    <cellStyle name="Title 2" xfId="5509"/>
    <cellStyle name="Title 2 2" xfId="5510"/>
    <cellStyle name="Title 2 3" xfId="5511"/>
    <cellStyle name="Title 2 4" xfId="5512"/>
    <cellStyle name="Title 2 5" xfId="5513"/>
    <cellStyle name="Title 2 6" xfId="5514"/>
    <cellStyle name="Title 2 7" xfId="5515"/>
    <cellStyle name="Title 2 8" xfId="5516"/>
    <cellStyle name="Title 20" xfId="5517"/>
    <cellStyle name="Title 21" xfId="5518"/>
    <cellStyle name="Title 22" xfId="5519"/>
    <cellStyle name="Title 23" xfId="5520"/>
    <cellStyle name="Title 24" xfId="5521"/>
    <cellStyle name="Title 25" xfId="5522"/>
    <cellStyle name="Title 26" xfId="5523"/>
    <cellStyle name="Title 27" xfId="5524"/>
    <cellStyle name="Title 28" xfId="5525"/>
    <cellStyle name="Title 29" xfId="5526"/>
    <cellStyle name="Title 3" xfId="5527"/>
    <cellStyle name="Title 3 2" xfId="5528"/>
    <cellStyle name="Title 3 3" xfId="5529"/>
    <cellStyle name="Title 3 4" xfId="5530"/>
    <cellStyle name="Title 3 5" xfId="5531"/>
    <cellStyle name="Title 3 6" xfId="5532"/>
    <cellStyle name="Title 3 7" xfId="5533"/>
    <cellStyle name="Title 30" xfId="5534"/>
    <cellStyle name="Title 31" xfId="5535"/>
    <cellStyle name="Title 32" xfId="5536"/>
    <cellStyle name="Title 33" xfId="5537"/>
    <cellStyle name="Title 34" xfId="5538"/>
    <cellStyle name="Title 35" xfId="5539"/>
    <cellStyle name="Title 36" xfId="5540"/>
    <cellStyle name="Title 37" xfId="5541"/>
    <cellStyle name="Title 38" xfId="5542"/>
    <cellStyle name="Title 4" xfId="5543"/>
    <cellStyle name="Title 4 2" xfId="5544"/>
    <cellStyle name="Title 4 3" xfId="5545"/>
    <cellStyle name="Title 4 4" xfId="5546"/>
    <cellStyle name="Title 4 5" xfId="5547"/>
    <cellStyle name="Title 4 6" xfId="5548"/>
    <cellStyle name="Title 4 7" xfId="5549"/>
    <cellStyle name="Title 5" xfId="5550"/>
    <cellStyle name="Title 5 2" xfId="5551"/>
    <cellStyle name="Title 5 3" xfId="5552"/>
    <cellStyle name="Title 5 4" xfId="5553"/>
    <cellStyle name="Title 5 5" xfId="5554"/>
    <cellStyle name="Title 5 6" xfId="5555"/>
    <cellStyle name="Title 5 7" xfId="5556"/>
    <cellStyle name="Title 6" xfId="5557"/>
    <cellStyle name="Title 6 2" xfId="5558"/>
    <cellStyle name="Title 6 3" xfId="5559"/>
    <cellStyle name="Title 6 4" xfId="5560"/>
    <cellStyle name="Title 6 5" xfId="5561"/>
    <cellStyle name="Title 6 6" xfId="5562"/>
    <cellStyle name="Title 6 7" xfId="5563"/>
    <cellStyle name="Title 7" xfId="5564"/>
    <cellStyle name="Title 7 2" xfId="5565"/>
    <cellStyle name="Title 7 3" xfId="5566"/>
    <cellStyle name="Title 7 4" xfId="5567"/>
    <cellStyle name="Title 7 5" xfId="5568"/>
    <cellStyle name="Title 7 6" xfId="5569"/>
    <cellStyle name="Title 7 7" xfId="5570"/>
    <cellStyle name="Title 8" xfId="5571"/>
    <cellStyle name="Title 8 2" xfId="5572"/>
    <cellStyle name="Title 8 3" xfId="5573"/>
    <cellStyle name="Title 8 4" xfId="5574"/>
    <cellStyle name="Title 8 5" xfId="5575"/>
    <cellStyle name="Title 8 6" xfId="5576"/>
    <cellStyle name="Title 9" xfId="5577"/>
    <cellStyle name="Title 9 2" xfId="5578"/>
    <cellStyle name="Title 9 3" xfId="5579"/>
    <cellStyle name="Title 9 4" xfId="5580"/>
    <cellStyle name="Title 9 5" xfId="5581"/>
    <cellStyle name="Title 9 6" xfId="5582"/>
    <cellStyle name="Total" xfId="23" builtinId="25" hidden="1"/>
    <cellStyle name="Total 10" xfId="5583"/>
    <cellStyle name="Total 10 2" xfId="5584"/>
    <cellStyle name="Total 10 2 2" xfId="5585"/>
    <cellStyle name="Total 10 2 3" xfId="5586"/>
    <cellStyle name="Total 10 3" xfId="5587"/>
    <cellStyle name="Total 10 4" xfId="5588"/>
    <cellStyle name="Total 10 5" xfId="5589"/>
    <cellStyle name="Total 10 6" xfId="5590"/>
    <cellStyle name="Total 11" xfId="5591"/>
    <cellStyle name="Total 11 2" xfId="5592"/>
    <cellStyle name="Total 11 2 2" xfId="5593"/>
    <cellStyle name="Total 11 2 3" xfId="5594"/>
    <cellStyle name="Total 11 3" xfId="5595"/>
    <cellStyle name="Total 11 4" xfId="5596"/>
    <cellStyle name="Total 11 5" xfId="5597"/>
    <cellStyle name="Total 11 6" xfId="5598"/>
    <cellStyle name="Total 12" xfId="5599"/>
    <cellStyle name="Total 12 2" xfId="5600"/>
    <cellStyle name="Total 12 2 2" xfId="5601"/>
    <cellStyle name="Total 12 2 3" xfId="5602"/>
    <cellStyle name="Total 12 3" xfId="5603"/>
    <cellStyle name="Total 12 4" xfId="5604"/>
    <cellStyle name="Total 13" xfId="5605"/>
    <cellStyle name="Total 13 2" xfId="5606"/>
    <cellStyle name="Total 13 2 2" xfId="5607"/>
    <cellStyle name="Total 13 2 3" xfId="5608"/>
    <cellStyle name="Total 13 3" xfId="5609"/>
    <cellStyle name="Total 13 4" xfId="5610"/>
    <cellStyle name="Total 14" xfId="5611"/>
    <cellStyle name="Total 15" xfId="5612"/>
    <cellStyle name="Total 16" xfId="5613"/>
    <cellStyle name="Total 17" xfId="5614"/>
    <cellStyle name="Total 18" xfId="5615"/>
    <cellStyle name="Total 19" xfId="5616"/>
    <cellStyle name="Total 2" xfId="5617"/>
    <cellStyle name="Total 2 2" xfId="5618"/>
    <cellStyle name="Total 2 2 2" xfId="5619"/>
    <cellStyle name="Total 2 2 2 2" xfId="5620"/>
    <cellStyle name="Total 2 2 2 2 2" xfId="5621"/>
    <cellStyle name="Total 2 2 2 2 3" xfId="5622"/>
    <cellStyle name="Total 2 2 2 3" xfId="5623"/>
    <cellStyle name="Total 2 2 2 4" xfId="5624"/>
    <cellStyle name="Total 2 3" xfId="5625"/>
    <cellStyle name="Total 2 3 2" xfId="5626"/>
    <cellStyle name="Total 2 3 2 2" xfId="5627"/>
    <cellStyle name="Total 2 3 2 3" xfId="5628"/>
    <cellStyle name="Total 2 3 3" xfId="5629"/>
    <cellStyle name="Total 2 3 4" xfId="5630"/>
    <cellStyle name="Total 2 4" xfId="5631"/>
    <cellStyle name="Total 2 4 2" xfId="5632"/>
    <cellStyle name="Total 2 4 2 2" xfId="5633"/>
    <cellStyle name="Total 2 4 2 3" xfId="5634"/>
    <cellStyle name="Total 2 4 3" xfId="5635"/>
    <cellStyle name="Total 2 4 4" xfId="5636"/>
    <cellStyle name="Total 2 5" xfId="5637"/>
    <cellStyle name="Total 2 5 2" xfId="5638"/>
    <cellStyle name="Total 2 5 2 2" xfId="5639"/>
    <cellStyle name="Total 2 5 2 3" xfId="5640"/>
    <cellStyle name="Total 2 5 3" xfId="5641"/>
    <cellStyle name="Total 2 5 4" xfId="5642"/>
    <cellStyle name="Total 2 6" xfId="5643"/>
    <cellStyle name="Total 2 6 2" xfId="5644"/>
    <cellStyle name="Total 2 6 2 2" xfId="5645"/>
    <cellStyle name="Total 2 6 2 3" xfId="5646"/>
    <cellStyle name="Total 2 6 3" xfId="5647"/>
    <cellStyle name="Total 2 6 4" xfId="5648"/>
    <cellStyle name="Total 2 7" xfId="5649"/>
    <cellStyle name="Total 2 7 2" xfId="5650"/>
    <cellStyle name="Total 2 7 2 2" xfId="5651"/>
    <cellStyle name="Total 2 7 2 3" xfId="5652"/>
    <cellStyle name="Total 2 7 3" xfId="5653"/>
    <cellStyle name="Total 2 7 4" xfId="5654"/>
    <cellStyle name="Total 2 8" xfId="5655"/>
    <cellStyle name="Total 2 8 2" xfId="5656"/>
    <cellStyle name="Total 2 8 2 2" xfId="5657"/>
    <cellStyle name="Total 2 8 2 3" xfId="5658"/>
    <cellStyle name="Total 2 8 3" xfId="5659"/>
    <cellStyle name="Total 2 8 4" xfId="5660"/>
    <cellStyle name="Total 2 9" xfId="5661"/>
    <cellStyle name="Total 20" xfId="5662"/>
    <cellStyle name="Total 21" xfId="5663"/>
    <cellStyle name="Total 22" xfId="5664"/>
    <cellStyle name="Total 23" xfId="5665"/>
    <cellStyle name="Total 24" xfId="5666"/>
    <cellStyle name="Total 25" xfId="5667"/>
    <cellStyle name="Total 26" xfId="5668"/>
    <cellStyle name="Total 27" xfId="5669"/>
    <cellStyle name="Total 28" xfId="5670"/>
    <cellStyle name="Total 29" xfId="5671"/>
    <cellStyle name="Total 3" xfId="5672"/>
    <cellStyle name="Total 3 2" xfId="5673"/>
    <cellStyle name="Total 3 2 2" xfId="5674"/>
    <cellStyle name="Total 3 2 2 2" xfId="5675"/>
    <cellStyle name="Total 3 2 2 3" xfId="5676"/>
    <cellStyle name="Total 3 2 3" xfId="5677"/>
    <cellStyle name="Total 3 2 4" xfId="5678"/>
    <cellStyle name="Total 3 3" xfId="5679"/>
    <cellStyle name="Total 3 4" xfId="5680"/>
    <cellStyle name="Total 3 5" xfId="5681"/>
    <cellStyle name="Total 3 6" xfId="5682"/>
    <cellStyle name="Total 3 7" xfId="5683"/>
    <cellStyle name="Total 30" xfId="5684"/>
    <cellStyle name="Total 31" xfId="5685"/>
    <cellStyle name="Total 32" xfId="5686"/>
    <cellStyle name="Total 33" xfId="5687"/>
    <cellStyle name="Total 34" xfId="5688"/>
    <cellStyle name="Total 35" xfId="5689"/>
    <cellStyle name="Total 36" xfId="5690"/>
    <cellStyle name="Total 37" xfId="5691"/>
    <cellStyle name="Total 38" xfId="5692"/>
    <cellStyle name="Total 4" xfId="5693"/>
    <cellStyle name="Total 4 2" xfId="5694"/>
    <cellStyle name="Total 4 2 2" xfId="5695"/>
    <cellStyle name="Total 4 2 2 2" xfId="5696"/>
    <cellStyle name="Total 4 2 2 3" xfId="5697"/>
    <cellStyle name="Total 4 2 3" xfId="5698"/>
    <cellStyle name="Total 4 2 4" xfId="5699"/>
    <cellStyle name="Total 4 3" xfId="5700"/>
    <cellStyle name="Total 4 4" xfId="5701"/>
    <cellStyle name="Total 4 5" xfId="5702"/>
    <cellStyle name="Total 4 6" xfId="5703"/>
    <cellStyle name="Total 4 7" xfId="5704"/>
    <cellStyle name="Total 5" xfId="5705"/>
    <cellStyle name="Total 5 2" xfId="5706"/>
    <cellStyle name="Total 5 2 2" xfId="5707"/>
    <cellStyle name="Total 5 2 2 2" xfId="5708"/>
    <cellStyle name="Total 5 2 2 3" xfId="5709"/>
    <cellStyle name="Total 5 2 3" xfId="5710"/>
    <cellStyle name="Total 5 2 4" xfId="5711"/>
    <cellStyle name="Total 5 3" xfId="5712"/>
    <cellStyle name="Total 5 4" xfId="5713"/>
    <cellStyle name="Total 5 5" xfId="5714"/>
    <cellStyle name="Total 5 6" xfId="5715"/>
    <cellStyle name="Total 5 7" xfId="5716"/>
    <cellStyle name="Total 6" xfId="5717"/>
    <cellStyle name="Total 6 2" xfId="5718"/>
    <cellStyle name="Total 6 2 2" xfId="5719"/>
    <cellStyle name="Total 6 2 2 2" xfId="5720"/>
    <cellStyle name="Total 6 2 2 3" xfId="5721"/>
    <cellStyle name="Total 6 2 3" xfId="5722"/>
    <cellStyle name="Total 6 2 4" xfId="5723"/>
    <cellStyle name="Total 6 3" xfId="5724"/>
    <cellStyle name="Total 6 4" xfId="5725"/>
    <cellStyle name="Total 6 5" xfId="5726"/>
    <cellStyle name="Total 6 6" xfId="5727"/>
    <cellStyle name="Total 6 7" xfId="5728"/>
    <cellStyle name="Total 7" xfId="5729"/>
    <cellStyle name="Total 7 2" xfId="5730"/>
    <cellStyle name="Total 7 2 2" xfId="5731"/>
    <cellStyle name="Total 7 2 2 2" xfId="5732"/>
    <cellStyle name="Total 7 2 2 3" xfId="5733"/>
    <cellStyle name="Total 7 2 3" xfId="5734"/>
    <cellStyle name="Total 7 2 4" xfId="5735"/>
    <cellStyle name="Total 7 3" xfId="5736"/>
    <cellStyle name="Total 7 4" xfId="5737"/>
    <cellStyle name="Total 7 5" xfId="5738"/>
    <cellStyle name="Total 7 6" xfId="5739"/>
    <cellStyle name="Total 7 7" xfId="5740"/>
    <cellStyle name="Total 8" xfId="5741"/>
    <cellStyle name="Total 8 2" xfId="5742"/>
    <cellStyle name="Total 8 2 2" xfId="5743"/>
    <cellStyle name="Total 8 2 2 2" xfId="5744"/>
    <cellStyle name="Total 8 2 2 3" xfId="5745"/>
    <cellStyle name="Total 8 2 3" xfId="5746"/>
    <cellStyle name="Total 8 2 4" xfId="5747"/>
    <cellStyle name="Total 8 3" xfId="5748"/>
    <cellStyle name="Total 8 4" xfId="5749"/>
    <cellStyle name="Total 8 5" xfId="5750"/>
    <cellStyle name="Total 8 6" xfId="5751"/>
    <cellStyle name="Total 9" xfId="5752"/>
    <cellStyle name="Total 9 2" xfId="5753"/>
    <cellStyle name="Total 9 2 2" xfId="5754"/>
    <cellStyle name="Total 9 2 3" xfId="5755"/>
    <cellStyle name="Total 9 3" xfId="5756"/>
    <cellStyle name="Total 9 4" xfId="5757"/>
    <cellStyle name="Total 9 5" xfId="5758"/>
    <cellStyle name="Total 9 6" xfId="5759"/>
    <cellStyle name="Totals" xfId="5760"/>
    <cellStyle name="Totals [0]" xfId="5761"/>
    <cellStyle name="Totals [2]" xfId="5762"/>
    <cellStyle name="Überschrift 1 2" xfId="5763"/>
    <cellStyle name="Überschrift 1 3" xfId="5764"/>
    <cellStyle name="Überschrift 1 4" xfId="5765"/>
    <cellStyle name="Überschrift 1 5" xfId="5766"/>
    <cellStyle name="Überschrift 1 6" xfId="5767"/>
    <cellStyle name="Überschrift 1 7" xfId="5768"/>
    <cellStyle name="Überschrift 10" xfId="5769"/>
    <cellStyle name="Überschrift 2 2" xfId="5770"/>
    <cellStyle name="Überschrift 2 3" xfId="5771"/>
    <cellStyle name="Überschrift 2 4" xfId="5772"/>
    <cellStyle name="Überschrift 2 5" xfId="5773"/>
    <cellStyle name="Überschrift 2 6" xfId="5774"/>
    <cellStyle name="Überschrift 2 7" xfId="5775"/>
    <cellStyle name="Überschrift 3 2" xfId="5776"/>
    <cellStyle name="Überschrift 3 3" xfId="5777"/>
    <cellStyle name="Überschrift 3 4" xfId="5778"/>
    <cellStyle name="Überschrift 3 5" xfId="5779"/>
    <cellStyle name="Überschrift 3 6" xfId="5780"/>
    <cellStyle name="Überschrift 3 7" xfId="5781"/>
    <cellStyle name="Überschrift 4 2" xfId="5782"/>
    <cellStyle name="Überschrift 4 3" xfId="5783"/>
    <cellStyle name="Überschrift 4 4" xfId="5784"/>
    <cellStyle name="Überschrift 4 5" xfId="5785"/>
    <cellStyle name="Überschrift 4 6" xfId="5786"/>
    <cellStyle name="Überschrift 4 7" xfId="5787"/>
    <cellStyle name="Überschrift 5" xfId="5788"/>
    <cellStyle name="Überschrift 6" xfId="5789"/>
    <cellStyle name="Überschrift 7" xfId="5790"/>
    <cellStyle name="Überschrift 8" xfId="5791"/>
    <cellStyle name="Überschrift 9" xfId="5792"/>
    <cellStyle name="Überschrift1" xfId="5793"/>
    <cellStyle name="Überschrift2" xfId="5794"/>
    <cellStyle name="Überschrift3" xfId="5795"/>
    <cellStyle name="Überschrift4" xfId="5796"/>
    <cellStyle name="Uhrzeit" xfId="5797"/>
    <cellStyle name="Uhrzeit 2" xfId="5798"/>
    <cellStyle name="Units" xfId="5799"/>
    <cellStyle name="Unprot" xfId="6390"/>
    <cellStyle name="Unprot 2" xfId="6391"/>
    <cellStyle name="Unprot$" xfId="6392"/>
    <cellStyle name="Unprot$ 2" xfId="6393"/>
    <cellStyle name="Unprot$ 3" xfId="6394"/>
    <cellStyle name="Unprot_OP" xfId="6395"/>
    <cellStyle name="Unprotect" xfId="6396"/>
    <cellStyle name="Valuta [0]_pldt" xfId="6397"/>
    <cellStyle name="Valuta_pldt" xfId="6398"/>
    <cellStyle name="Verknüpfte Zelle 2" xfId="5800"/>
    <cellStyle name="Verknüpfte Zelle 3" xfId="5801"/>
    <cellStyle name="Verknüpfte Zelle 4" xfId="5802"/>
    <cellStyle name="Verknüpfte Zelle 5" xfId="5803"/>
    <cellStyle name="Verknüpfte Zelle 6" xfId="5804"/>
    <cellStyle name="Verknüpfte Zelle 7" xfId="5805"/>
    <cellStyle name="Warnender Text 2" xfId="5806"/>
    <cellStyle name="Warnender Text 3" xfId="5807"/>
    <cellStyle name="Warnender Text 4" xfId="5808"/>
    <cellStyle name="Warnender Text 5" xfId="5809"/>
    <cellStyle name="Warnender Text 6" xfId="5810"/>
    <cellStyle name="Warnender Text 7" xfId="5811"/>
    <cellStyle name="Warning Text" xfId="20" builtinId="11" hidden="1"/>
    <cellStyle name="Warning Text 10" xfId="5812"/>
    <cellStyle name="Warning Text 11" xfId="5813"/>
    <cellStyle name="Warning Text 12" xfId="5814"/>
    <cellStyle name="Warning Text 13" xfId="5815"/>
    <cellStyle name="Warning Text 14" xfId="5816"/>
    <cellStyle name="Warning Text 15" xfId="5817"/>
    <cellStyle name="Warning Text 16" xfId="5818"/>
    <cellStyle name="Warning Text 17" xfId="5819"/>
    <cellStyle name="Warning Text 18" xfId="5820"/>
    <cellStyle name="Warning Text 19" xfId="5821"/>
    <cellStyle name="Warning Text 2" xfId="5822"/>
    <cellStyle name="Warning Text 2 2" xfId="5823"/>
    <cellStyle name="Warning Text 2 3" xfId="5824"/>
    <cellStyle name="Warning Text 2 4" xfId="5825"/>
    <cellStyle name="Warning Text 2 5" xfId="5826"/>
    <cellStyle name="Warning Text 2 6" xfId="5827"/>
    <cellStyle name="Warning Text 2 7" xfId="5828"/>
    <cellStyle name="Warning Text 2 8" xfId="5829"/>
    <cellStyle name="Warning Text 20" xfId="5830"/>
    <cellStyle name="Warning Text 21" xfId="5831"/>
    <cellStyle name="Warning Text 22" xfId="5832"/>
    <cellStyle name="Warning Text 23" xfId="5833"/>
    <cellStyle name="Warning Text 24" xfId="5834"/>
    <cellStyle name="Warning Text 25" xfId="5835"/>
    <cellStyle name="Warning Text 26" xfId="5836"/>
    <cellStyle name="Warning Text 27" xfId="5837"/>
    <cellStyle name="Warning Text 28" xfId="5838"/>
    <cellStyle name="Warning Text 29" xfId="5839"/>
    <cellStyle name="Warning Text 3" xfId="5840"/>
    <cellStyle name="Warning Text 3 2" xfId="5841"/>
    <cellStyle name="Warning Text 3 3" xfId="5842"/>
    <cellStyle name="Warning Text 3 4" xfId="5843"/>
    <cellStyle name="Warning Text 3 5" xfId="5844"/>
    <cellStyle name="Warning Text 3 6" xfId="5845"/>
    <cellStyle name="Warning Text 30" xfId="5846"/>
    <cellStyle name="Warning Text 31" xfId="5847"/>
    <cellStyle name="Warning Text 32" xfId="5848"/>
    <cellStyle name="Warning Text 33" xfId="5849"/>
    <cellStyle name="Warning Text 34" xfId="5850"/>
    <cellStyle name="Warning Text 35" xfId="5851"/>
    <cellStyle name="Warning Text 36" xfId="5852"/>
    <cellStyle name="Warning Text 37" xfId="5853"/>
    <cellStyle name="Warning Text 38" xfId="5854"/>
    <cellStyle name="Warning Text 4" xfId="5855"/>
    <cellStyle name="Warning Text 4 2" xfId="5856"/>
    <cellStyle name="Warning Text 4 3" xfId="5857"/>
    <cellStyle name="Warning Text 4 4" xfId="5858"/>
    <cellStyle name="Warning Text 4 5" xfId="5859"/>
    <cellStyle name="Warning Text 4 6" xfId="5860"/>
    <cellStyle name="Warning Text 5" xfId="5861"/>
    <cellStyle name="Warning Text 5 2" xfId="5862"/>
    <cellStyle name="Warning Text 5 3" xfId="5863"/>
    <cellStyle name="Warning Text 5 4" xfId="5864"/>
    <cellStyle name="Warning Text 5 5" xfId="5865"/>
    <cellStyle name="Warning Text 5 6" xfId="5866"/>
    <cellStyle name="Warning Text 6" xfId="5867"/>
    <cellStyle name="Warning Text 7" xfId="5868"/>
    <cellStyle name="Warning Text 8" xfId="5869"/>
    <cellStyle name="Warning Text 9" xfId="5870"/>
    <cellStyle name="Werte" xfId="5871"/>
    <cellStyle name="WPL Share" xfId="6399"/>
    <cellStyle name="Year" xfId="5872"/>
    <cellStyle name="Year A" xfId="5873"/>
    <cellStyle name="Year E" xfId="5874"/>
    <cellStyle name="YearA" xfId="5875"/>
    <cellStyle name="YearE" xfId="5876"/>
    <cellStyle name="Zelle überprüfen 2" xfId="5877"/>
    <cellStyle name="Zelle überprüfen 3" xfId="5878"/>
    <cellStyle name="Zelle überprüfen 4" xfId="5879"/>
    <cellStyle name="Zelle überprüfen 5" xfId="5880"/>
    <cellStyle name="Zelle überprüfen 6" xfId="5881"/>
    <cellStyle name="Zelle überprüfen 7" xfId="5882"/>
    <cellStyle name="Zero_Equivalent" xfId="5883"/>
    <cellStyle name="Гиперссылка" xfId="5884"/>
    <cellStyle name="Обычный_2++" xfId="5885"/>
    <cellStyle name="アクセント 1" xfId="6400"/>
    <cellStyle name="アクセント 2" xfId="6401"/>
    <cellStyle name="アクセント 3" xfId="6402"/>
    <cellStyle name="アクセント 4" xfId="6403"/>
    <cellStyle name="アクセント 5" xfId="6404"/>
    <cellStyle name="アクセント 6" xfId="6405"/>
    <cellStyle name="タイトル" xfId="6406"/>
    <cellStyle name="チェック セル" xfId="6407"/>
    <cellStyle name="どちらでもない" xfId="6408"/>
    <cellStyle name="メモ" xfId="6409"/>
    <cellStyle name="リンク セル" xfId="6410"/>
    <cellStyle name="콤마 [0]_SP-장기전망제품가" xfId="5886"/>
    <cellStyle name="표준_Alkyation using HOU" xfId="5887"/>
    <cellStyle name="入力" xfId="6411"/>
    <cellStyle name="出力" xfId="6412"/>
    <cellStyle name="常规_November Issue Standard" xfId="6413"/>
    <cellStyle name="悪い" xfId="6414"/>
    <cellStyle name="桁区切り [0.00]_DRIMS-#4394338-v4-Mid_Term_Marketing_Strategy_Data_Set" xfId="6415"/>
    <cellStyle name="標準_e044x_TMSシステム（２係用）_TMSシステム（２係用）_TMSシステム（２係用）" xfId="5888"/>
    <cellStyle name="良い" xfId="6416"/>
    <cellStyle name="見出し 1" xfId="6417"/>
    <cellStyle name="見出し 2" xfId="6418"/>
    <cellStyle name="見出し 3" xfId="6419"/>
    <cellStyle name="見出し 4" xfId="6420"/>
    <cellStyle name="計算" xfId="6421"/>
    <cellStyle name="説明文" xfId="6422"/>
    <cellStyle name="警告文" xfId="6423"/>
    <cellStyle name="集計" xfId="6424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indexed="42"/>
        </patternFill>
      </fill>
    </dxf>
    <dxf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C5D9F1"/>
      <color rgb="FF0059AE"/>
      <color rgb="FF10B4DA"/>
      <color rgb="FFFFFFCC"/>
      <color rgb="FFFFCCFF"/>
      <color rgb="FFCCECFF"/>
      <color rgb="FFCCFFCC"/>
      <color rgb="FFDA3ABC"/>
      <color rgb="FF0E03ED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85725</xdr:colOff>
          <xdr:row>11</xdr:row>
          <xdr:rowOff>180975</xdr:rowOff>
        </xdr:from>
        <xdr:to>
          <xdr:col>7</xdr:col>
          <xdr:colOff>2628900</xdr:colOff>
          <xdr:row>12</xdr:row>
          <xdr:rowOff>504825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114300</xdr:colOff>
          <xdr:row>12</xdr:row>
          <xdr:rowOff>0</xdr:rowOff>
        </xdr:from>
        <xdr:to>
          <xdr:col>13</xdr:col>
          <xdr:colOff>2600325</xdr:colOff>
          <xdr:row>12</xdr:row>
          <xdr:rowOff>428625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190500</xdr:colOff>
          <xdr:row>12</xdr:row>
          <xdr:rowOff>180975</xdr:rowOff>
        </xdr:from>
        <xdr:to>
          <xdr:col>13</xdr:col>
          <xdr:colOff>1495425</xdr:colOff>
          <xdr:row>14</xdr:row>
          <xdr:rowOff>0</xdr:rowOff>
        </xdr:to>
        <xdr:sp macro="" textlink="">
          <xdr:nvSpPr>
            <xdr:cNvPr id="8198" name="Object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Relationship Id="rId5" Type="http://schemas.openxmlformats.org/officeDocument/2006/relationships/image" Target="../media/image3.wmf"/><Relationship Id="rId4" Type="http://schemas.openxmlformats.org/officeDocument/2006/relationships/oleObject" Target="../embeddings/oleObject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"/>
  <sheetViews>
    <sheetView workbookViewId="0">
      <selection activeCell="N18" sqref="N18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B050"/>
  </sheetPr>
  <dimension ref="A1"/>
  <sheetViews>
    <sheetView workbookViewId="0">
      <selection activeCell="N18" sqref="N18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2:H29"/>
  <sheetViews>
    <sheetView showGridLines="0" zoomScale="75" zoomScaleNormal="75" workbookViewId="0">
      <selection activeCell="N18" sqref="N18"/>
    </sheetView>
  </sheetViews>
  <sheetFormatPr defaultColWidth="9.140625" defaultRowHeight="15"/>
  <cols>
    <col min="1" max="1" width="9.140625" style="2"/>
    <col min="2" max="2" width="6.5703125" style="2" customWidth="1"/>
    <col min="3" max="3" width="23.7109375" style="2" customWidth="1"/>
    <col min="4" max="4" width="20.28515625" style="2" customWidth="1"/>
    <col min="5" max="5" width="20.85546875" style="2" customWidth="1"/>
    <col min="6" max="6" width="16.28515625" style="2" customWidth="1"/>
    <col min="7" max="7" width="14.5703125" style="2" customWidth="1"/>
    <col min="8" max="8" width="13.85546875" style="2" customWidth="1"/>
    <col min="9" max="16384" width="9.140625" style="2"/>
  </cols>
  <sheetData>
    <row r="2" spans="1:8" ht="21">
      <c r="B2" s="30" t="str">
        <f ca="1">MID(CELL("filename",A6),FIND("]",CELL("filename",A6))+1,256)</f>
        <v>Materials Calculation</v>
      </c>
      <c r="C2" s="30"/>
      <c r="D2" s="30"/>
      <c r="E2" s="30"/>
      <c r="F2" s="30"/>
      <c r="G2" s="30"/>
      <c r="H2" s="30"/>
    </row>
    <row r="4" spans="1:8">
      <c r="B4" s="31" t="s">
        <v>0</v>
      </c>
      <c r="C4" s="22"/>
      <c r="D4" s="23"/>
    </row>
    <row r="5" spans="1:8">
      <c r="B5" s="24" t="s">
        <v>250</v>
      </c>
      <c r="C5" s="3"/>
      <c r="D5" s="25"/>
    </row>
    <row r="7" spans="1:8" ht="15.75">
      <c r="B7" s="8" t="str">
        <f ca="1">B2</f>
        <v>Materials Calculation</v>
      </c>
      <c r="C7" s="9"/>
      <c r="D7" s="9"/>
      <c r="E7" s="9"/>
      <c r="F7" s="9"/>
      <c r="G7" s="9"/>
      <c r="H7" s="9"/>
    </row>
    <row r="8" spans="1:8">
      <c r="B8" s="10"/>
      <c r="C8" s="11"/>
      <c r="D8" s="5"/>
      <c r="E8" s="5"/>
      <c r="F8" s="5"/>
    </row>
    <row r="9" spans="1:8">
      <c r="B9" s="12" t="s">
        <v>1</v>
      </c>
      <c r="C9" s="13"/>
      <c r="D9" s="13" t="s">
        <v>251</v>
      </c>
      <c r="E9" s="13"/>
      <c r="F9" s="13"/>
      <c r="G9" s="13"/>
      <c r="H9" s="13"/>
    </row>
    <row r="11" spans="1:8" ht="45">
      <c r="A11" s="32"/>
      <c r="B11" s="33" t="s">
        <v>18</v>
      </c>
      <c r="C11" s="33" t="s">
        <v>30</v>
      </c>
      <c r="D11" s="33" t="s">
        <v>252</v>
      </c>
      <c r="E11" s="33" t="s">
        <v>253</v>
      </c>
      <c r="F11" s="33" t="s">
        <v>254</v>
      </c>
      <c r="G11" s="33" t="s">
        <v>43</v>
      </c>
      <c r="H11" s="33" t="s">
        <v>65</v>
      </c>
    </row>
    <row r="12" spans="1:8">
      <c r="A12" s="32"/>
      <c r="B12" s="33"/>
      <c r="C12" s="33"/>
      <c r="D12" s="33" t="s">
        <v>4</v>
      </c>
      <c r="E12" s="33" t="s">
        <v>5</v>
      </c>
      <c r="F12" s="33" t="s">
        <v>44</v>
      </c>
      <c r="G12" s="33" t="s">
        <v>6</v>
      </c>
      <c r="H12" s="33" t="s">
        <v>45</v>
      </c>
    </row>
    <row r="13" spans="1:8">
      <c r="B13" s="34">
        <v>2000</v>
      </c>
      <c r="C13" s="34" t="s">
        <v>226</v>
      </c>
      <c r="D13" s="123">
        <v>246342217.78349701</v>
      </c>
      <c r="E13" s="122">
        <v>129826912.13218364</v>
      </c>
      <c r="F13" s="35">
        <v>116515305.65131336</v>
      </c>
      <c r="G13" s="124">
        <v>0.83299999999999996</v>
      </c>
      <c r="H13" s="35">
        <v>139874316.50817931</v>
      </c>
    </row>
    <row r="14" spans="1:8">
      <c r="B14" s="34">
        <v>2001</v>
      </c>
      <c r="C14" s="34" t="s">
        <v>226</v>
      </c>
      <c r="D14" s="123">
        <v>251782380.40593305</v>
      </c>
      <c r="E14" s="122">
        <v>131023948.97253302</v>
      </c>
      <c r="F14" s="35">
        <v>120758431.43340003</v>
      </c>
      <c r="G14" s="124">
        <v>0.84699999999999998</v>
      </c>
      <c r="H14" s="35">
        <v>142571937.93789852</v>
      </c>
    </row>
    <row r="15" spans="1:8">
      <c r="B15" s="34">
        <v>2002</v>
      </c>
      <c r="C15" s="34" t="s">
        <v>226</v>
      </c>
      <c r="D15" s="123">
        <v>274651549.38819873</v>
      </c>
      <c r="E15" s="122">
        <v>135761448.63807124</v>
      </c>
      <c r="F15" s="35">
        <v>138890100.75012749</v>
      </c>
      <c r="G15" s="124">
        <v>0.85699999999999998</v>
      </c>
      <c r="H15" s="35">
        <v>162065461.78544632</v>
      </c>
    </row>
    <row r="16" spans="1:8">
      <c r="B16" s="34">
        <v>2003</v>
      </c>
      <c r="C16" s="34" t="s">
        <v>226</v>
      </c>
      <c r="D16" s="123">
        <v>256564040.24179545</v>
      </c>
      <c r="E16" s="122">
        <v>134327730.735066</v>
      </c>
      <c r="F16" s="35">
        <v>122236309.50672945</v>
      </c>
      <c r="G16" s="124">
        <v>0.88500000000000001</v>
      </c>
      <c r="H16" s="35">
        <v>138120123.73641747</v>
      </c>
    </row>
    <row r="17" spans="2:8">
      <c r="B17" s="34">
        <v>2004</v>
      </c>
      <c r="C17" s="34" t="s">
        <v>226</v>
      </c>
      <c r="D17" s="123">
        <v>271892154.33889896</v>
      </c>
      <c r="E17" s="122">
        <v>126533397.7162903</v>
      </c>
      <c r="F17" s="35">
        <v>145358756.62260866</v>
      </c>
      <c r="G17" s="124">
        <v>0.91400000000000003</v>
      </c>
      <c r="H17" s="35">
        <v>159035838.75558934</v>
      </c>
    </row>
    <row r="18" spans="2:8">
      <c r="B18" s="34">
        <v>2005</v>
      </c>
      <c r="C18" s="34" t="s">
        <v>226</v>
      </c>
      <c r="D18" s="123">
        <v>276338316.95125365</v>
      </c>
      <c r="E18" s="122">
        <v>132056490.51973325</v>
      </c>
      <c r="F18" s="35">
        <v>144281826.4315204</v>
      </c>
      <c r="G18" s="124">
        <v>0.94299999999999995</v>
      </c>
      <c r="H18" s="35">
        <v>153002997.27626768</v>
      </c>
    </row>
    <row r="19" spans="2:8">
      <c r="B19" s="34">
        <v>2006</v>
      </c>
      <c r="C19" s="34" t="s">
        <v>226</v>
      </c>
      <c r="D19" s="123">
        <v>282939351.70565873</v>
      </c>
      <c r="E19" s="122">
        <v>135406546.30330834</v>
      </c>
      <c r="F19" s="35">
        <v>147532805.4023504</v>
      </c>
      <c r="G19" s="124">
        <v>0.96799999999999997</v>
      </c>
      <c r="H19" s="35">
        <v>152409922.93631241</v>
      </c>
    </row>
    <row r="20" spans="2:8">
      <c r="B20" s="34">
        <v>2007</v>
      </c>
      <c r="C20" s="34" t="s">
        <v>226</v>
      </c>
      <c r="D20" s="123">
        <v>298120321.71361595</v>
      </c>
      <c r="E20" s="122">
        <v>147356075.6483565</v>
      </c>
      <c r="F20" s="35">
        <v>150764246.06525946</v>
      </c>
      <c r="G20" s="124">
        <v>1</v>
      </c>
      <c r="H20" s="35">
        <v>150764246.06525946</v>
      </c>
    </row>
    <row r="21" spans="2:8">
      <c r="B21" s="34">
        <v>2008</v>
      </c>
      <c r="C21" s="34" t="s">
        <v>226</v>
      </c>
      <c r="D21" s="123">
        <v>305118259.19707775</v>
      </c>
      <c r="E21" s="122">
        <v>154441240.59065121</v>
      </c>
      <c r="F21" s="35">
        <v>150677018.60642654</v>
      </c>
      <c r="G21" s="124">
        <v>1.04</v>
      </c>
      <c r="H21" s="35">
        <v>144881748.66002551</v>
      </c>
    </row>
    <row r="22" spans="2:8">
      <c r="B22" s="34">
        <v>2009</v>
      </c>
      <c r="C22" s="34" t="s">
        <v>226</v>
      </c>
      <c r="D22" s="123">
        <v>305453998.71951044</v>
      </c>
      <c r="E22" s="122">
        <v>156943532.66846102</v>
      </c>
      <c r="F22" s="35">
        <v>148510466.05104941</v>
      </c>
      <c r="G22" s="124">
        <v>1.016</v>
      </c>
      <c r="H22" s="35">
        <v>146171718.5541825</v>
      </c>
    </row>
    <row r="23" spans="2:8">
      <c r="B23" s="34">
        <v>2010</v>
      </c>
      <c r="C23" s="34" t="s">
        <v>226</v>
      </c>
      <c r="D23" s="123">
        <v>330879812.87050414</v>
      </c>
      <c r="E23" s="122">
        <v>164279783.85691276</v>
      </c>
      <c r="F23" s="35">
        <v>166600029.01359138</v>
      </c>
      <c r="G23" s="124">
        <v>1.0449999999999999</v>
      </c>
      <c r="H23" s="35">
        <v>159425865.08477646</v>
      </c>
    </row>
    <row r="24" spans="2:8">
      <c r="B24" s="34">
        <v>2011</v>
      </c>
      <c r="C24" s="34" t="s">
        <v>226</v>
      </c>
      <c r="D24" s="123">
        <v>344501990.09244615</v>
      </c>
      <c r="E24" s="122">
        <v>171978533.24132863</v>
      </c>
      <c r="F24" s="35">
        <v>172523456.85111752</v>
      </c>
      <c r="G24" s="124">
        <v>1.079</v>
      </c>
      <c r="H24" s="35">
        <v>159891989.66739345</v>
      </c>
    </row>
    <row r="25" spans="2:8">
      <c r="B25" s="34">
        <v>2012</v>
      </c>
      <c r="C25" s="34" t="s">
        <v>226</v>
      </c>
      <c r="D25" s="123">
        <v>346088899.64196646</v>
      </c>
      <c r="E25" s="122">
        <v>164431436.66308254</v>
      </c>
      <c r="F25" s="35">
        <v>181657462.97888392</v>
      </c>
      <c r="G25" s="124">
        <v>1.0920000000000001</v>
      </c>
      <c r="H25" s="35">
        <v>166352988.075901</v>
      </c>
    </row>
    <row r="26" spans="2:8">
      <c r="B26" s="34">
        <v>2013</v>
      </c>
      <c r="C26" s="34" t="s">
        <v>226</v>
      </c>
      <c r="D26" s="123">
        <v>361713957.18107098</v>
      </c>
      <c r="E26" s="122">
        <v>180876509.51291394</v>
      </c>
      <c r="F26" s="35">
        <v>180837447.66815704</v>
      </c>
      <c r="G26" s="124">
        <v>1.1100000000000001</v>
      </c>
      <c r="H26" s="35">
        <v>162916619.52086219</v>
      </c>
    </row>
    <row r="27" spans="2:8">
      <c r="B27" s="34">
        <v>2014</v>
      </c>
      <c r="C27" s="34" t="s">
        <v>226</v>
      </c>
      <c r="D27" s="123">
        <v>361401363.16056716</v>
      </c>
      <c r="E27" s="122">
        <v>189216112.38210189</v>
      </c>
      <c r="F27" s="35">
        <v>172185250.77846527</v>
      </c>
      <c r="G27" s="124">
        <v>1.131</v>
      </c>
      <c r="H27" s="35">
        <v>152241601.04196751</v>
      </c>
    </row>
    <row r="28" spans="2:8">
      <c r="B28" s="34">
        <v>2015</v>
      </c>
      <c r="C28" s="34" t="s">
        <v>226</v>
      </c>
      <c r="D28" s="123">
        <v>363347948.9480589</v>
      </c>
      <c r="E28" s="122">
        <v>188408807.3334038</v>
      </c>
      <c r="F28" s="35">
        <v>174939141.61465511</v>
      </c>
      <c r="G28" s="124">
        <v>1.1220000000000001</v>
      </c>
      <c r="H28" s="35">
        <v>155917238.51573539</v>
      </c>
    </row>
    <row r="29" spans="2:8">
      <c r="B29" s="34">
        <v>2016</v>
      </c>
      <c r="C29" s="34" t="s">
        <v>226</v>
      </c>
      <c r="D29" s="123">
        <v>377392959.28169084</v>
      </c>
      <c r="E29" s="122">
        <v>188048849.42249486</v>
      </c>
      <c r="F29" s="35">
        <v>189344109.85919598</v>
      </c>
      <c r="G29" s="124">
        <v>1.129</v>
      </c>
      <c r="H29" s="35">
        <v>167709574.72027987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"/>
  <sheetViews>
    <sheetView workbookViewId="0">
      <selection activeCell="N18" sqref="N18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B2:N33"/>
  <sheetViews>
    <sheetView showGridLines="0" zoomScale="75" zoomScaleNormal="75" workbookViewId="0">
      <selection activeCell="N36" sqref="N36"/>
    </sheetView>
  </sheetViews>
  <sheetFormatPr defaultColWidth="9.140625" defaultRowHeight="15"/>
  <cols>
    <col min="1" max="1" width="9.140625" style="2"/>
    <col min="2" max="2" width="4.85546875" style="2" customWidth="1"/>
    <col min="3" max="3" width="23.7109375" style="2" customWidth="1"/>
    <col min="4" max="5" width="14.42578125" style="2" customWidth="1"/>
    <col min="6" max="7" width="19.28515625" style="2" customWidth="1"/>
    <col min="8" max="8" width="40.5703125" style="2" customWidth="1"/>
    <col min="9" max="10" width="24" style="2" customWidth="1"/>
    <col min="11" max="11" width="14.85546875" style="2" customWidth="1"/>
    <col min="12" max="12" width="14.7109375" style="2" customWidth="1"/>
    <col min="13" max="13" width="15" style="2" customWidth="1"/>
    <col min="14" max="14" width="41.28515625" style="2" customWidth="1"/>
    <col min="15" max="16384" width="9.140625" style="2"/>
  </cols>
  <sheetData>
    <row r="2" spans="2:14" ht="18.75">
      <c r="B2" s="4" t="str">
        <f ca="1">MID(CELL("filename",B1),FIND("]",CELL("filename",B1))+1,256)</f>
        <v>Capital Price Calculation</v>
      </c>
      <c r="F2" s="5"/>
      <c r="G2" s="5"/>
      <c r="I2" s="5"/>
      <c r="J2" s="5"/>
      <c r="K2" s="5"/>
    </row>
    <row r="3" spans="2:14">
      <c r="B3" s="5"/>
      <c r="F3" s="5"/>
      <c r="G3" s="5"/>
      <c r="I3" s="5"/>
      <c r="J3" s="5"/>
      <c r="K3" s="5"/>
    </row>
    <row r="4" spans="2:14">
      <c r="B4" s="21" t="s">
        <v>0</v>
      </c>
      <c r="C4" s="21"/>
      <c r="D4" s="22"/>
      <c r="E4" s="22"/>
      <c r="F4" s="23"/>
      <c r="G4" s="5"/>
      <c r="I4" s="5"/>
      <c r="J4" s="5"/>
      <c r="K4" s="5"/>
    </row>
    <row r="5" spans="2:14">
      <c r="B5" s="7" t="s">
        <v>248</v>
      </c>
      <c r="C5" s="7"/>
      <c r="D5" s="24"/>
      <c r="E5" s="3"/>
      <c r="F5" s="25"/>
      <c r="G5" s="5"/>
      <c r="I5" s="5"/>
      <c r="J5" s="5"/>
      <c r="K5" s="5"/>
    </row>
    <row r="6" spans="2:14">
      <c r="B6" s="5"/>
      <c r="C6" s="5"/>
      <c r="D6" s="5"/>
      <c r="E6" s="5"/>
      <c r="F6" s="5"/>
      <c r="G6" s="5"/>
      <c r="I6" s="5"/>
      <c r="J6" s="5"/>
      <c r="K6" s="5"/>
    </row>
    <row r="7" spans="2:14" ht="15.75">
      <c r="B7" s="8" t="s">
        <v>29</v>
      </c>
      <c r="C7" s="8"/>
      <c r="D7" s="8"/>
      <c r="E7" s="8"/>
      <c r="F7" s="9"/>
      <c r="G7" s="9"/>
      <c r="H7" s="9"/>
      <c r="I7" s="9"/>
      <c r="J7" s="9"/>
      <c r="K7" s="9"/>
    </row>
    <row r="8" spans="2:14">
      <c r="B8" s="10"/>
      <c r="C8" s="10"/>
      <c r="D8" s="10"/>
      <c r="E8" s="10"/>
      <c r="F8" s="11"/>
      <c r="G8" s="5"/>
      <c r="I8" s="5"/>
      <c r="J8" s="5"/>
      <c r="K8" s="5"/>
    </row>
    <row r="9" spans="2:14">
      <c r="B9" s="12" t="s">
        <v>1</v>
      </c>
      <c r="C9" s="12"/>
      <c r="D9" s="3" t="s">
        <v>249</v>
      </c>
      <c r="E9" s="12"/>
      <c r="F9" s="13"/>
      <c r="G9" s="13"/>
      <c r="H9" s="13"/>
      <c r="I9" s="13"/>
      <c r="J9" s="13"/>
      <c r="K9" s="13"/>
    </row>
    <row r="11" spans="2:14" ht="60">
      <c r="B11" s="15"/>
      <c r="C11" s="15" t="s">
        <v>30</v>
      </c>
      <c r="D11" s="15" t="s">
        <v>18</v>
      </c>
      <c r="E11" s="15" t="s">
        <v>3</v>
      </c>
      <c r="F11" s="15" t="s">
        <v>206</v>
      </c>
      <c r="G11" s="15" t="s">
        <v>207</v>
      </c>
      <c r="H11" s="15" t="s">
        <v>31</v>
      </c>
      <c r="I11" s="15" t="s">
        <v>208</v>
      </c>
      <c r="J11" s="15" t="s">
        <v>209</v>
      </c>
      <c r="K11" s="15" t="s">
        <v>210</v>
      </c>
      <c r="L11" s="15" t="s">
        <v>32</v>
      </c>
      <c r="M11" s="15" t="s">
        <v>33</v>
      </c>
      <c r="N11" s="15" t="s">
        <v>34</v>
      </c>
    </row>
    <row r="12" spans="2:14">
      <c r="B12" s="15"/>
      <c r="C12" s="15"/>
      <c r="D12" s="15"/>
      <c r="E12" s="15"/>
      <c r="F12" s="15" t="s">
        <v>35</v>
      </c>
      <c r="G12" s="15" t="s">
        <v>36</v>
      </c>
      <c r="H12" s="15" t="s">
        <v>37</v>
      </c>
      <c r="I12" s="15" t="s">
        <v>38</v>
      </c>
      <c r="J12" s="15" t="s">
        <v>39</v>
      </c>
      <c r="K12" s="15" t="s">
        <v>40</v>
      </c>
      <c r="L12" s="15" t="s">
        <v>211</v>
      </c>
      <c r="M12" s="15" t="s">
        <v>212</v>
      </c>
      <c r="N12" s="15" t="s">
        <v>41</v>
      </c>
    </row>
    <row r="13" spans="2:14" ht="41.25" customHeight="1"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 t="s">
        <v>213</v>
      </c>
      <c r="N13" s="15"/>
    </row>
    <row r="14" spans="2:14">
      <c r="B14" s="19">
        <v>1</v>
      </c>
      <c r="C14" s="17" t="s">
        <v>226</v>
      </c>
      <c r="D14" s="17">
        <v>1999</v>
      </c>
      <c r="E14" s="17" t="s">
        <v>12</v>
      </c>
      <c r="F14" s="26">
        <v>0</v>
      </c>
      <c r="G14" s="26">
        <v>0.38</v>
      </c>
      <c r="H14" s="137">
        <v>0.51147759340371279</v>
      </c>
      <c r="I14" s="27">
        <v>7.6206676903061349E-2</v>
      </c>
      <c r="J14" s="27">
        <v>3.9007503281570675E-2</v>
      </c>
      <c r="K14" s="138">
        <v>33</v>
      </c>
      <c r="L14" s="28">
        <v>334.25</v>
      </c>
      <c r="M14" s="29">
        <v>3.3424999999999998</v>
      </c>
      <c r="N14" s="29" t="s">
        <v>42</v>
      </c>
    </row>
    <row r="15" spans="2:14">
      <c r="B15" s="19">
        <v>2</v>
      </c>
      <c r="C15" s="17" t="s">
        <v>226</v>
      </c>
      <c r="D15" s="17">
        <v>2000</v>
      </c>
      <c r="E15" s="17" t="s">
        <v>12</v>
      </c>
      <c r="F15" s="26">
        <v>0</v>
      </c>
      <c r="G15" s="26">
        <v>0.38</v>
      </c>
      <c r="H15" s="137">
        <v>0.51147759340371279</v>
      </c>
      <c r="I15" s="27">
        <v>8.2451816336790607E-2</v>
      </c>
      <c r="J15" s="27">
        <v>4.2857503281570689E-2</v>
      </c>
      <c r="K15" s="138">
        <v>33</v>
      </c>
      <c r="L15" s="28">
        <v>336.75</v>
      </c>
      <c r="M15" s="29">
        <v>3.3675000000000002</v>
      </c>
      <c r="N15" s="29">
        <v>0.24484212113320272</v>
      </c>
    </row>
    <row r="16" spans="2:14">
      <c r="B16" s="19">
        <v>3</v>
      </c>
      <c r="C16" s="17" t="s">
        <v>226</v>
      </c>
      <c r="D16" s="17">
        <v>2001</v>
      </c>
      <c r="E16" s="17" t="s">
        <v>12</v>
      </c>
      <c r="F16" s="26">
        <v>0</v>
      </c>
      <c r="G16" s="26">
        <v>0.38</v>
      </c>
      <c r="H16" s="137">
        <v>0.51147759340371279</v>
      </c>
      <c r="I16" s="27">
        <v>7.7602651363483238E-2</v>
      </c>
      <c r="J16" s="27">
        <v>3.839916994823734E-2</v>
      </c>
      <c r="K16" s="138">
        <v>33</v>
      </c>
      <c r="L16" s="28">
        <v>345.5</v>
      </c>
      <c r="M16" s="29">
        <v>3.4550000000000001</v>
      </c>
      <c r="N16" s="29">
        <v>0.24942595717592431</v>
      </c>
    </row>
    <row r="17" spans="2:14">
      <c r="B17" s="19">
        <v>4</v>
      </c>
      <c r="C17" s="17" t="s">
        <v>226</v>
      </c>
      <c r="D17" s="17">
        <v>2002</v>
      </c>
      <c r="E17" s="17" t="s">
        <v>12</v>
      </c>
      <c r="F17" s="26">
        <v>0</v>
      </c>
      <c r="G17" s="26">
        <v>0.38</v>
      </c>
      <c r="H17" s="137">
        <v>0.51147759340371279</v>
      </c>
      <c r="I17" s="27">
        <v>7.371311090225563E-2</v>
      </c>
      <c r="J17" s="27">
        <v>3.6515836614904013E-2</v>
      </c>
      <c r="K17" s="138">
        <v>33</v>
      </c>
      <c r="L17" s="28">
        <v>355.75</v>
      </c>
      <c r="M17" s="29">
        <v>3.5575000000000001</v>
      </c>
      <c r="N17" s="29">
        <v>0.25006953391849357</v>
      </c>
    </row>
    <row r="18" spans="2:14">
      <c r="B18" s="19">
        <v>5</v>
      </c>
      <c r="C18" s="17" t="s">
        <v>226</v>
      </c>
      <c r="D18" s="17">
        <v>2003</v>
      </c>
      <c r="E18" s="17" t="s">
        <v>12</v>
      </c>
      <c r="F18" s="26">
        <v>0</v>
      </c>
      <c r="G18" s="26">
        <v>0.38</v>
      </c>
      <c r="H18" s="137">
        <v>0.51147759340371279</v>
      </c>
      <c r="I18" s="27">
        <v>6.7307708274697439E-2</v>
      </c>
      <c r="J18" s="27">
        <v>3.1707503281570668E-2</v>
      </c>
      <c r="K18" s="138">
        <v>33</v>
      </c>
      <c r="L18" s="28">
        <v>367.5</v>
      </c>
      <c r="M18" s="29">
        <v>3.6749999999999998</v>
      </c>
      <c r="N18" s="29">
        <v>0.25239739715095916</v>
      </c>
    </row>
    <row r="19" spans="2:14">
      <c r="B19" s="19">
        <v>6</v>
      </c>
      <c r="C19" s="17" t="s">
        <v>226</v>
      </c>
      <c r="D19" s="17">
        <v>2004</v>
      </c>
      <c r="E19" s="17" t="s">
        <v>12</v>
      </c>
      <c r="F19" s="26">
        <v>0</v>
      </c>
      <c r="G19" s="26">
        <v>0.38</v>
      </c>
      <c r="H19" s="137">
        <v>0.51147759340371279</v>
      </c>
      <c r="I19" s="27">
        <v>6.3956689942081826E-2</v>
      </c>
      <c r="J19" s="27">
        <v>2.9382503281570688E-2</v>
      </c>
      <c r="K19" s="138">
        <v>33</v>
      </c>
      <c r="L19" s="28">
        <v>374.75</v>
      </c>
      <c r="M19" s="29">
        <v>3.7475000000000001</v>
      </c>
      <c r="N19" s="29">
        <v>0.25361645564574209</v>
      </c>
    </row>
    <row r="20" spans="2:14">
      <c r="B20" s="19">
        <v>7</v>
      </c>
      <c r="C20" s="17" t="s">
        <v>226</v>
      </c>
      <c r="D20" s="17">
        <v>2005</v>
      </c>
      <c r="E20" s="17" t="s">
        <v>12</v>
      </c>
      <c r="F20" s="26">
        <v>0</v>
      </c>
      <c r="G20" s="26">
        <v>0.38</v>
      </c>
      <c r="H20" s="137">
        <v>0.51147759340371279</v>
      </c>
      <c r="I20" s="27">
        <v>5.9238457428980887E-2</v>
      </c>
      <c r="J20" s="27">
        <v>2.4274169948237345E-2</v>
      </c>
      <c r="K20" s="138">
        <v>33</v>
      </c>
      <c r="L20" s="28">
        <v>399.25</v>
      </c>
      <c r="M20" s="29">
        <v>3.9925000000000002</v>
      </c>
      <c r="N20" s="29">
        <v>0.27086585259021556</v>
      </c>
    </row>
    <row r="21" spans="2:14">
      <c r="B21" s="19">
        <v>8</v>
      </c>
      <c r="C21" s="17" t="s">
        <v>226</v>
      </c>
      <c r="D21" s="17">
        <v>2006</v>
      </c>
      <c r="E21" s="17" t="s">
        <v>12</v>
      </c>
      <c r="F21" s="26">
        <v>0</v>
      </c>
      <c r="G21" s="26">
        <v>0.38</v>
      </c>
      <c r="H21" s="137">
        <v>0.51147759340371279</v>
      </c>
      <c r="I21" s="27">
        <v>6.3174412274097633E-2</v>
      </c>
      <c r="J21" s="27">
        <v>2.5690836614904011E-2</v>
      </c>
      <c r="K21" s="138">
        <v>33</v>
      </c>
      <c r="L21" s="28">
        <v>432.5</v>
      </c>
      <c r="M21" s="29">
        <v>4.3250000000000002</v>
      </c>
      <c r="N21" s="29">
        <v>0.3035011273384603</v>
      </c>
    </row>
    <row r="22" spans="2:14">
      <c r="B22" s="19">
        <v>9</v>
      </c>
      <c r="C22" s="17" t="s">
        <v>226</v>
      </c>
      <c r="D22" s="17">
        <v>2007</v>
      </c>
      <c r="E22" s="17" t="s">
        <v>12</v>
      </c>
      <c r="F22" s="26">
        <v>0</v>
      </c>
      <c r="G22" s="26">
        <v>0.38</v>
      </c>
      <c r="H22" s="137">
        <v>0.51147759340371279</v>
      </c>
      <c r="I22" s="27">
        <v>6.3312135823749102E-2</v>
      </c>
      <c r="J22" s="27">
        <v>2.6299169948237344E-2</v>
      </c>
      <c r="K22" s="138">
        <v>33</v>
      </c>
      <c r="L22" s="28">
        <v>478.5</v>
      </c>
      <c r="M22" s="29">
        <v>4.7850000000000001</v>
      </c>
      <c r="N22" s="29">
        <v>0.33383246652415477</v>
      </c>
    </row>
    <row r="23" spans="2:14">
      <c r="B23" s="19">
        <v>10</v>
      </c>
      <c r="C23" s="17" t="s">
        <v>226</v>
      </c>
      <c r="D23" s="17">
        <v>2008</v>
      </c>
      <c r="E23" s="17" t="s">
        <v>12</v>
      </c>
      <c r="F23" s="26">
        <v>0</v>
      </c>
      <c r="G23" s="26">
        <v>0.38</v>
      </c>
      <c r="H23" s="137">
        <v>0.51147759340371279</v>
      </c>
      <c r="I23" s="27">
        <v>7.2436829004329018E-2</v>
      </c>
      <c r="J23" s="27">
        <v>1.965750328157069E-2</v>
      </c>
      <c r="K23" s="138">
        <v>33</v>
      </c>
      <c r="L23" s="28">
        <v>532.44704139288206</v>
      </c>
      <c r="M23" s="29">
        <v>5.3244704139288208</v>
      </c>
      <c r="N23" s="29">
        <v>0.45032854313771337</v>
      </c>
    </row>
    <row r="24" spans="2:14">
      <c r="B24" s="19">
        <v>11</v>
      </c>
      <c r="C24" s="17" t="s">
        <v>226</v>
      </c>
      <c r="D24" s="17">
        <v>2009</v>
      </c>
      <c r="E24" s="17" t="s">
        <v>12</v>
      </c>
      <c r="F24" s="26">
        <v>0</v>
      </c>
      <c r="G24" s="26">
        <v>0.38</v>
      </c>
      <c r="H24" s="137">
        <v>0.51147759340371279</v>
      </c>
      <c r="I24" s="27">
        <v>7.053617547657022E-2</v>
      </c>
      <c r="J24" s="27">
        <v>1.5907503281570683E-2</v>
      </c>
      <c r="K24" s="138">
        <v>33</v>
      </c>
      <c r="L24" s="28">
        <v>582.25</v>
      </c>
      <c r="M24" s="29">
        <v>5.8224999999999998</v>
      </c>
      <c r="N24" s="29">
        <v>0.50254389643830299</v>
      </c>
    </row>
    <row r="25" spans="2:14">
      <c r="B25" s="19">
        <v>12</v>
      </c>
      <c r="C25" s="17" t="s">
        <v>226</v>
      </c>
      <c r="D25" s="17">
        <v>2010</v>
      </c>
      <c r="E25" s="17" t="s">
        <v>12</v>
      </c>
      <c r="F25" s="26">
        <v>0</v>
      </c>
      <c r="G25" s="26">
        <v>0.38</v>
      </c>
      <c r="H25" s="137">
        <v>0.51147759340371279</v>
      </c>
      <c r="I25" s="27">
        <v>5.96097755918122E-2</v>
      </c>
      <c r="J25" s="27">
        <v>1.5957503281570685E-2</v>
      </c>
      <c r="K25" s="138">
        <v>33</v>
      </c>
      <c r="L25" s="28">
        <v>598.25</v>
      </c>
      <c r="M25" s="29">
        <v>5.9824999999999999</v>
      </c>
      <c r="N25" s="29">
        <v>0.45215706312426862</v>
      </c>
    </row>
    <row r="26" spans="2:14">
      <c r="B26" s="19">
        <v>13</v>
      </c>
      <c r="C26" s="17" t="s">
        <v>226</v>
      </c>
      <c r="D26" s="17">
        <v>2011</v>
      </c>
      <c r="E26" s="17" t="s">
        <v>12</v>
      </c>
      <c r="F26" s="26">
        <v>0</v>
      </c>
      <c r="G26" s="26">
        <v>0.38</v>
      </c>
      <c r="H26" s="137">
        <v>0.51147759340371279</v>
      </c>
      <c r="I26" s="27">
        <v>5.5671782267757673E-2</v>
      </c>
      <c r="J26" s="27">
        <v>1.1440836614904011E-2</v>
      </c>
      <c r="K26" s="138">
        <v>33</v>
      </c>
      <c r="L26" s="28">
        <v>619.25</v>
      </c>
      <c r="M26" s="29">
        <v>6.1924999999999999</v>
      </c>
      <c r="N26" s="29">
        <v>0.47049879728842964</v>
      </c>
    </row>
    <row r="27" spans="2:14">
      <c r="B27" s="19">
        <v>14</v>
      </c>
      <c r="C27" s="17" t="s">
        <v>226</v>
      </c>
      <c r="D27" s="17">
        <v>2012</v>
      </c>
      <c r="E27" s="17" t="s">
        <v>12</v>
      </c>
      <c r="F27" s="26">
        <v>0</v>
      </c>
      <c r="G27" s="26">
        <v>0.38</v>
      </c>
      <c r="H27" s="137">
        <v>0.51147759340371279</v>
      </c>
      <c r="I27" s="27">
        <v>4.8539514307838101E-2</v>
      </c>
      <c r="J27" s="27">
        <v>2.3408366149040138E-3</v>
      </c>
      <c r="K27" s="138">
        <v>33</v>
      </c>
      <c r="L27" s="28">
        <v>649.75</v>
      </c>
      <c r="M27" s="29">
        <v>6.4974999999999996</v>
      </c>
      <c r="N27" s="29">
        <v>0.50397990993629538</v>
      </c>
    </row>
    <row r="28" spans="2:14">
      <c r="B28" s="19">
        <v>15</v>
      </c>
      <c r="C28" s="17" t="s">
        <v>226</v>
      </c>
      <c r="D28" s="17">
        <v>2013</v>
      </c>
      <c r="E28" s="17" t="s">
        <v>12</v>
      </c>
      <c r="F28" s="26">
        <v>0</v>
      </c>
      <c r="G28" s="26">
        <v>0.38</v>
      </c>
      <c r="H28" s="137">
        <v>0.51147759340371279</v>
      </c>
      <c r="I28" s="27">
        <v>4.9833303618895722E-2</v>
      </c>
      <c r="J28" s="27">
        <v>6.2158366149040155E-3</v>
      </c>
      <c r="K28" s="138">
        <v>33</v>
      </c>
      <c r="L28" s="28">
        <v>678.5</v>
      </c>
      <c r="M28" s="29">
        <v>6.7850000000000001</v>
      </c>
      <c r="N28" s="29">
        <v>0.51036627351527208</v>
      </c>
    </row>
    <row r="29" spans="2:14">
      <c r="B29" s="19">
        <v>16</v>
      </c>
      <c r="C29" s="17" t="s">
        <v>226</v>
      </c>
      <c r="D29" s="17">
        <v>2014</v>
      </c>
      <c r="E29" s="17" t="s">
        <v>12</v>
      </c>
      <c r="F29" s="26">
        <v>0</v>
      </c>
      <c r="G29" s="26">
        <v>0.38</v>
      </c>
      <c r="H29" s="137">
        <v>0.51147759340371279</v>
      </c>
      <c r="I29" s="27">
        <v>4.7980696058327638E-2</v>
      </c>
      <c r="J29" s="27">
        <v>5.890836614904014E-3</v>
      </c>
      <c r="K29" s="138">
        <v>33</v>
      </c>
      <c r="L29" s="28">
        <v>701</v>
      </c>
      <c r="M29" s="29">
        <v>7.01</v>
      </c>
      <c r="N29" s="29">
        <v>0.5170749728672982</v>
      </c>
    </row>
    <row r="30" spans="2:14">
      <c r="B30" s="19">
        <v>17</v>
      </c>
      <c r="C30" s="17" t="s">
        <v>226</v>
      </c>
      <c r="D30" s="17">
        <v>2015</v>
      </c>
      <c r="E30" s="17" t="s">
        <v>12</v>
      </c>
      <c r="F30" s="26">
        <v>0</v>
      </c>
      <c r="G30" s="26">
        <v>0.38</v>
      </c>
      <c r="H30" s="137">
        <v>0.51147759340371279</v>
      </c>
      <c r="I30" s="27">
        <v>5.0283637028176502E-2</v>
      </c>
      <c r="J30" s="27">
        <v>-1.192496718429319E-3</v>
      </c>
      <c r="K30" s="138">
        <v>33</v>
      </c>
      <c r="L30" s="28">
        <v>722</v>
      </c>
      <c r="M30" s="29">
        <v>7.22</v>
      </c>
      <c r="N30" s="29">
        <v>0.59655170774078159</v>
      </c>
    </row>
    <row r="31" spans="2:14">
      <c r="B31" s="19">
        <v>18</v>
      </c>
      <c r="C31" s="17" t="s">
        <v>226</v>
      </c>
      <c r="D31" s="17">
        <v>2016</v>
      </c>
      <c r="E31" s="17" t="s">
        <v>12</v>
      </c>
      <c r="F31" s="26">
        <v>0</v>
      </c>
      <c r="G31" s="26">
        <v>0.38</v>
      </c>
      <c r="H31" s="137">
        <v>0.51147759340371279</v>
      </c>
      <c r="I31" s="27">
        <v>4.6753089509016278E-2</v>
      </c>
      <c r="J31" s="27">
        <v>-3.8841633850959846E-3</v>
      </c>
      <c r="K31" s="138">
        <v>33</v>
      </c>
      <c r="L31" s="28">
        <v>737.25</v>
      </c>
      <c r="M31" s="29">
        <v>7.3724999999999996</v>
      </c>
      <c r="N31" s="29">
        <v>0.60238676011531678</v>
      </c>
    </row>
    <row r="32" spans="2:14">
      <c r="I32" s="117"/>
    </row>
    <row r="33" spans="14:14">
      <c r="N33" s="141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 sizeWithCells="1">
              <from>
                <xdr:col>7</xdr:col>
                <xdr:colOff>85725</xdr:colOff>
                <xdr:row>11</xdr:row>
                <xdr:rowOff>180975</xdr:rowOff>
              </from>
              <to>
                <xdr:col>7</xdr:col>
                <xdr:colOff>2628900</xdr:colOff>
                <xdr:row>12</xdr:row>
                <xdr:rowOff>504825</xdr:rowOff>
              </to>
            </anchor>
          </objectPr>
        </oleObject>
      </mc:Choice>
      <mc:Fallback>
        <oleObject progId="Equation.3" shapeId="9217" r:id="rId4"/>
      </mc:Fallback>
    </mc:AlternateContent>
    <mc:AlternateContent xmlns:mc="http://schemas.openxmlformats.org/markup-compatibility/2006">
      <mc:Choice Requires="x14">
        <oleObject progId="Equation.3" shapeId="9218" r:id="rId6">
          <objectPr defaultSize="0" autoPict="0" r:id="rId7">
            <anchor moveWithCells="1" sizeWithCells="1">
              <from>
                <xdr:col>13</xdr:col>
                <xdr:colOff>114300</xdr:colOff>
                <xdr:row>12</xdr:row>
                <xdr:rowOff>0</xdr:rowOff>
              </from>
              <to>
                <xdr:col>13</xdr:col>
                <xdr:colOff>2600325</xdr:colOff>
                <xdr:row>12</xdr:row>
                <xdr:rowOff>428625</xdr:rowOff>
              </to>
            </anchor>
          </objectPr>
        </oleObject>
      </mc:Choice>
      <mc:Fallback>
        <oleObject progId="Equation.3" shapeId="9218" r:id="rId6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02060"/>
  </sheetPr>
  <dimension ref="B2"/>
  <sheetViews>
    <sheetView showGridLines="0" zoomScale="75" zoomScaleNormal="75" workbookViewId="0">
      <selection activeCell="N18" sqref="N18"/>
    </sheetView>
  </sheetViews>
  <sheetFormatPr defaultRowHeight="15"/>
  <sheetData>
    <row r="2" spans="2:2" ht="18.75">
      <c r="B2" s="1" t="str">
        <f ca="1">MID(CELL("filename",A1),FIND("]",CELL("filename",A1))+1,256)</f>
        <v>Capital Stock--&gt;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B2:N34"/>
  <sheetViews>
    <sheetView showGridLines="0" zoomScale="75" zoomScaleNormal="75" workbookViewId="0">
      <selection activeCell="N18" sqref="N18"/>
    </sheetView>
  </sheetViews>
  <sheetFormatPr defaultColWidth="9.140625" defaultRowHeight="12.75"/>
  <cols>
    <col min="1" max="1" width="9.140625" style="5"/>
    <col min="2" max="2" width="7.28515625" style="5" customWidth="1"/>
    <col min="3" max="3" width="24.7109375" style="5" customWidth="1"/>
    <col min="4" max="4" width="12.42578125" style="5" customWidth="1"/>
    <col min="5" max="5" width="14.42578125" style="5" customWidth="1"/>
    <col min="6" max="6" width="20.28515625" style="5" customWidth="1"/>
    <col min="7" max="7" width="18.140625" style="5" customWidth="1"/>
    <col min="8" max="8" width="17.140625" style="5" customWidth="1"/>
    <col min="9" max="9" width="16.5703125" style="5" customWidth="1"/>
    <col min="10" max="10" width="19.140625" style="5" customWidth="1"/>
    <col min="11" max="11" width="17.28515625" style="5" customWidth="1"/>
    <col min="12" max="12" width="18.5703125" style="5" customWidth="1"/>
    <col min="13" max="13" width="19.140625" style="5" customWidth="1"/>
    <col min="14" max="14" width="26.140625" style="5" customWidth="1"/>
    <col min="15" max="16384" width="9.140625" style="5"/>
  </cols>
  <sheetData>
    <row r="2" spans="2:14" ht="18.75">
      <c r="B2" s="4" t="str">
        <f ca="1">MID(CELL("filename",A1),FIND("]",CELL("filename",A1))+1,256)</f>
        <v>Capital Stock Calculation</v>
      </c>
    </row>
    <row r="4" spans="2:14" ht="15">
      <c r="B4" s="6" t="s">
        <v>0</v>
      </c>
      <c r="C4" s="6"/>
    </row>
    <row r="5" spans="2:14" ht="15">
      <c r="B5" s="7" t="s">
        <v>270</v>
      </c>
      <c r="C5" s="7"/>
    </row>
    <row r="7" spans="2:14" ht="15.75">
      <c r="B7" s="8" t="s">
        <v>271</v>
      </c>
      <c r="C7" s="9"/>
      <c r="D7" s="9"/>
      <c r="E7" s="9"/>
      <c r="F7" s="9"/>
      <c r="G7" s="9"/>
      <c r="H7" s="9"/>
    </row>
    <row r="8" spans="2:14" ht="15">
      <c r="B8" s="10"/>
      <c r="C8" s="11"/>
    </row>
    <row r="9" spans="2:14" ht="15">
      <c r="B9" s="12" t="s">
        <v>1</v>
      </c>
      <c r="C9" s="13"/>
      <c r="D9" s="13" t="s">
        <v>249</v>
      </c>
      <c r="E9" s="13"/>
      <c r="F9" s="13"/>
      <c r="G9" s="13"/>
      <c r="H9" s="13"/>
    </row>
    <row r="11" spans="2:14" ht="60">
      <c r="B11" s="14"/>
      <c r="C11" s="120"/>
      <c r="D11" s="120"/>
      <c r="E11" s="120"/>
      <c r="F11" s="120" t="s">
        <v>13</v>
      </c>
      <c r="G11" s="120" t="s">
        <v>14</v>
      </c>
      <c r="H11" s="120" t="s">
        <v>261</v>
      </c>
      <c r="I11" s="120" t="s">
        <v>262</v>
      </c>
      <c r="J11" s="120" t="s">
        <v>263</v>
      </c>
      <c r="K11" s="120" t="s">
        <v>264</v>
      </c>
      <c r="L11" s="120" t="s">
        <v>15</v>
      </c>
      <c r="M11" s="120" t="s">
        <v>16</v>
      </c>
      <c r="N11" s="120" t="s">
        <v>17</v>
      </c>
    </row>
    <row r="12" spans="2:14" ht="15">
      <c r="B12" s="14"/>
      <c r="C12" s="120" t="s">
        <v>2</v>
      </c>
      <c r="D12" s="120" t="s">
        <v>18</v>
      </c>
      <c r="E12" s="120" t="s">
        <v>3</v>
      </c>
      <c r="F12" s="120" t="s">
        <v>19</v>
      </c>
      <c r="G12" s="120" t="s">
        <v>20</v>
      </c>
      <c r="H12" s="120" t="s">
        <v>265</v>
      </c>
      <c r="I12" s="120" t="s">
        <v>266</v>
      </c>
      <c r="J12" s="120" t="s">
        <v>267</v>
      </c>
      <c r="K12" s="120" t="s">
        <v>268</v>
      </c>
      <c r="L12" s="120" t="s">
        <v>21</v>
      </c>
      <c r="M12" s="120" t="s">
        <v>22</v>
      </c>
      <c r="N12" s="120" t="s">
        <v>23</v>
      </c>
    </row>
    <row r="13" spans="2:14" ht="15">
      <c r="B13" s="14"/>
      <c r="C13" s="120"/>
      <c r="D13" s="120"/>
      <c r="E13" s="120"/>
      <c r="F13" s="120" t="s">
        <v>4</v>
      </c>
      <c r="G13" s="120" t="s">
        <v>5</v>
      </c>
      <c r="H13" s="120" t="s">
        <v>24</v>
      </c>
      <c r="I13" s="120" t="s">
        <v>6</v>
      </c>
      <c r="J13" s="120" t="s">
        <v>7</v>
      </c>
      <c r="K13" s="120" t="s">
        <v>8</v>
      </c>
      <c r="L13" s="120" t="s">
        <v>9</v>
      </c>
      <c r="M13" s="120" t="s">
        <v>10</v>
      </c>
      <c r="N13" s="120" t="s">
        <v>11</v>
      </c>
    </row>
    <row r="14" spans="2:14" ht="15">
      <c r="B14" s="14"/>
      <c r="C14" s="120"/>
      <c r="D14" s="120"/>
      <c r="E14" s="120"/>
      <c r="F14" s="120"/>
      <c r="G14" s="120"/>
      <c r="H14" s="120"/>
      <c r="I14" s="120"/>
      <c r="J14" s="120" t="s">
        <v>25</v>
      </c>
      <c r="K14" s="120" t="s">
        <v>26</v>
      </c>
      <c r="L14" s="120" t="s">
        <v>27</v>
      </c>
      <c r="M14" s="120" t="s">
        <v>28</v>
      </c>
      <c r="N14" s="120"/>
    </row>
    <row r="15" spans="2:14" ht="15">
      <c r="B15" s="19">
        <v>1</v>
      </c>
      <c r="C15" s="17" t="s">
        <v>226</v>
      </c>
      <c r="D15" s="17">
        <v>1999</v>
      </c>
      <c r="E15" s="17" t="s">
        <v>12</v>
      </c>
      <c r="F15" s="37">
        <v>202593993.9622663</v>
      </c>
      <c r="G15" s="37" t="s">
        <v>42</v>
      </c>
      <c r="H15" s="20">
        <v>336.75</v>
      </c>
      <c r="I15" s="20">
        <v>64</v>
      </c>
      <c r="J15" s="18">
        <v>3.3675000000000002</v>
      </c>
      <c r="K15" s="18">
        <v>0.64</v>
      </c>
      <c r="L15" s="18">
        <v>60161542.379292138</v>
      </c>
      <c r="M15" s="18" t="s">
        <v>42</v>
      </c>
      <c r="N15" s="18">
        <v>4049452090.8470087</v>
      </c>
    </row>
    <row r="16" spans="2:14" ht="15">
      <c r="B16" s="19">
        <v>2</v>
      </c>
      <c r="C16" s="17" t="s">
        <v>226</v>
      </c>
      <c r="D16" s="17">
        <v>2000</v>
      </c>
      <c r="E16" s="17" t="s">
        <v>12</v>
      </c>
      <c r="F16" s="37">
        <v>190950057.78698489</v>
      </c>
      <c r="G16" s="37">
        <v>-49365784.890737332</v>
      </c>
      <c r="H16" s="20">
        <v>345.5</v>
      </c>
      <c r="I16" s="20">
        <v>67</v>
      </c>
      <c r="J16" s="18">
        <v>3.4550000000000001</v>
      </c>
      <c r="K16" s="18">
        <v>0.67</v>
      </c>
      <c r="L16" s="18">
        <v>55267744.656146131</v>
      </c>
      <c r="M16" s="18">
        <v>-73680275.956324369</v>
      </c>
      <c r="N16" s="18">
        <v>4031039559.5468302</v>
      </c>
    </row>
    <row r="17" spans="2:14" ht="15">
      <c r="B17" s="19">
        <v>3</v>
      </c>
      <c r="C17" s="17" t="s">
        <v>226</v>
      </c>
      <c r="D17" s="17">
        <v>2001</v>
      </c>
      <c r="E17" s="17" t="s">
        <v>12</v>
      </c>
      <c r="F17" s="37">
        <v>154244582.56828284</v>
      </c>
      <c r="G17" s="37">
        <v>-28141523.985197958</v>
      </c>
      <c r="H17" s="20">
        <v>355.75</v>
      </c>
      <c r="I17" s="20">
        <v>70</v>
      </c>
      <c r="J17" s="18">
        <v>3.5575000000000001</v>
      </c>
      <c r="K17" s="18">
        <v>0.7</v>
      </c>
      <c r="L17" s="18">
        <v>43357577.67204015</v>
      </c>
      <c r="M17" s="18">
        <v>-40202177.121711373</v>
      </c>
      <c r="N17" s="18">
        <v>4034194960.0971589</v>
      </c>
    </row>
    <row r="18" spans="2:14" ht="15">
      <c r="B18" s="19">
        <v>4</v>
      </c>
      <c r="C18" s="17" t="s">
        <v>226</v>
      </c>
      <c r="D18" s="17">
        <v>2002</v>
      </c>
      <c r="E18" s="17" t="s">
        <v>12</v>
      </c>
      <c r="F18" s="37">
        <v>154796810.78907713</v>
      </c>
      <c r="G18" s="37">
        <v>-63087848.098528713</v>
      </c>
      <c r="H18" s="20">
        <v>367.5</v>
      </c>
      <c r="I18" s="20">
        <v>74</v>
      </c>
      <c r="J18" s="18">
        <v>3.6749999999999998</v>
      </c>
      <c r="K18" s="18">
        <v>0.74</v>
      </c>
      <c r="L18" s="18">
        <v>42121581.167095818</v>
      </c>
      <c r="M18" s="18">
        <v>-85253848.781795561</v>
      </c>
      <c r="N18" s="18">
        <v>3991062692.4824591</v>
      </c>
    </row>
    <row r="19" spans="2:14" ht="15">
      <c r="B19" s="19">
        <v>5</v>
      </c>
      <c r="C19" s="17" t="s">
        <v>226</v>
      </c>
      <c r="D19" s="17">
        <v>2003</v>
      </c>
      <c r="E19" s="17" t="s">
        <v>12</v>
      </c>
      <c r="F19" s="37">
        <v>122384469.09559703</v>
      </c>
      <c r="G19" s="37">
        <v>-26475321.432206515</v>
      </c>
      <c r="H19" s="20">
        <v>374.75</v>
      </c>
      <c r="I19" s="20">
        <v>81</v>
      </c>
      <c r="J19" s="18">
        <v>3.7475000000000001</v>
      </c>
      <c r="K19" s="18">
        <v>0.81</v>
      </c>
      <c r="L19" s="18">
        <v>32657630.178945169</v>
      </c>
      <c r="M19" s="18">
        <v>-32685582.015069772</v>
      </c>
      <c r="N19" s="18">
        <v>3991034740.6463342</v>
      </c>
    </row>
    <row r="20" spans="2:14" ht="15">
      <c r="B20" s="19">
        <v>6</v>
      </c>
      <c r="C20" s="17" t="s">
        <v>226</v>
      </c>
      <c r="D20" s="17">
        <v>2004</v>
      </c>
      <c r="E20" s="17" t="s">
        <v>12</v>
      </c>
      <c r="F20" s="37">
        <v>127151662.00218013</v>
      </c>
      <c r="G20" s="37">
        <v>-38269560.71212516</v>
      </c>
      <c r="H20" s="20">
        <v>399.25</v>
      </c>
      <c r="I20" s="20">
        <v>87</v>
      </c>
      <c r="J20" s="18">
        <v>3.9925000000000002</v>
      </c>
      <c r="K20" s="18">
        <v>0.87</v>
      </c>
      <c r="L20" s="18">
        <v>31847629.806432091</v>
      </c>
      <c r="M20" s="18">
        <v>-43988000.818534665</v>
      </c>
      <c r="N20" s="18">
        <v>3978894369.6342316</v>
      </c>
    </row>
    <row r="21" spans="2:14" ht="15">
      <c r="B21" s="19">
        <v>7</v>
      </c>
      <c r="C21" s="17" t="s">
        <v>226</v>
      </c>
      <c r="D21" s="17">
        <v>2005</v>
      </c>
      <c r="E21" s="17" t="s">
        <v>12</v>
      </c>
      <c r="F21" s="37">
        <v>166576236.51060373</v>
      </c>
      <c r="G21" s="37">
        <v>-45404689.875867859</v>
      </c>
      <c r="H21" s="20">
        <v>432.5</v>
      </c>
      <c r="I21" s="20">
        <v>92</v>
      </c>
      <c r="J21" s="18">
        <v>4.3250000000000002</v>
      </c>
      <c r="K21" s="18">
        <v>0.92</v>
      </c>
      <c r="L21" s="18">
        <v>38514736.765457511</v>
      </c>
      <c r="M21" s="18">
        <v>-49352923.778117232</v>
      </c>
      <c r="N21" s="18">
        <v>3968056182.621572</v>
      </c>
    </row>
    <row r="22" spans="2:14" ht="15">
      <c r="B22" s="19">
        <v>8</v>
      </c>
      <c r="C22" s="17" t="s">
        <v>226</v>
      </c>
      <c r="D22" s="17">
        <v>2006</v>
      </c>
      <c r="E22" s="17" t="s">
        <v>12</v>
      </c>
      <c r="F22" s="37">
        <v>222677367.97105193</v>
      </c>
      <c r="G22" s="37">
        <v>-44687919.641948611</v>
      </c>
      <c r="H22" s="20">
        <v>478.5</v>
      </c>
      <c r="I22" s="20">
        <v>100</v>
      </c>
      <c r="J22" s="18">
        <v>4.7850000000000001</v>
      </c>
      <c r="K22" s="18">
        <v>1</v>
      </c>
      <c r="L22" s="18">
        <v>46536545.030522868</v>
      </c>
      <c r="M22" s="18">
        <v>-44687919.641948611</v>
      </c>
      <c r="N22" s="18">
        <v>3969904808.0101461</v>
      </c>
    </row>
    <row r="23" spans="2:14" ht="15">
      <c r="B23" s="19">
        <v>9</v>
      </c>
      <c r="C23" s="17" t="s">
        <v>226</v>
      </c>
      <c r="D23" s="17">
        <v>2007</v>
      </c>
      <c r="E23" s="17" t="s">
        <v>12</v>
      </c>
      <c r="F23" s="37">
        <v>171894611.26372376</v>
      </c>
      <c r="G23" s="37">
        <v>-43788129.092551455</v>
      </c>
      <c r="H23" s="20">
        <v>532.44704139288206</v>
      </c>
      <c r="I23" s="20">
        <v>118</v>
      </c>
      <c r="J23" s="18">
        <v>5.3244704139288208</v>
      </c>
      <c r="K23" s="18">
        <v>1.18</v>
      </c>
      <c r="L23" s="18">
        <v>32283888.894198239</v>
      </c>
      <c r="M23" s="18">
        <v>-37108583.97673852</v>
      </c>
      <c r="N23" s="18">
        <v>3965080112.9276061</v>
      </c>
    </row>
    <row r="24" spans="2:14" ht="15">
      <c r="B24" s="19">
        <v>10</v>
      </c>
      <c r="C24" s="17" t="s">
        <v>226</v>
      </c>
      <c r="D24" s="17">
        <v>2008</v>
      </c>
      <c r="E24" s="17" t="s">
        <v>12</v>
      </c>
      <c r="F24" s="37">
        <v>237873972.67595729</v>
      </c>
      <c r="G24" s="37">
        <v>-39545666.708668403</v>
      </c>
      <c r="H24" s="20">
        <v>582.25</v>
      </c>
      <c r="I24" s="20">
        <v>136</v>
      </c>
      <c r="J24" s="18">
        <v>5.8224999999999998</v>
      </c>
      <c r="K24" s="18">
        <v>1.36</v>
      </c>
      <c r="L24" s="18">
        <v>40854267.526999965</v>
      </c>
      <c r="M24" s="18">
        <v>-29077696.109315</v>
      </c>
      <c r="N24" s="18">
        <v>3976856684.3452911</v>
      </c>
    </row>
    <row r="25" spans="2:14" ht="15">
      <c r="B25" s="19">
        <v>11</v>
      </c>
      <c r="C25" s="17" t="s">
        <v>226</v>
      </c>
      <c r="D25" s="17">
        <v>2009</v>
      </c>
      <c r="E25" s="17" t="s">
        <v>12</v>
      </c>
      <c r="F25" s="37">
        <v>291518707.39378428</v>
      </c>
      <c r="G25" s="37">
        <v>-77913545.411397174</v>
      </c>
      <c r="H25" s="20">
        <v>598.25</v>
      </c>
      <c r="I25" s="20">
        <v>142</v>
      </c>
      <c r="J25" s="18">
        <v>5.9824999999999999</v>
      </c>
      <c r="K25" s="18">
        <v>1.42</v>
      </c>
      <c r="L25" s="18">
        <v>48728576.24634923</v>
      </c>
      <c r="M25" s="18">
        <v>-54868693.951688156</v>
      </c>
      <c r="N25" s="18">
        <v>3970716566.6399522</v>
      </c>
    </row>
    <row r="26" spans="2:14" ht="15">
      <c r="B26" s="19">
        <v>12</v>
      </c>
      <c r="C26" s="17" t="s">
        <v>226</v>
      </c>
      <c r="D26" s="17">
        <v>2010</v>
      </c>
      <c r="E26" s="17" t="s">
        <v>12</v>
      </c>
      <c r="F26" s="37">
        <v>180033159.72115356</v>
      </c>
      <c r="G26" s="37">
        <v>-56388974.08032909</v>
      </c>
      <c r="H26" s="20">
        <v>619.25</v>
      </c>
      <c r="I26" s="20">
        <v>149</v>
      </c>
      <c r="J26" s="18">
        <v>6.1924999999999999</v>
      </c>
      <c r="K26" s="18">
        <v>1.49</v>
      </c>
      <c r="L26" s="18">
        <v>29072775.086177401</v>
      </c>
      <c r="M26" s="18">
        <v>-37844949.047200732</v>
      </c>
      <c r="N26" s="18">
        <v>3961944392.6789289</v>
      </c>
    </row>
    <row r="27" spans="2:14" ht="15">
      <c r="B27" s="19">
        <v>13</v>
      </c>
      <c r="C27" s="17" t="s">
        <v>226</v>
      </c>
      <c r="D27" s="17">
        <v>2011</v>
      </c>
      <c r="E27" s="17" t="s">
        <v>12</v>
      </c>
      <c r="F27" s="37">
        <v>231794953.38104293</v>
      </c>
      <c r="G27" s="37">
        <v>-53216455.130228981</v>
      </c>
      <c r="H27" s="20">
        <v>649.75</v>
      </c>
      <c r="I27" s="20">
        <v>156</v>
      </c>
      <c r="J27" s="18">
        <v>6.4974999999999996</v>
      </c>
      <c r="K27" s="18">
        <v>1.56</v>
      </c>
      <c r="L27" s="18">
        <v>35674483.013627231</v>
      </c>
      <c r="M27" s="18">
        <v>-34113112.262967296</v>
      </c>
      <c r="N27" s="18">
        <v>3963505763.4295888</v>
      </c>
    </row>
    <row r="28" spans="2:14" ht="15">
      <c r="B28" s="19">
        <v>14</v>
      </c>
      <c r="C28" s="17" t="s">
        <v>226</v>
      </c>
      <c r="D28" s="17">
        <v>2012</v>
      </c>
      <c r="E28" s="17" t="s">
        <v>12</v>
      </c>
      <c r="F28" s="37">
        <v>215180140.21661082</v>
      </c>
      <c r="G28" s="37">
        <v>-63790098.564305604</v>
      </c>
      <c r="H28" s="20">
        <v>678.5</v>
      </c>
      <c r="I28" s="20">
        <v>173</v>
      </c>
      <c r="J28" s="18">
        <v>6.7850000000000001</v>
      </c>
      <c r="K28" s="18">
        <v>1.73</v>
      </c>
      <c r="L28" s="18">
        <v>31714095.831482802</v>
      </c>
      <c r="M28" s="18">
        <v>-36872889.343529254</v>
      </c>
      <c r="N28" s="18">
        <v>3958346969.9175425</v>
      </c>
    </row>
    <row r="29" spans="2:14" ht="15">
      <c r="B29" s="19">
        <v>15</v>
      </c>
      <c r="C29" s="17" t="s">
        <v>226</v>
      </c>
      <c r="D29" s="17">
        <v>2013</v>
      </c>
      <c r="E29" s="17" t="s">
        <v>12</v>
      </c>
      <c r="F29" s="37">
        <v>316363467.89314818</v>
      </c>
      <c r="G29" s="37">
        <v>-88319919.167111918</v>
      </c>
      <c r="H29" s="20">
        <v>701</v>
      </c>
      <c r="I29" s="20">
        <v>186</v>
      </c>
      <c r="J29" s="18">
        <v>7.01</v>
      </c>
      <c r="K29" s="18">
        <v>1.86</v>
      </c>
      <c r="L29" s="18">
        <v>45130309.257225133</v>
      </c>
      <c r="M29" s="18">
        <v>-47483827.509199955</v>
      </c>
      <c r="N29" s="18">
        <v>3955993451.6655674</v>
      </c>
    </row>
    <row r="30" spans="2:14" ht="15">
      <c r="B30" s="19">
        <v>16</v>
      </c>
      <c r="C30" s="17" t="s">
        <v>226</v>
      </c>
      <c r="D30" s="17">
        <v>2014</v>
      </c>
      <c r="E30" s="17" t="s">
        <v>12</v>
      </c>
      <c r="F30" s="37">
        <v>263960992.25076768</v>
      </c>
      <c r="G30" s="37">
        <v>-52586501.431641668</v>
      </c>
      <c r="H30" s="20">
        <v>722</v>
      </c>
      <c r="I30" s="20">
        <v>202</v>
      </c>
      <c r="J30" s="18">
        <v>7.22</v>
      </c>
      <c r="K30" s="18">
        <v>2.02</v>
      </c>
      <c r="L30" s="18">
        <v>36559694.217557855</v>
      </c>
      <c r="M30" s="18">
        <v>-26032921.500812706</v>
      </c>
      <c r="N30" s="18">
        <v>3966520224.3823128</v>
      </c>
    </row>
    <row r="31" spans="2:14" ht="15">
      <c r="B31" s="19">
        <v>17</v>
      </c>
      <c r="C31" s="17" t="s">
        <v>226</v>
      </c>
      <c r="D31" s="17">
        <v>2015</v>
      </c>
      <c r="E31" s="17" t="s">
        <v>12</v>
      </c>
      <c r="F31" s="37">
        <v>294333571.53146619</v>
      </c>
      <c r="G31" s="37">
        <v>-57983504.280691952</v>
      </c>
      <c r="H31" s="20">
        <v>737.25</v>
      </c>
      <c r="I31" s="20">
        <v>215</v>
      </c>
      <c r="J31" s="18">
        <v>7.3724999999999996</v>
      </c>
      <c r="K31" s="18">
        <v>2.15</v>
      </c>
      <c r="L31" s="18">
        <v>39923170.09582451</v>
      </c>
      <c r="M31" s="18">
        <v>-26969071.758461375</v>
      </c>
      <c r="N31" s="18">
        <v>3979474322.719676</v>
      </c>
    </row>
    <row r="32" spans="2:14" ht="15">
      <c r="B32" s="19">
        <v>18</v>
      </c>
      <c r="C32" s="17" t="s">
        <v>226</v>
      </c>
      <c r="D32" s="17">
        <v>2016</v>
      </c>
      <c r="E32" s="17" t="s">
        <v>12</v>
      </c>
      <c r="F32" s="37">
        <v>416436896.91243327</v>
      </c>
      <c r="G32" s="37">
        <v>-51312662.316729777</v>
      </c>
      <c r="H32" s="20">
        <v>746.5</v>
      </c>
      <c r="I32" s="20">
        <v>223</v>
      </c>
      <c r="J32" s="18">
        <v>7.4649999999999999</v>
      </c>
      <c r="K32" s="18">
        <v>2.23</v>
      </c>
      <c r="L32" s="18">
        <v>55785250.758530915</v>
      </c>
      <c r="M32" s="18">
        <v>-23010162.473869856</v>
      </c>
      <c r="N32" s="18">
        <v>4012249411.0043373</v>
      </c>
    </row>
    <row r="33" spans="2:2" ht="15">
      <c r="B33" s="125" t="s">
        <v>269</v>
      </c>
    </row>
    <row r="34" spans="2:2" ht="15">
      <c r="B34" s="125" t="s">
        <v>316</v>
      </c>
    </row>
  </sheetData>
  <conditionalFormatting sqref="B11:B14">
    <cfRule type="containsText" dxfId="1" priority="1" operator="containsText" text="See Memo on TFP Update for Enbridge">
      <formula>NOT(ISERROR(SEARCH("See Memo on TFP Update for Enbridge",B11)))</formula>
    </cfRule>
  </conditionalFormatting>
  <conditionalFormatting sqref="C11:N14">
    <cfRule type="containsText" dxfId="0" priority="2" operator="containsText" text="See Memo on TFP Update for Enbridge">
      <formula>NOT(ISERROR(SEARCH("See Memo on TFP Update for Enbridge",C11)))</formula>
    </cfRule>
  </conditionalFormatting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8198" r:id="rId4">
          <objectPr defaultSize="0" autoPict="0" r:id="rId5">
            <anchor moveWithCells="1" sizeWithCells="1">
              <from>
                <xdr:col>13</xdr:col>
                <xdr:colOff>190500</xdr:colOff>
                <xdr:row>12</xdr:row>
                <xdr:rowOff>180975</xdr:rowOff>
              </from>
              <to>
                <xdr:col>13</xdr:col>
                <xdr:colOff>1495425</xdr:colOff>
                <xdr:row>14</xdr:row>
                <xdr:rowOff>0</xdr:rowOff>
              </to>
            </anchor>
          </objectPr>
        </oleObject>
      </mc:Choice>
      <mc:Fallback>
        <oleObject progId="Equation.3" shapeId="8198" r:id="rId4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3:D22"/>
  <sheetViews>
    <sheetView workbookViewId="0">
      <selection activeCell="D20" sqref="D20"/>
    </sheetView>
  </sheetViews>
  <sheetFormatPr defaultColWidth="9.140625" defaultRowHeight="12.75"/>
  <cols>
    <col min="1" max="2" width="9.140625" style="113"/>
    <col min="3" max="3" width="13.7109375" style="113" customWidth="1"/>
    <col min="4" max="4" width="14.28515625" style="113" customWidth="1"/>
    <col min="5" max="16384" width="9.140625" style="113"/>
  </cols>
  <sheetData>
    <row r="3" spans="2:4" s="108" customFormat="1" ht="25.5">
      <c r="B3" s="108" t="s">
        <v>18</v>
      </c>
      <c r="C3" s="108" t="s">
        <v>205</v>
      </c>
      <c r="D3" s="108" t="s">
        <v>201</v>
      </c>
    </row>
    <row r="4" spans="2:4" s="110" customFormat="1">
      <c r="C4" s="110" t="s">
        <v>4</v>
      </c>
      <c r="D4" s="110" t="s">
        <v>317</v>
      </c>
    </row>
    <row r="5" spans="2:4">
      <c r="B5" s="112">
        <v>2001</v>
      </c>
      <c r="C5" s="112">
        <v>101.71599999999999</v>
      </c>
      <c r="D5" s="114">
        <v>6.0991205461657927E-4</v>
      </c>
    </row>
    <row r="6" spans="2:4">
      <c r="B6" s="112">
        <v>2002</v>
      </c>
      <c r="C6" s="112">
        <v>103.03</v>
      </c>
      <c r="D6" s="114">
        <v>1.2918321601321336E-2</v>
      </c>
    </row>
    <row r="7" spans="2:4">
      <c r="B7" s="112">
        <v>2003</v>
      </c>
      <c r="C7" s="112">
        <v>102.273</v>
      </c>
      <c r="D7" s="114">
        <v>-7.3473745511016819E-3</v>
      </c>
    </row>
    <row r="8" spans="2:4">
      <c r="B8" s="112">
        <v>2004</v>
      </c>
      <c r="C8" s="112">
        <v>101.944</v>
      </c>
      <c r="D8" s="114">
        <v>-3.2168803105413479E-3</v>
      </c>
    </row>
    <row r="9" spans="2:4">
      <c r="B9" s="112">
        <v>2005</v>
      </c>
      <c r="C9" s="112">
        <v>101.98699999999999</v>
      </c>
      <c r="D9" s="114">
        <v>4.218002040334845E-4</v>
      </c>
    </row>
    <row r="10" spans="2:4">
      <c r="B10" s="112">
        <v>2006</v>
      </c>
      <c r="C10" s="112">
        <v>101.155</v>
      </c>
      <c r="D10" s="114">
        <v>-8.1579024777667097E-3</v>
      </c>
    </row>
    <row r="11" spans="2:4">
      <c r="B11" s="112">
        <v>2007</v>
      </c>
      <c r="C11" s="112">
        <v>100</v>
      </c>
      <c r="D11" s="114">
        <v>-1.1418120705847468E-2</v>
      </c>
    </row>
    <row r="12" spans="2:4">
      <c r="B12" s="112">
        <v>2008</v>
      </c>
      <c r="C12" s="112">
        <v>97.697000000000003</v>
      </c>
      <c r="D12" s="114">
        <v>-2.3029999999999995E-2</v>
      </c>
    </row>
    <row r="13" spans="2:4">
      <c r="B13" s="112">
        <v>2009</v>
      </c>
      <c r="C13" s="112">
        <v>95.186000000000007</v>
      </c>
      <c r="D13" s="114">
        <v>-2.570191510486497E-2</v>
      </c>
    </row>
    <row r="14" spans="2:4">
      <c r="B14" s="112">
        <v>2010</v>
      </c>
      <c r="C14" s="112">
        <v>96.882000000000005</v>
      </c>
      <c r="D14" s="114">
        <v>1.7817746307229987E-2</v>
      </c>
    </row>
    <row r="15" spans="2:4">
      <c r="B15" s="112">
        <v>2011</v>
      </c>
      <c r="C15" s="112">
        <v>98.325999999999993</v>
      </c>
      <c r="D15" s="114">
        <v>1.4904729464709554E-2</v>
      </c>
    </row>
    <row r="16" spans="2:4">
      <c r="B16" s="112">
        <v>2012</v>
      </c>
      <c r="C16" s="112">
        <v>97.728999999999999</v>
      </c>
      <c r="D16" s="114">
        <v>-6.0716392408924902E-3</v>
      </c>
    </row>
    <row r="17" spans="2:4">
      <c r="B17" s="112">
        <v>2013</v>
      </c>
      <c r="C17" s="112">
        <v>98.614000000000004</v>
      </c>
      <c r="D17" s="114">
        <v>9.0556539000705705E-3</v>
      </c>
    </row>
    <row r="18" spans="2:4">
      <c r="B18" s="112">
        <v>2014</v>
      </c>
      <c r="C18" s="112">
        <v>99.93</v>
      </c>
      <c r="D18" s="114">
        <v>1.3344961161701141E-2</v>
      </c>
    </row>
    <row r="19" spans="2:4">
      <c r="B19" s="112">
        <v>2015</v>
      </c>
      <c r="C19" s="112">
        <v>98.932000000000002</v>
      </c>
      <c r="D19" s="114">
        <v>-9.9869908936255358E-3</v>
      </c>
    </row>
    <row r="20" spans="2:4">
      <c r="B20" s="112">
        <v>2016</v>
      </c>
      <c r="C20" s="112" t="s">
        <v>203</v>
      </c>
      <c r="D20" s="140">
        <v>-1.6999999999999999E-3</v>
      </c>
    </row>
    <row r="22" spans="2:4">
      <c r="B22" s="110" t="s">
        <v>204</v>
      </c>
      <c r="C22" s="115">
        <v>96.788113636363676</v>
      </c>
      <c r="D22" s="114">
        <v>-1.7223561619348466E-3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E24"/>
  <sheetViews>
    <sheetView showGridLines="0" tabSelected="1" workbookViewId="0">
      <selection activeCell="C22" sqref="C22"/>
    </sheetView>
  </sheetViews>
  <sheetFormatPr defaultColWidth="9.140625" defaultRowHeight="12.75"/>
  <cols>
    <col min="1" max="1" width="6" style="5" customWidth="1"/>
    <col min="2" max="2" width="18.5703125" style="5" customWidth="1"/>
    <col min="3" max="3" width="13.42578125" style="5" customWidth="1"/>
    <col min="4" max="4" width="12.5703125" style="5" customWidth="1"/>
    <col min="5" max="16384" width="9.140625" style="5"/>
  </cols>
  <sheetData>
    <row r="2" spans="2:4" ht="25.5">
      <c r="B2" s="108" t="s">
        <v>18</v>
      </c>
      <c r="C2" s="109" t="s">
        <v>200</v>
      </c>
      <c r="D2" s="109" t="s">
        <v>201</v>
      </c>
    </row>
    <row r="3" spans="2:4" s="111" customFormat="1">
      <c r="B3" s="110"/>
      <c r="C3" s="111" t="s">
        <v>4</v>
      </c>
      <c r="D3" s="111" t="s">
        <v>5</v>
      </c>
    </row>
    <row r="4" spans="2:4">
      <c r="B4" s="112">
        <v>2001</v>
      </c>
      <c r="C4" s="116">
        <f t="array" ref="C4">INDEX('Summary Results'!$V$5:$V$21,MATCH('X-Factor Calculation'!B4,'Summary Results'!$A$5:$A$21,0))</f>
        <v>-6.8851154308951973E-2</v>
      </c>
      <c r="D4" s="116">
        <f t="array" ref="D4">INDEX('Macro Data'!$D$5:$D$20,MATCH('X-Factor Calculation'!B4,'Macro Data'!$B$5:$B$20,0))</f>
        <v>6.0991205461657927E-4</v>
      </c>
    </row>
    <row r="5" spans="2:4">
      <c r="B5" s="112">
        <v>2002</v>
      </c>
      <c r="C5" s="116">
        <f t="array" ref="C5">INDEX('Summary Results'!$V$5:$V$21,MATCH('X-Factor Calculation'!B5,'Summary Results'!$A$5:$A$21,0))</f>
        <v>7.0796480056455835E-2</v>
      </c>
      <c r="D5" s="116">
        <f t="array" ref="D5">INDEX('Macro Data'!$D$5:$D$20,MATCH('X-Factor Calculation'!B5,'Macro Data'!$B$5:$B$20,0))</f>
        <v>1.2918321601321336E-2</v>
      </c>
    </row>
    <row r="6" spans="2:4">
      <c r="B6" s="112">
        <v>2003</v>
      </c>
      <c r="C6" s="116">
        <f t="array" ref="C6">INDEX('Summary Results'!$V$5:$V$21,MATCH('X-Factor Calculation'!B6,'Summary Results'!$A$5:$A$21,0))</f>
        <v>5.4265204885428409E-2</v>
      </c>
      <c r="D6" s="116">
        <f t="array" ref="D6">INDEX('Macro Data'!$D$5:$D$20,MATCH('X-Factor Calculation'!B6,'Macro Data'!$B$5:$B$20,0))</f>
        <v>-7.3473745511016819E-3</v>
      </c>
    </row>
    <row r="7" spans="2:4">
      <c r="B7" s="112">
        <v>2004</v>
      </c>
      <c r="C7" s="116">
        <f t="array" ref="C7">INDEX('Summary Results'!$V$5:$V$21,MATCH('X-Factor Calculation'!B7,'Summary Results'!$A$5:$A$21,0))</f>
        <v>-4.9094524238460238E-2</v>
      </c>
      <c r="D7" s="116">
        <f t="array" ref="D7">INDEX('Macro Data'!$D$5:$D$20,MATCH('X-Factor Calculation'!B7,'Macro Data'!$B$5:$B$20,0))</f>
        <v>-3.2168803105413479E-3</v>
      </c>
    </row>
    <row r="8" spans="2:4">
      <c r="B8" s="112">
        <v>2005</v>
      </c>
      <c r="C8" s="116">
        <f t="array" ref="C8">INDEX('Summary Results'!$V$5:$V$21,MATCH('X-Factor Calculation'!B8,'Summary Results'!$A$5:$A$21,0))</f>
        <v>8.2866711987810288E-3</v>
      </c>
      <c r="D8" s="116">
        <f t="array" ref="D8">INDEX('Macro Data'!$D$5:$D$20,MATCH('X-Factor Calculation'!B8,'Macro Data'!$B$5:$B$20,0))</f>
        <v>4.218002040334845E-4</v>
      </c>
    </row>
    <row r="9" spans="2:4">
      <c r="B9" s="112">
        <v>2006</v>
      </c>
      <c r="C9" s="116">
        <f t="array" ref="C9">INDEX('Summary Results'!$V$5:$V$21,MATCH('X-Factor Calculation'!B9,'Summary Results'!$A$5:$A$21,0))</f>
        <v>-8.2349371129671667E-2</v>
      </c>
      <c r="D9" s="116">
        <f t="array" ref="D9">INDEX('Macro Data'!$D$5:$D$20,MATCH('X-Factor Calculation'!B9,'Macro Data'!$B$5:$B$20,0))</f>
        <v>-8.1579024777667097E-3</v>
      </c>
    </row>
    <row r="10" spans="2:4">
      <c r="B10" s="112">
        <v>2007</v>
      </c>
      <c r="C10" s="116">
        <f t="array" ref="C10">INDEX('Summary Results'!$V$5:$V$21,MATCH('X-Factor Calculation'!B10,'Summary Results'!$A$5:$A$21,0))</f>
        <v>6.9568667081279636E-2</v>
      </c>
      <c r="D10" s="116">
        <f t="array" ref="D10">INDEX('Macro Data'!$D$5:$D$20,MATCH('X-Factor Calculation'!B10,'Macro Data'!$B$5:$B$20,0))</f>
        <v>-1.1418120705847468E-2</v>
      </c>
    </row>
    <row r="11" spans="2:4">
      <c r="B11" s="112">
        <v>2008</v>
      </c>
      <c r="C11" s="116">
        <f t="array" ref="C11">INDEX('Summary Results'!$V$5:$V$21,MATCH('X-Factor Calculation'!B11,'Summary Results'!$A$5:$A$21,0))</f>
        <v>2.3305442570564716E-2</v>
      </c>
      <c r="D11" s="116">
        <f t="array" ref="D11">INDEX('Macro Data'!$D$5:$D$20,MATCH('X-Factor Calculation'!B11,'Macro Data'!$B$5:$B$20,0))</f>
        <v>-2.3029999999999995E-2</v>
      </c>
    </row>
    <row r="12" spans="2:4">
      <c r="B12" s="112">
        <v>2009</v>
      </c>
      <c r="C12" s="116">
        <f t="array" ref="C12">INDEX('Summary Results'!$V$5:$V$21,MATCH('X-Factor Calculation'!B12,'Summary Results'!$A$5:$A$21,0))</f>
        <v>-3.9970272894388668E-2</v>
      </c>
      <c r="D12" s="116">
        <f t="array" ref="D12">INDEX('Macro Data'!$D$5:$D$20,MATCH('X-Factor Calculation'!B12,'Macro Data'!$B$5:$B$20,0))</f>
        <v>-2.570191510486497E-2</v>
      </c>
    </row>
    <row r="13" spans="2:4">
      <c r="B13" s="112">
        <v>2010</v>
      </c>
      <c r="C13" s="116">
        <f t="array" ref="C13">INDEX('Summary Results'!$V$5:$V$21,MATCH('X-Factor Calculation'!B13,'Summary Results'!$A$5:$A$21,0))</f>
        <v>-4.0626662224044291E-2</v>
      </c>
      <c r="D13" s="116">
        <f t="array" ref="D13">INDEX('Macro Data'!$D$5:$D$20,MATCH('X-Factor Calculation'!B13,'Macro Data'!$B$5:$B$20,0))</f>
        <v>1.7817746307229987E-2</v>
      </c>
    </row>
    <row r="14" spans="2:4">
      <c r="B14" s="112">
        <v>2011</v>
      </c>
      <c r="C14" s="116">
        <f t="array" ref="C14">INDEX('Summary Results'!$V$5:$V$21,MATCH('X-Factor Calculation'!B14,'Summary Results'!$A$5:$A$21,0))</f>
        <v>6.3378530121742313E-2</v>
      </c>
      <c r="D14" s="116">
        <f t="array" ref="D14">INDEX('Macro Data'!$D$5:$D$20,MATCH('X-Factor Calculation'!B14,'Macro Data'!$B$5:$B$20,0))</f>
        <v>1.4904729464709554E-2</v>
      </c>
    </row>
    <row r="15" spans="2:4">
      <c r="B15" s="112">
        <v>2012</v>
      </c>
      <c r="C15" s="116">
        <f t="array" ref="C15">INDEX('Summary Results'!$V$5:$V$21,MATCH('X-Factor Calculation'!B15,'Summary Results'!$A$5:$A$21,0))</f>
        <v>-8.2879744275112119E-2</v>
      </c>
      <c r="D15" s="116">
        <f t="array" ref="D15">INDEX('Macro Data'!$D$5:$D$20,MATCH('X-Factor Calculation'!B15,'Macro Data'!$B$5:$B$20,0))</f>
        <v>-6.0716392408924902E-3</v>
      </c>
    </row>
    <row r="16" spans="2:4">
      <c r="B16" s="112">
        <v>2013</v>
      </c>
      <c r="C16" s="116">
        <f t="array" ref="C16">INDEX('Summary Results'!$V$5:$V$21,MATCH('X-Factor Calculation'!B16,'Summary Results'!$A$5:$A$21,0))</f>
        <v>0.12523669775355423</v>
      </c>
      <c r="D16" s="116">
        <f t="array" ref="D16">INDEX('Macro Data'!$D$5:$D$20,MATCH('X-Factor Calculation'!B16,'Macro Data'!$B$5:$B$20,0))</f>
        <v>9.0556539000705705E-3</v>
      </c>
    </row>
    <row r="17" spans="2:5">
      <c r="B17" s="112">
        <v>2014</v>
      </c>
      <c r="C17" s="116">
        <f t="array" ref="C17">INDEX('Summary Results'!$V$5:$V$21,MATCH('X-Factor Calculation'!B17,'Summary Results'!$A$5:$A$21,0))</f>
        <v>6.6180321685670354E-2</v>
      </c>
      <c r="D17" s="116">
        <f t="array" ref="D17">INDEX('Macro Data'!$D$5:$D$20,MATCH('X-Factor Calculation'!B17,'Macro Data'!$B$5:$B$20,0))</f>
        <v>1.3344961161701141E-2</v>
      </c>
    </row>
    <row r="18" spans="2:5">
      <c r="B18" s="112">
        <v>2015</v>
      </c>
      <c r="C18" s="116">
        <f t="array" ref="C18">INDEX('Summary Results'!$V$5:$V$21,MATCH('X-Factor Calculation'!B18,'Summary Results'!$A$5:$A$21,0))</f>
        <v>-8.3001328387240711E-2</v>
      </c>
      <c r="D18" s="116">
        <f t="array" ref="D18">INDEX('Macro Data'!$D$5:$D$20,MATCH('X-Factor Calculation'!B18,'Macro Data'!$B$5:$B$20,0))</f>
        <v>-9.9869908936255358E-3</v>
      </c>
    </row>
    <row r="19" spans="2:5">
      <c r="B19" s="112">
        <v>2016</v>
      </c>
      <c r="C19" s="116">
        <f t="array" ref="C19">INDEX('Summary Results'!$V$5:$V$21,MATCH('X-Factor Calculation'!B19,'Summary Results'!$A$5:$A$21,0))</f>
        <v>-7.1346178790526071E-2</v>
      </c>
      <c r="D19" s="139">
        <f t="array" ref="D19">INDEX('Macro Data'!$D$5:$D$20,MATCH('X-Factor Calculation'!B19,'Macro Data'!$B$5:$B$20,0))</f>
        <v>-1.6999999999999999E-3</v>
      </c>
      <c r="E19" s="86"/>
    </row>
    <row r="21" spans="2:5">
      <c r="B21" s="111" t="s">
        <v>272</v>
      </c>
      <c r="C21" s="81">
        <f>AVERAGE(C4:C19)</f>
        <v>-2.3188263059324508E-3</v>
      </c>
      <c r="D21" s="81">
        <f>AVERAGE(D4:D19)</f>
        <v>-1.7223561619348466E-3</v>
      </c>
    </row>
    <row r="22" spans="2:5">
      <c r="B22" s="111" t="s">
        <v>216</v>
      </c>
      <c r="C22" s="81">
        <f>C21-D21</f>
        <v>-5.9647014399760419E-4</v>
      </c>
    </row>
    <row r="23" spans="2:5">
      <c r="B23" s="111"/>
      <c r="C23" s="81"/>
    </row>
    <row r="24" spans="2:5">
      <c r="C24" s="86"/>
      <c r="D24" s="8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3:W26"/>
  <sheetViews>
    <sheetView workbookViewId="0">
      <selection activeCell="N18" sqref="N18"/>
    </sheetView>
  </sheetViews>
  <sheetFormatPr defaultRowHeight="12.75"/>
  <cols>
    <col min="1" max="1" width="10.5703125" style="5" customWidth="1"/>
    <col min="2" max="2" width="3.28515625" style="5" customWidth="1"/>
    <col min="3" max="4" width="10" style="5" customWidth="1"/>
    <col min="5" max="5" width="3.28515625" style="5" customWidth="1"/>
    <col min="6" max="6" width="9.7109375" style="5" customWidth="1"/>
    <col min="7" max="7" width="9.85546875" style="5" customWidth="1"/>
    <col min="8" max="8" width="3.28515625" style="5" customWidth="1"/>
    <col min="9" max="9" width="10.42578125" style="5" customWidth="1"/>
    <col min="10" max="10" width="10.5703125" style="5" customWidth="1"/>
    <col min="11" max="11" width="10.42578125" style="5" customWidth="1"/>
    <col min="12" max="12" width="3.28515625" style="5" customWidth="1"/>
    <col min="13" max="13" width="9.85546875" style="5" customWidth="1"/>
    <col min="14" max="14" width="8.85546875" style="5" customWidth="1"/>
    <col min="15" max="15" width="9.85546875" style="5" customWidth="1"/>
    <col min="16" max="16" width="3.28515625" style="5" customWidth="1"/>
    <col min="17" max="18" width="10.85546875" style="5" customWidth="1"/>
    <col min="19" max="19" width="3.28515625" style="5" customWidth="1"/>
    <col min="20" max="20" width="11" style="5" customWidth="1"/>
    <col min="21" max="21" width="9.28515625" style="5" customWidth="1"/>
    <col min="22" max="22" width="7.5703125" style="5" customWidth="1"/>
    <col min="23" max="252" width="9.140625" style="5"/>
    <col min="253" max="253" width="10.5703125" style="5" customWidth="1"/>
    <col min="254" max="254" width="3.28515625" style="5" customWidth="1"/>
    <col min="255" max="258" width="11.28515625" style="5" customWidth="1"/>
    <col min="259" max="259" width="3.28515625" style="5" customWidth="1"/>
    <col min="260" max="263" width="10.7109375" style="5" customWidth="1"/>
    <col min="264" max="264" width="3.28515625" style="5" customWidth="1"/>
    <col min="265" max="267" width="11.5703125" style="5" customWidth="1"/>
    <col min="268" max="268" width="3.28515625" style="5" customWidth="1"/>
    <col min="269" max="271" width="11.85546875" style="5" customWidth="1"/>
    <col min="272" max="272" width="3.28515625" style="5" customWidth="1"/>
    <col min="273" max="274" width="10.85546875" style="5" customWidth="1"/>
    <col min="275" max="275" width="3.28515625" style="5" customWidth="1"/>
    <col min="276" max="278" width="7.5703125" style="5" customWidth="1"/>
    <col min="279" max="508" width="9.140625" style="5"/>
    <col min="509" max="509" width="10.5703125" style="5" customWidth="1"/>
    <col min="510" max="510" width="3.28515625" style="5" customWidth="1"/>
    <col min="511" max="514" width="11.28515625" style="5" customWidth="1"/>
    <col min="515" max="515" width="3.28515625" style="5" customWidth="1"/>
    <col min="516" max="519" width="10.7109375" style="5" customWidth="1"/>
    <col min="520" max="520" width="3.28515625" style="5" customWidth="1"/>
    <col min="521" max="523" width="11.5703125" style="5" customWidth="1"/>
    <col min="524" max="524" width="3.28515625" style="5" customWidth="1"/>
    <col min="525" max="527" width="11.85546875" style="5" customWidth="1"/>
    <col min="528" max="528" width="3.28515625" style="5" customWidth="1"/>
    <col min="529" max="530" width="10.85546875" style="5" customWidth="1"/>
    <col min="531" max="531" width="3.28515625" style="5" customWidth="1"/>
    <col min="532" max="534" width="7.5703125" style="5" customWidth="1"/>
    <col min="535" max="764" width="9.140625" style="5"/>
    <col min="765" max="765" width="10.5703125" style="5" customWidth="1"/>
    <col min="766" max="766" width="3.28515625" style="5" customWidth="1"/>
    <col min="767" max="770" width="11.28515625" style="5" customWidth="1"/>
    <col min="771" max="771" width="3.28515625" style="5" customWidth="1"/>
    <col min="772" max="775" width="10.7109375" style="5" customWidth="1"/>
    <col min="776" max="776" width="3.28515625" style="5" customWidth="1"/>
    <col min="777" max="779" width="11.5703125" style="5" customWidth="1"/>
    <col min="780" max="780" width="3.28515625" style="5" customWidth="1"/>
    <col min="781" max="783" width="11.85546875" style="5" customWidth="1"/>
    <col min="784" max="784" width="3.28515625" style="5" customWidth="1"/>
    <col min="785" max="786" width="10.85546875" style="5" customWidth="1"/>
    <col min="787" max="787" width="3.28515625" style="5" customWidth="1"/>
    <col min="788" max="790" width="7.5703125" style="5" customWidth="1"/>
    <col min="791" max="1020" width="9.140625" style="5"/>
    <col min="1021" max="1021" width="10.5703125" style="5" customWidth="1"/>
    <col min="1022" max="1022" width="3.28515625" style="5" customWidth="1"/>
    <col min="1023" max="1026" width="11.28515625" style="5" customWidth="1"/>
    <col min="1027" max="1027" width="3.28515625" style="5" customWidth="1"/>
    <col min="1028" max="1031" width="10.7109375" style="5" customWidth="1"/>
    <col min="1032" max="1032" width="3.28515625" style="5" customWidth="1"/>
    <col min="1033" max="1035" width="11.5703125" style="5" customWidth="1"/>
    <col min="1036" max="1036" width="3.28515625" style="5" customWidth="1"/>
    <col min="1037" max="1039" width="11.85546875" style="5" customWidth="1"/>
    <col min="1040" max="1040" width="3.28515625" style="5" customWidth="1"/>
    <col min="1041" max="1042" width="10.85546875" style="5" customWidth="1"/>
    <col min="1043" max="1043" width="3.28515625" style="5" customWidth="1"/>
    <col min="1044" max="1046" width="7.5703125" style="5" customWidth="1"/>
    <col min="1047" max="1276" width="9.140625" style="5"/>
    <col min="1277" max="1277" width="10.5703125" style="5" customWidth="1"/>
    <col min="1278" max="1278" width="3.28515625" style="5" customWidth="1"/>
    <col min="1279" max="1282" width="11.28515625" style="5" customWidth="1"/>
    <col min="1283" max="1283" width="3.28515625" style="5" customWidth="1"/>
    <col min="1284" max="1287" width="10.7109375" style="5" customWidth="1"/>
    <col min="1288" max="1288" width="3.28515625" style="5" customWidth="1"/>
    <col min="1289" max="1291" width="11.5703125" style="5" customWidth="1"/>
    <col min="1292" max="1292" width="3.28515625" style="5" customWidth="1"/>
    <col min="1293" max="1295" width="11.85546875" style="5" customWidth="1"/>
    <col min="1296" max="1296" width="3.28515625" style="5" customWidth="1"/>
    <col min="1297" max="1298" width="10.85546875" style="5" customWidth="1"/>
    <col min="1299" max="1299" width="3.28515625" style="5" customWidth="1"/>
    <col min="1300" max="1302" width="7.5703125" style="5" customWidth="1"/>
    <col min="1303" max="1532" width="9.140625" style="5"/>
    <col min="1533" max="1533" width="10.5703125" style="5" customWidth="1"/>
    <col min="1534" max="1534" width="3.28515625" style="5" customWidth="1"/>
    <col min="1535" max="1538" width="11.28515625" style="5" customWidth="1"/>
    <col min="1539" max="1539" width="3.28515625" style="5" customWidth="1"/>
    <col min="1540" max="1543" width="10.7109375" style="5" customWidth="1"/>
    <col min="1544" max="1544" width="3.28515625" style="5" customWidth="1"/>
    <col min="1545" max="1547" width="11.5703125" style="5" customWidth="1"/>
    <col min="1548" max="1548" width="3.28515625" style="5" customWidth="1"/>
    <col min="1549" max="1551" width="11.85546875" style="5" customWidth="1"/>
    <col min="1552" max="1552" width="3.28515625" style="5" customWidth="1"/>
    <col min="1553" max="1554" width="10.85546875" style="5" customWidth="1"/>
    <col min="1555" max="1555" width="3.28515625" style="5" customWidth="1"/>
    <col min="1556" max="1558" width="7.5703125" style="5" customWidth="1"/>
    <col min="1559" max="1788" width="9.140625" style="5"/>
    <col min="1789" max="1789" width="10.5703125" style="5" customWidth="1"/>
    <col min="1790" max="1790" width="3.28515625" style="5" customWidth="1"/>
    <col min="1791" max="1794" width="11.28515625" style="5" customWidth="1"/>
    <col min="1795" max="1795" width="3.28515625" style="5" customWidth="1"/>
    <col min="1796" max="1799" width="10.7109375" style="5" customWidth="1"/>
    <col min="1800" max="1800" width="3.28515625" style="5" customWidth="1"/>
    <col min="1801" max="1803" width="11.5703125" style="5" customWidth="1"/>
    <col min="1804" max="1804" width="3.28515625" style="5" customWidth="1"/>
    <col min="1805" max="1807" width="11.85546875" style="5" customWidth="1"/>
    <col min="1808" max="1808" width="3.28515625" style="5" customWidth="1"/>
    <col min="1809" max="1810" width="10.85546875" style="5" customWidth="1"/>
    <col min="1811" max="1811" width="3.28515625" style="5" customWidth="1"/>
    <col min="1812" max="1814" width="7.5703125" style="5" customWidth="1"/>
    <col min="1815" max="2044" width="9.140625" style="5"/>
    <col min="2045" max="2045" width="10.5703125" style="5" customWidth="1"/>
    <col min="2046" max="2046" width="3.28515625" style="5" customWidth="1"/>
    <col min="2047" max="2050" width="11.28515625" style="5" customWidth="1"/>
    <col min="2051" max="2051" width="3.28515625" style="5" customWidth="1"/>
    <col min="2052" max="2055" width="10.7109375" style="5" customWidth="1"/>
    <col min="2056" max="2056" width="3.28515625" style="5" customWidth="1"/>
    <col min="2057" max="2059" width="11.5703125" style="5" customWidth="1"/>
    <col min="2060" max="2060" width="3.28515625" style="5" customWidth="1"/>
    <col min="2061" max="2063" width="11.85546875" style="5" customWidth="1"/>
    <col min="2064" max="2064" width="3.28515625" style="5" customWidth="1"/>
    <col min="2065" max="2066" width="10.85546875" style="5" customWidth="1"/>
    <col min="2067" max="2067" width="3.28515625" style="5" customWidth="1"/>
    <col min="2068" max="2070" width="7.5703125" style="5" customWidth="1"/>
    <col min="2071" max="2300" width="9.140625" style="5"/>
    <col min="2301" max="2301" width="10.5703125" style="5" customWidth="1"/>
    <col min="2302" max="2302" width="3.28515625" style="5" customWidth="1"/>
    <col min="2303" max="2306" width="11.28515625" style="5" customWidth="1"/>
    <col min="2307" max="2307" width="3.28515625" style="5" customWidth="1"/>
    <col min="2308" max="2311" width="10.7109375" style="5" customWidth="1"/>
    <col min="2312" max="2312" width="3.28515625" style="5" customWidth="1"/>
    <col min="2313" max="2315" width="11.5703125" style="5" customWidth="1"/>
    <col min="2316" max="2316" width="3.28515625" style="5" customWidth="1"/>
    <col min="2317" max="2319" width="11.85546875" style="5" customWidth="1"/>
    <col min="2320" max="2320" width="3.28515625" style="5" customWidth="1"/>
    <col min="2321" max="2322" width="10.85546875" style="5" customWidth="1"/>
    <col min="2323" max="2323" width="3.28515625" style="5" customWidth="1"/>
    <col min="2324" max="2326" width="7.5703125" style="5" customWidth="1"/>
    <col min="2327" max="2556" width="9.140625" style="5"/>
    <col min="2557" max="2557" width="10.5703125" style="5" customWidth="1"/>
    <col min="2558" max="2558" width="3.28515625" style="5" customWidth="1"/>
    <col min="2559" max="2562" width="11.28515625" style="5" customWidth="1"/>
    <col min="2563" max="2563" width="3.28515625" style="5" customWidth="1"/>
    <col min="2564" max="2567" width="10.7109375" style="5" customWidth="1"/>
    <col min="2568" max="2568" width="3.28515625" style="5" customWidth="1"/>
    <col min="2569" max="2571" width="11.5703125" style="5" customWidth="1"/>
    <col min="2572" max="2572" width="3.28515625" style="5" customWidth="1"/>
    <col min="2573" max="2575" width="11.85546875" style="5" customWidth="1"/>
    <col min="2576" max="2576" width="3.28515625" style="5" customWidth="1"/>
    <col min="2577" max="2578" width="10.85546875" style="5" customWidth="1"/>
    <col min="2579" max="2579" width="3.28515625" style="5" customWidth="1"/>
    <col min="2580" max="2582" width="7.5703125" style="5" customWidth="1"/>
    <col min="2583" max="2812" width="9.140625" style="5"/>
    <col min="2813" max="2813" width="10.5703125" style="5" customWidth="1"/>
    <col min="2814" max="2814" width="3.28515625" style="5" customWidth="1"/>
    <col min="2815" max="2818" width="11.28515625" style="5" customWidth="1"/>
    <col min="2819" max="2819" width="3.28515625" style="5" customWidth="1"/>
    <col min="2820" max="2823" width="10.7109375" style="5" customWidth="1"/>
    <col min="2824" max="2824" width="3.28515625" style="5" customWidth="1"/>
    <col min="2825" max="2827" width="11.5703125" style="5" customWidth="1"/>
    <col min="2828" max="2828" width="3.28515625" style="5" customWidth="1"/>
    <col min="2829" max="2831" width="11.85546875" style="5" customWidth="1"/>
    <col min="2832" max="2832" width="3.28515625" style="5" customWidth="1"/>
    <col min="2833" max="2834" width="10.85546875" style="5" customWidth="1"/>
    <col min="2835" max="2835" width="3.28515625" style="5" customWidth="1"/>
    <col min="2836" max="2838" width="7.5703125" style="5" customWidth="1"/>
    <col min="2839" max="3068" width="9.140625" style="5"/>
    <col min="3069" max="3069" width="10.5703125" style="5" customWidth="1"/>
    <col min="3070" max="3070" width="3.28515625" style="5" customWidth="1"/>
    <col min="3071" max="3074" width="11.28515625" style="5" customWidth="1"/>
    <col min="3075" max="3075" width="3.28515625" style="5" customWidth="1"/>
    <col min="3076" max="3079" width="10.7109375" style="5" customWidth="1"/>
    <col min="3080" max="3080" width="3.28515625" style="5" customWidth="1"/>
    <col min="3081" max="3083" width="11.5703125" style="5" customWidth="1"/>
    <col min="3084" max="3084" width="3.28515625" style="5" customWidth="1"/>
    <col min="3085" max="3087" width="11.85546875" style="5" customWidth="1"/>
    <col min="3088" max="3088" width="3.28515625" style="5" customWidth="1"/>
    <col min="3089" max="3090" width="10.85546875" style="5" customWidth="1"/>
    <col min="3091" max="3091" width="3.28515625" style="5" customWidth="1"/>
    <col min="3092" max="3094" width="7.5703125" style="5" customWidth="1"/>
    <col min="3095" max="3324" width="9.140625" style="5"/>
    <col min="3325" max="3325" width="10.5703125" style="5" customWidth="1"/>
    <col min="3326" max="3326" width="3.28515625" style="5" customWidth="1"/>
    <col min="3327" max="3330" width="11.28515625" style="5" customWidth="1"/>
    <col min="3331" max="3331" width="3.28515625" style="5" customWidth="1"/>
    <col min="3332" max="3335" width="10.7109375" style="5" customWidth="1"/>
    <col min="3336" max="3336" width="3.28515625" style="5" customWidth="1"/>
    <col min="3337" max="3339" width="11.5703125" style="5" customWidth="1"/>
    <col min="3340" max="3340" width="3.28515625" style="5" customWidth="1"/>
    <col min="3341" max="3343" width="11.85546875" style="5" customWidth="1"/>
    <col min="3344" max="3344" width="3.28515625" style="5" customWidth="1"/>
    <col min="3345" max="3346" width="10.85546875" style="5" customWidth="1"/>
    <col min="3347" max="3347" width="3.28515625" style="5" customWidth="1"/>
    <col min="3348" max="3350" width="7.5703125" style="5" customWidth="1"/>
    <col min="3351" max="3580" width="9.140625" style="5"/>
    <col min="3581" max="3581" width="10.5703125" style="5" customWidth="1"/>
    <col min="3582" max="3582" width="3.28515625" style="5" customWidth="1"/>
    <col min="3583" max="3586" width="11.28515625" style="5" customWidth="1"/>
    <col min="3587" max="3587" width="3.28515625" style="5" customWidth="1"/>
    <col min="3588" max="3591" width="10.7109375" style="5" customWidth="1"/>
    <col min="3592" max="3592" width="3.28515625" style="5" customWidth="1"/>
    <col min="3593" max="3595" width="11.5703125" style="5" customWidth="1"/>
    <col min="3596" max="3596" width="3.28515625" style="5" customWidth="1"/>
    <col min="3597" max="3599" width="11.85546875" style="5" customWidth="1"/>
    <col min="3600" max="3600" width="3.28515625" style="5" customWidth="1"/>
    <col min="3601" max="3602" width="10.85546875" style="5" customWidth="1"/>
    <col min="3603" max="3603" width="3.28515625" style="5" customWidth="1"/>
    <col min="3604" max="3606" width="7.5703125" style="5" customWidth="1"/>
    <col min="3607" max="3836" width="9.140625" style="5"/>
    <col min="3837" max="3837" width="10.5703125" style="5" customWidth="1"/>
    <col min="3838" max="3838" width="3.28515625" style="5" customWidth="1"/>
    <col min="3839" max="3842" width="11.28515625" style="5" customWidth="1"/>
    <col min="3843" max="3843" width="3.28515625" style="5" customWidth="1"/>
    <col min="3844" max="3847" width="10.7109375" style="5" customWidth="1"/>
    <col min="3848" max="3848" width="3.28515625" style="5" customWidth="1"/>
    <col min="3849" max="3851" width="11.5703125" style="5" customWidth="1"/>
    <col min="3852" max="3852" width="3.28515625" style="5" customWidth="1"/>
    <col min="3853" max="3855" width="11.85546875" style="5" customWidth="1"/>
    <col min="3856" max="3856" width="3.28515625" style="5" customWidth="1"/>
    <col min="3857" max="3858" width="10.85546875" style="5" customWidth="1"/>
    <col min="3859" max="3859" width="3.28515625" style="5" customWidth="1"/>
    <col min="3860" max="3862" width="7.5703125" style="5" customWidth="1"/>
    <col min="3863" max="4092" width="9.140625" style="5"/>
    <col min="4093" max="4093" width="10.5703125" style="5" customWidth="1"/>
    <col min="4094" max="4094" width="3.28515625" style="5" customWidth="1"/>
    <col min="4095" max="4098" width="11.28515625" style="5" customWidth="1"/>
    <col min="4099" max="4099" width="3.28515625" style="5" customWidth="1"/>
    <col min="4100" max="4103" width="10.7109375" style="5" customWidth="1"/>
    <col min="4104" max="4104" width="3.28515625" style="5" customWidth="1"/>
    <col min="4105" max="4107" width="11.5703125" style="5" customWidth="1"/>
    <col min="4108" max="4108" width="3.28515625" style="5" customWidth="1"/>
    <col min="4109" max="4111" width="11.85546875" style="5" customWidth="1"/>
    <col min="4112" max="4112" width="3.28515625" style="5" customWidth="1"/>
    <col min="4113" max="4114" width="10.85546875" style="5" customWidth="1"/>
    <col min="4115" max="4115" width="3.28515625" style="5" customWidth="1"/>
    <col min="4116" max="4118" width="7.5703125" style="5" customWidth="1"/>
    <col min="4119" max="4348" width="9.140625" style="5"/>
    <col min="4349" max="4349" width="10.5703125" style="5" customWidth="1"/>
    <col min="4350" max="4350" width="3.28515625" style="5" customWidth="1"/>
    <col min="4351" max="4354" width="11.28515625" style="5" customWidth="1"/>
    <col min="4355" max="4355" width="3.28515625" style="5" customWidth="1"/>
    <col min="4356" max="4359" width="10.7109375" style="5" customWidth="1"/>
    <col min="4360" max="4360" width="3.28515625" style="5" customWidth="1"/>
    <col min="4361" max="4363" width="11.5703125" style="5" customWidth="1"/>
    <col min="4364" max="4364" width="3.28515625" style="5" customWidth="1"/>
    <col min="4365" max="4367" width="11.85546875" style="5" customWidth="1"/>
    <col min="4368" max="4368" width="3.28515625" style="5" customWidth="1"/>
    <col min="4369" max="4370" width="10.85546875" style="5" customWidth="1"/>
    <col min="4371" max="4371" width="3.28515625" style="5" customWidth="1"/>
    <col min="4372" max="4374" width="7.5703125" style="5" customWidth="1"/>
    <col min="4375" max="4604" width="9.140625" style="5"/>
    <col min="4605" max="4605" width="10.5703125" style="5" customWidth="1"/>
    <col min="4606" max="4606" width="3.28515625" style="5" customWidth="1"/>
    <col min="4607" max="4610" width="11.28515625" style="5" customWidth="1"/>
    <col min="4611" max="4611" width="3.28515625" style="5" customWidth="1"/>
    <col min="4612" max="4615" width="10.7109375" style="5" customWidth="1"/>
    <col min="4616" max="4616" width="3.28515625" style="5" customWidth="1"/>
    <col min="4617" max="4619" width="11.5703125" style="5" customWidth="1"/>
    <col min="4620" max="4620" width="3.28515625" style="5" customWidth="1"/>
    <col min="4621" max="4623" width="11.85546875" style="5" customWidth="1"/>
    <col min="4624" max="4624" width="3.28515625" style="5" customWidth="1"/>
    <col min="4625" max="4626" width="10.85546875" style="5" customWidth="1"/>
    <col min="4627" max="4627" width="3.28515625" style="5" customWidth="1"/>
    <col min="4628" max="4630" width="7.5703125" style="5" customWidth="1"/>
    <col min="4631" max="4860" width="9.140625" style="5"/>
    <col min="4861" max="4861" width="10.5703125" style="5" customWidth="1"/>
    <col min="4862" max="4862" width="3.28515625" style="5" customWidth="1"/>
    <col min="4863" max="4866" width="11.28515625" style="5" customWidth="1"/>
    <col min="4867" max="4867" width="3.28515625" style="5" customWidth="1"/>
    <col min="4868" max="4871" width="10.7109375" style="5" customWidth="1"/>
    <col min="4872" max="4872" width="3.28515625" style="5" customWidth="1"/>
    <col min="4873" max="4875" width="11.5703125" style="5" customWidth="1"/>
    <col min="4876" max="4876" width="3.28515625" style="5" customWidth="1"/>
    <col min="4877" max="4879" width="11.85546875" style="5" customWidth="1"/>
    <col min="4880" max="4880" width="3.28515625" style="5" customWidth="1"/>
    <col min="4881" max="4882" width="10.85546875" style="5" customWidth="1"/>
    <col min="4883" max="4883" width="3.28515625" style="5" customWidth="1"/>
    <col min="4884" max="4886" width="7.5703125" style="5" customWidth="1"/>
    <col min="4887" max="5116" width="9.140625" style="5"/>
    <col min="5117" max="5117" width="10.5703125" style="5" customWidth="1"/>
    <col min="5118" max="5118" width="3.28515625" style="5" customWidth="1"/>
    <col min="5119" max="5122" width="11.28515625" style="5" customWidth="1"/>
    <col min="5123" max="5123" width="3.28515625" style="5" customWidth="1"/>
    <col min="5124" max="5127" width="10.7109375" style="5" customWidth="1"/>
    <col min="5128" max="5128" width="3.28515625" style="5" customWidth="1"/>
    <col min="5129" max="5131" width="11.5703125" style="5" customWidth="1"/>
    <col min="5132" max="5132" width="3.28515625" style="5" customWidth="1"/>
    <col min="5133" max="5135" width="11.85546875" style="5" customWidth="1"/>
    <col min="5136" max="5136" width="3.28515625" style="5" customWidth="1"/>
    <col min="5137" max="5138" width="10.85546875" style="5" customWidth="1"/>
    <col min="5139" max="5139" width="3.28515625" style="5" customWidth="1"/>
    <col min="5140" max="5142" width="7.5703125" style="5" customWidth="1"/>
    <col min="5143" max="5372" width="9.140625" style="5"/>
    <col min="5373" max="5373" width="10.5703125" style="5" customWidth="1"/>
    <col min="5374" max="5374" width="3.28515625" style="5" customWidth="1"/>
    <col min="5375" max="5378" width="11.28515625" style="5" customWidth="1"/>
    <col min="5379" max="5379" width="3.28515625" style="5" customWidth="1"/>
    <col min="5380" max="5383" width="10.7109375" style="5" customWidth="1"/>
    <col min="5384" max="5384" width="3.28515625" style="5" customWidth="1"/>
    <col min="5385" max="5387" width="11.5703125" style="5" customWidth="1"/>
    <col min="5388" max="5388" width="3.28515625" style="5" customWidth="1"/>
    <col min="5389" max="5391" width="11.85546875" style="5" customWidth="1"/>
    <col min="5392" max="5392" width="3.28515625" style="5" customWidth="1"/>
    <col min="5393" max="5394" width="10.85546875" style="5" customWidth="1"/>
    <col min="5395" max="5395" width="3.28515625" style="5" customWidth="1"/>
    <col min="5396" max="5398" width="7.5703125" style="5" customWidth="1"/>
    <col min="5399" max="5628" width="9.140625" style="5"/>
    <col min="5629" max="5629" width="10.5703125" style="5" customWidth="1"/>
    <col min="5630" max="5630" width="3.28515625" style="5" customWidth="1"/>
    <col min="5631" max="5634" width="11.28515625" style="5" customWidth="1"/>
    <col min="5635" max="5635" width="3.28515625" style="5" customWidth="1"/>
    <col min="5636" max="5639" width="10.7109375" style="5" customWidth="1"/>
    <col min="5640" max="5640" width="3.28515625" style="5" customWidth="1"/>
    <col min="5641" max="5643" width="11.5703125" style="5" customWidth="1"/>
    <col min="5644" max="5644" width="3.28515625" style="5" customWidth="1"/>
    <col min="5645" max="5647" width="11.85546875" style="5" customWidth="1"/>
    <col min="5648" max="5648" width="3.28515625" style="5" customWidth="1"/>
    <col min="5649" max="5650" width="10.85546875" style="5" customWidth="1"/>
    <col min="5651" max="5651" width="3.28515625" style="5" customWidth="1"/>
    <col min="5652" max="5654" width="7.5703125" style="5" customWidth="1"/>
    <col min="5655" max="5884" width="9.140625" style="5"/>
    <col min="5885" max="5885" width="10.5703125" style="5" customWidth="1"/>
    <col min="5886" max="5886" width="3.28515625" style="5" customWidth="1"/>
    <col min="5887" max="5890" width="11.28515625" style="5" customWidth="1"/>
    <col min="5891" max="5891" width="3.28515625" style="5" customWidth="1"/>
    <col min="5892" max="5895" width="10.7109375" style="5" customWidth="1"/>
    <col min="5896" max="5896" width="3.28515625" style="5" customWidth="1"/>
    <col min="5897" max="5899" width="11.5703125" style="5" customWidth="1"/>
    <col min="5900" max="5900" width="3.28515625" style="5" customWidth="1"/>
    <col min="5901" max="5903" width="11.85546875" style="5" customWidth="1"/>
    <col min="5904" max="5904" width="3.28515625" style="5" customWidth="1"/>
    <col min="5905" max="5906" width="10.85546875" style="5" customWidth="1"/>
    <col min="5907" max="5907" width="3.28515625" style="5" customWidth="1"/>
    <col min="5908" max="5910" width="7.5703125" style="5" customWidth="1"/>
    <col min="5911" max="6140" width="9.140625" style="5"/>
    <col min="6141" max="6141" width="10.5703125" style="5" customWidth="1"/>
    <col min="6142" max="6142" width="3.28515625" style="5" customWidth="1"/>
    <col min="6143" max="6146" width="11.28515625" style="5" customWidth="1"/>
    <col min="6147" max="6147" width="3.28515625" style="5" customWidth="1"/>
    <col min="6148" max="6151" width="10.7109375" style="5" customWidth="1"/>
    <col min="6152" max="6152" width="3.28515625" style="5" customWidth="1"/>
    <col min="6153" max="6155" width="11.5703125" style="5" customWidth="1"/>
    <col min="6156" max="6156" width="3.28515625" style="5" customWidth="1"/>
    <col min="6157" max="6159" width="11.85546875" style="5" customWidth="1"/>
    <col min="6160" max="6160" width="3.28515625" style="5" customWidth="1"/>
    <col min="6161" max="6162" width="10.85546875" style="5" customWidth="1"/>
    <col min="6163" max="6163" width="3.28515625" style="5" customWidth="1"/>
    <col min="6164" max="6166" width="7.5703125" style="5" customWidth="1"/>
    <col min="6167" max="6396" width="9.140625" style="5"/>
    <col min="6397" max="6397" width="10.5703125" style="5" customWidth="1"/>
    <col min="6398" max="6398" width="3.28515625" style="5" customWidth="1"/>
    <col min="6399" max="6402" width="11.28515625" style="5" customWidth="1"/>
    <col min="6403" max="6403" width="3.28515625" style="5" customWidth="1"/>
    <col min="6404" max="6407" width="10.7109375" style="5" customWidth="1"/>
    <col min="6408" max="6408" width="3.28515625" style="5" customWidth="1"/>
    <col min="6409" max="6411" width="11.5703125" style="5" customWidth="1"/>
    <col min="6412" max="6412" width="3.28515625" style="5" customWidth="1"/>
    <col min="6413" max="6415" width="11.85546875" style="5" customWidth="1"/>
    <col min="6416" max="6416" width="3.28515625" style="5" customWidth="1"/>
    <col min="6417" max="6418" width="10.85546875" style="5" customWidth="1"/>
    <col min="6419" max="6419" width="3.28515625" style="5" customWidth="1"/>
    <col min="6420" max="6422" width="7.5703125" style="5" customWidth="1"/>
    <col min="6423" max="6652" width="9.140625" style="5"/>
    <col min="6653" max="6653" width="10.5703125" style="5" customWidth="1"/>
    <col min="6654" max="6654" width="3.28515625" style="5" customWidth="1"/>
    <col min="6655" max="6658" width="11.28515625" style="5" customWidth="1"/>
    <col min="6659" max="6659" width="3.28515625" style="5" customWidth="1"/>
    <col min="6660" max="6663" width="10.7109375" style="5" customWidth="1"/>
    <col min="6664" max="6664" width="3.28515625" style="5" customWidth="1"/>
    <col min="6665" max="6667" width="11.5703125" style="5" customWidth="1"/>
    <col min="6668" max="6668" width="3.28515625" style="5" customWidth="1"/>
    <col min="6669" max="6671" width="11.85546875" style="5" customWidth="1"/>
    <col min="6672" max="6672" width="3.28515625" style="5" customWidth="1"/>
    <col min="6673" max="6674" width="10.85546875" style="5" customWidth="1"/>
    <col min="6675" max="6675" width="3.28515625" style="5" customWidth="1"/>
    <col min="6676" max="6678" width="7.5703125" style="5" customWidth="1"/>
    <col min="6679" max="6908" width="9.140625" style="5"/>
    <col min="6909" max="6909" width="10.5703125" style="5" customWidth="1"/>
    <col min="6910" max="6910" width="3.28515625" style="5" customWidth="1"/>
    <col min="6911" max="6914" width="11.28515625" style="5" customWidth="1"/>
    <col min="6915" max="6915" width="3.28515625" style="5" customWidth="1"/>
    <col min="6916" max="6919" width="10.7109375" style="5" customWidth="1"/>
    <col min="6920" max="6920" width="3.28515625" style="5" customWidth="1"/>
    <col min="6921" max="6923" width="11.5703125" style="5" customWidth="1"/>
    <col min="6924" max="6924" width="3.28515625" style="5" customWidth="1"/>
    <col min="6925" max="6927" width="11.85546875" style="5" customWidth="1"/>
    <col min="6928" max="6928" width="3.28515625" style="5" customWidth="1"/>
    <col min="6929" max="6930" width="10.85546875" style="5" customWidth="1"/>
    <col min="6931" max="6931" width="3.28515625" style="5" customWidth="1"/>
    <col min="6932" max="6934" width="7.5703125" style="5" customWidth="1"/>
    <col min="6935" max="7164" width="9.140625" style="5"/>
    <col min="7165" max="7165" width="10.5703125" style="5" customWidth="1"/>
    <col min="7166" max="7166" width="3.28515625" style="5" customWidth="1"/>
    <col min="7167" max="7170" width="11.28515625" style="5" customWidth="1"/>
    <col min="7171" max="7171" width="3.28515625" style="5" customWidth="1"/>
    <col min="7172" max="7175" width="10.7109375" style="5" customWidth="1"/>
    <col min="7176" max="7176" width="3.28515625" style="5" customWidth="1"/>
    <col min="7177" max="7179" width="11.5703125" style="5" customWidth="1"/>
    <col min="7180" max="7180" width="3.28515625" style="5" customWidth="1"/>
    <col min="7181" max="7183" width="11.85546875" style="5" customWidth="1"/>
    <col min="7184" max="7184" width="3.28515625" style="5" customWidth="1"/>
    <col min="7185" max="7186" width="10.85546875" style="5" customWidth="1"/>
    <col min="7187" max="7187" width="3.28515625" style="5" customWidth="1"/>
    <col min="7188" max="7190" width="7.5703125" style="5" customWidth="1"/>
    <col min="7191" max="7420" width="9.140625" style="5"/>
    <col min="7421" max="7421" width="10.5703125" style="5" customWidth="1"/>
    <col min="7422" max="7422" width="3.28515625" style="5" customWidth="1"/>
    <col min="7423" max="7426" width="11.28515625" style="5" customWidth="1"/>
    <col min="7427" max="7427" width="3.28515625" style="5" customWidth="1"/>
    <col min="7428" max="7431" width="10.7109375" style="5" customWidth="1"/>
    <col min="7432" max="7432" width="3.28515625" style="5" customWidth="1"/>
    <col min="7433" max="7435" width="11.5703125" style="5" customWidth="1"/>
    <col min="7436" max="7436" width="3.28515625" style="5" customWidth="1"/>
    <col min="7437" max="7439" width="11.85546875" style="5" customWidth="1"/>
    <col min="7440" max="7440" width="3.28515625" style="5" customWidth="1"/>
    <col min="7441" max="7442" width="10.85546875" style="5" customWidth="1"/>
    <col min="7443" max="7443" width="3.28515625" style="5" customWidth="1"/>
    <col min="7444" max="7446" width="7.5703125" style="5" customWidth="1"/>
    <col min="7447" max="7676" width="9.140625" style="5"/>
    <col min="7677" max="7677" width="10.5703125" style="5" customWidth="1"/>
    <col min="7678" max="7678" width="3.28515625" style="5" customWidth="1"/>
    <col min="7679" max="7682" width="11.28515625" style="5" customWidth="1"/>
    <col min="7683" max="7683" width="3.28515625" style="5" customWidth="1"/>
    <col min="7684" max="7687" width="10.7109375" style="5" customWidth="1"/>
    <col min="7688" max="7688" width="3.28515625" style="5" customWidth="1"/>
    <col min="7689" max="7691" width="11.5703125" style="5" customWidth="1"/>
    <col min="7692" max="7692" width="3.28515625" style="5" customWidth="1"/>
    <col min="7693" max="7695" width="11.85546875" style="5" customWidth="1"/>
    <col min="7696" max="7696" width="3.28515625" style="5" customWidth="1"/>
    <col min="7697" max="7698" width="10.85546875" style="5" customWidth="1"/>
    <col min="7699" max="7699" width="3.28515625" style="5" customWidth="1"/>
    <col min="7700" max="7702" width="7.5703125" style="5" customWidth="1"/>
    <col min="7703" max="7932" width="9.140625" style="5"/>
    <col min="7933" max="7933" width="10.5703125" style="5" customWidth="1"/>
    <col min="7934" max="7934" width="3.28515625" style="5" customWidth="1"/>
    <col min="7935" max="7938" width="11.28515625" style="5" customWidth="1"/>
    <col min="7939" max="7939" width="3.28515625" style="5" customWidth="1"/>
    <col min="7940" max="7943" width="10.7109375" style="5" customWidth="1"/>
    <col min="7944" max="7944" width="3.28515625" style="5" customWidth="1"/>
    <col min="7945" max="7947" width="11.5703125" style="5" customWidth="1"/>
    <col min="7948" max="7948" width="3.28515625" style="5" customWidth="1"/>
    <col min="7949" max="7951" width="11.85546875" style="5" customWidth="1"/>
    <col min="7952" max="7952" width="3.28515625" style="5" customWidth="1"/>
    <col min="7953" max="7954" width="10.85546875" style="5" customWidth="1"/>
    <col min="7955" max="7955" width="3.28515625" style="5" customWidth="1"/>
    <col min="7956" max="7958" width="7.5703125" style="5" customWidth="1"/>
    <col min="7959" max="8188" width="9.140625" style="5"/>
    <col min="8189" max="8189" width="10.5703125" style="5" customWidth="1"/>
    <col min="8190" max="8190" width="3.28515625" style="5" customWidth="1"/>
    <col min="8191" max="8194" width="11.28515625" style="5" customWidth="1"/>
    <col min="8195" max="8195" width="3.28515625" style="5" customWidth="1"/>
    <col min="8196" max="8199" width="10.7109375" style="5" customWidth="1"/>
    <col min="8200" max="8200" width="3.28515625" style="5" customWidth="1"/>
    <col min="8201" max="8203" width="11.5703125" style="5" customWidth="1"/>
    <col min="8204" max="8204" width="3.28515625" style="5" customWidth="1"/>
    <col min="8205" max="8207" width="11.85546875" style="5" customWidth="1"/>
    <col min="8208" max="8208" width="3.28515625" style="5" customWidth="1"/>
    <col min="8209" max="8210" width="10.85546875" style="5" customWidth="1"/>
    <col min="8211" max="8211" width="3.28515625" style="5" customWidth="1"/>
    <col min="8212" max="8214" width="7.5703125" style="5" customWidth="1"/>
    <col min="8215" max="8444" width="9.140625" style="5"/>
    <col min="8445" max="8445" width="10.5703125" style="5" customWidth="1"/>
    <col min="8446" max="8446" width="3.28515625" style="5" customWidth="1"/>
    <col min="8447" max="8450" width="11.28515625" style="5" customWidth="1"/>
    <col min="8451" max="8451" width="3.28515625" style="5" customWidth="1"/>
    <col min="8452" max="8455" width="10.7109375" style="5" customWidth="1"/>
    <col min="8456" max="8456" width="3.28515625" style="5" customWidth="1"/>
    <col min="8457" max="8459" width="11.5703125" style="5" customWidth="1"/>
    <col min="8460" max="8460" width="3.28515625" style="5" customWidth="1"/>
    <col min="8461" max="8463" width="11.85546875" style="5" customWidth="1"/>
    <col min="8464" max="8464" width="3.28515625" style="5" customWidth="1"/>
    <col min="8465" max="8466" width="10.85546875" style="5" customWidth="1"/>
    <col min="8467" max="8467" width="3.28515625" style="5" customWidth="1"/>
    <col min="8468" max="8470" width="7.5703125" style="5" customWidth="1"/>
    <col min="8471" max="8700" width="9.140625" style="5"/>
    <col min="8701" max="8701" width="10.5703125" style="5" customWidth="1"/>
    <col min="8702" max="8702" width="3.28515625" style="5" customWidth="1"/>
    <col min="8703" max="8706" width="11.28515625" style="5" customWidth="1"/>
    <col min="8707" max="8707" width="3.28515625" style="5" customWidth="1"/>
    <col min="8708" max="8711" width="10.7109375" style="5" customWidth="1"/>
    <col min="8712" max="8712" width="3.28515625" style="5" customWidth="1"/>
    <col min="8713" max="8715" width="11.5703125" style="5" customWidth="1"/>
    <col min="8716" max="8716" width="3.28515625" style="5" customWidth="1"/>
    <col min="8717" max="8719" width="11.85546875" style="5" customWidth="1"/>
    <col min="8720" max="8720" width="3.28515625" style="5" customWidth="1"/>
    <col min="8721" max="8722" width="10.85546875" style="5" customWidth="1"/>
    <col min="8723" max="8723" width="3.28515625" style="5" customWidth="1"/>
    <col min="8724" max="8726" width="7.5703125" style="5" customWidth="1"/>
    <col min="8727" max="8956" width="9.140625" style="5"/>
    <col min="8957" max="8957" width="10.5703125" style="5" customWidth="1"/>
    <col min="8958" max="8958" width="3.28515625" style="5" customWidth="1"/>
    <col min="8959" max="8962" width="11.28515625" style="5" customWidth="1"/>
    <col min="8963" max="8963" width="3.28515625" style="5" customWidth="1"/>
    <col min="8964" max="8967" width="10.7109375" style="5" customWidth="1"/>
    <col min="8968" max="8968" width="3.28515625" style="5" customWidth="1"/>
    <col min="8969" max="8971" width="11.5703125" style="5" customWidth="1"/>
    <col min="8972" max="8972" width="3.28515625" style="5" customWidth="1"/>
    <col min="8973" max="8975" width="11.85546875" style="5" customWidth="1"/>
    <col min="8976" max="8976" width="3.28515625" style="5" customWidth="1"/>
    <col min="8977" max="8978" width="10.85546875" style="5" customWidth="1"/>
    <col min="8979" max="8979" width="3.28515625" style="5" customWidth="1"/>
    <col min="8980" max="8982" width="7.5703125" style="5" customWidth="1"/>
    <col min="8983" max="9212" width="9.140625" style="5"/>
    <col min="9213" max="9213" width="10.5703125" style="5" customWidth="1"/>
    <col min="9214" max="9214" width="3.28515625" style="5" customWidth="1"/>
    <col min="9215" max="9218" width="11.28515625" style="5" customWidth="1"/>
    <col min="9219" max="9219" width="3.28515625" style="5" customWidth="1"/>
    <col min="9220" max="9223" width="10.7109375" style="5" customWidth="1"/>
    <col min="9224" max="9224" width="3.28515625" style="5" customWidth="1"/>
    <col min="9225" max="9227" width="11.5703125" style="5" customWidth="1"/>
    <col min="9228" max="9228" width="3.28515625" style="5" customWidth="1"/>
    <col min="9229" max="9231" width="11.85546875" style="5" customWidth="1"/>
    <col min="9232" max="9232" width="3.28515625" style="5" customWidth="1"/>
    <col min="9233" max="9234" width="10.85546875" style="5" customWidth="1"/>
    <col min="9235" max="9235" width="3.28515625" style="5" customWidth="1"/>
    <col min="9236" max="9238" width="7.5703125" style="5" customWidth="1"/>
    <col min="9239" max="9468" width="9.140625" style="5"/>
    <col min="9469" max="9469" width="10.5703125" style="5" customWidth="1"/>
    <col min="9470" max="9470" width="3.28515625" style="5" customWidth="1"/>
    <col min="9471" max="9474" width="11.28515625" style="5" customWidth="1"/>
    <col min="9475" max="9475" width="3.28515625" style="5" customWidth="1"/>
    <col min="9476" max="9479" width="10.7109375" style="5" customWidth="1"/>
    <col min="9480" max="9480" width="3.28515625" style="5" customWidth="1"/>
    <col min="9481" max="9483" width="11.5703125" style="5" customWidth="1"/>
    <col min="9484" max="9484" width="3.28515625" style="5" customWidth="1"/>
    <col min="9485" max="9487" width="11.85546875" style="5" customWidth="1"/>
    <col min="9488" max="9488" width="3.28515625" style="5" customWidth="1"/>
    <col min="9489" max="9490" width="10.85546875" style="5" customWidth="1"/>
    <col min="9491" max="9491" width="3.28515625" style="5" customWidth="1"/>
    <col min="9492" max="9494" width="7.5703125" style="5" customWidth="1"/>
    <col min="9495" max="9724" width="9.140625" style="5"/>
    <col min="9725" max="9725" width="10.5703125" style="5" customWidth="1"/>
    <col min="9726" max="9726" width="3.28515625" style="5" customWidth="1"/>
    <col min="9727" max="9730" width="11.28515625" style="5" customWidth="1"/>
    <col min="9731" max="9731" width="3.28515625" style="5" customWidth="1"/>
    <col min="9732" max="9735" width="10.7109375" style="5" customWidth="1"/>
    <col min="9736" max="9736" width="3.28515625" style="5" customWidth="1"/>
    <col min="9737" max="9739" width="11.5703125" style="5" customWidth="1"/>
    <col min="9740" max="9740" width="3.28515625" style="5" customWidth="1"/>
    <col min="9741" max="9743" width="11.85546875" style="5" customWidth="1"/>
    <col min="9744" max="9744" width="3.28515625" style="5" customWidth="1"/>
    <col min="9745" max="9746" width="10.85546875" style="5" customWidth="1"/>
    <col min="9747" max="9747" width="3.28515625" style="5" customWidth="1"/>
    <col min="9748" max="9750" width="7.5703125" style="5" customWidth="1"/>
    <col min="9751" max="9980" width="9.140625" style="5"/>
    <col min="9981" max="9981" width="10.5703125" style="5" customWidth="1"/>
    <col min="9982" max="9982" width="3.28515625" style="5" customWidth="1"/>
    <col min="9983" max="9986" width="11.28515625" style="5" customWidth="1"/>
    <col min="9987" max="9987" width="3.28515625" style="5" customWidth="1"/>
    <col min="9988" max="9991" width="10.7109375" style="5" customWidth="1"/>
    <col min="9992" max="9992" width="3.28515625" style="5" customWidth="1"/>
    <col min="9993" max="9995" width="11.5703125" style="5" customWidth="1"/>
    <col min="9996" max="9996" width="3.28515625" style="5" customWidth="1"/>
    <col min="9997" max="9999" width="11.85546875" style="5" customWidth="1"/>
    <col min="10000" max="10000" width="3.28515625" style="5" customWidth="1"/>
    <col min="10001" max="10002" width="10.85546875" style="5" customWidth="1"/>
    <col min="10003" max="10003" width="3.28515625" style="5" customWidth="1"/>
    <col min="10004" max="10006" width="7.5703125" style="5" customWidth="1"/>
    <col min="10007" max="10236" width="9.140625" style="5"/>
    <col min="10237" max="10237" width="10.5703125" style="5" customWidth="1"/>
    <col min="10238" max="10238" width="3.28515625" style="5" customWidth="1"/>
    <col min="10239" max="10242" width="11.28515625" style="5" customWidth="1"/>
    <col min="10243" max="10243" width="3.28515625" style="5" customWidth="1"/>
    <col min="10244" max="10247" width="10.7109375" style="5" customWidth="1"/>
    <col min="10248" max="10248" width="3.28515625" style="5" customWidth="1"/>
    <col min="10249" max="10251" width="11.5703125" style="5" customWidth="1"/>
    <col min="10252" max="10252" width="3.28515625" style="5" customWidth="1"/>
    <col min="10253" max="10255" width="11.85546875" style="5" customWidth="1"/>
    <col min="10256" max="10256" width="3.28515625" style="5" customWidth="1"/>
    <col min="10257" max="10258" width="10.85546875" style="5" customWidth="1"/>
    <col min="10259" max="10259" width="3.28515625" style="5" customWidth="1"/>
    <col min="10260" max="10262" width="7.5703125" style="5" customWidth="1"/>
    <col min="10263" max="10492" width="9.140625" style="5"/>
    <col min="10493" max="10493" width="10.5703125" style="5" customWidth="1"/>
    <col min="10494" max="10494" width="3.28515625" style="5" customWidth="1"/>
    <col min="10495" max="10498" width="11.28515625" style="5" customWidth="1"/>
    <col min="10499" max="10499" width="3.28515625" style="5" customWidth="1"/>
    <col min="10500" max="10503" width="10.7109375" style="5" customWidth="1"/>
    <col min="10504" max="10504" width="3.28515625" style="5" customWidth="1"/>
    <col min="10505" max="10507" width="11.5703125" style="5" customWidth="1"/>
    <col min="10508" max="10508" width="3.28515625" style="5" customWidth="1"/>
    <col min="10509" max="10511" width="11.85546875" style="5" customWidth="1"/>
    <col min="10512" max="10512" width="3.28515625" style="5" customWidth="1"/>
    <col min="10513" max="10514" width="10.85546875" style="5" customWidth="1"/>
    <col min="10515" max="10515" width="3.28515625" style="5" customWidth="1"/>
    <col min="10516" max="10518" width="7.5703125" style="5" customWidth="1"/>
    <col min="10519" max="10748" width="9.140625" style="5"/>
    <col min="10749" max="10749" width="10.5703125" style="5" customWidth="1"/>
    <col min="10750" max="10750" width="3.28515625" style="5" customWidth="1"/>
    <col min="10751" max="10754" width="11.28515625" style="5" customWidth="1"/>
    <col min="10755" max="10755" width="3.28515625" style="5" customWidth="1"/>
    <col min="10756" max="10759" width="10.7109375" style="5" customWidth="1"/>
    <col min="10760" max="10760" width="3.28515625" style="5" customWidth="1"/>
    <col min="10761" max="10763" width="11.5703125" style="5" customWidth="1"/>
    <col min="10764" max="10764" width="3.28515625" style="5" customWidth="1"/>
    <col min="10765" max="10767" width="11.85546875" style="5" customWidth="1"/>
    <col min="10768" max="10768" width="3.28515625" style="5" customWidth="1"/>
    <col min="10769" max="10770" width="10.85546875" style="5" customWidth="1"/>
    <col min="10771" max="10771" width="3.28515625" style="5" customWidth="1"/>
    <col min="10772" max="10774" width="7.5703125" style="5" customWidth="1"/>
    <col min="10775" max="11004" width="9.140625" style="5"/>
    <col min="11005" max="11005" width="10.5703125" style="5" customWidth="1"/>
    <col min="11006" max="11006" width="3.28515625" style="5" customWidth="1"/>
    <col min="11007" max="11010" width="11.28515625" style="5" customWidth="1"/>
    <col min="11011" max="11011" width="3.28515625" style="5" customWidth="1"/>
    <col min="11012" max="11015" width="10.7109375" style="5" customWidth="1"/>
    <col min="11016" max="11016" width="3.28515625" style="5" customWidth="1"/>
    <col min="11017" max="11019" width="11.5703125" style="5" customWidth="1"/>
    <col min="11020" max="11020" width="3.28515625" style="5" customWidth="1"/>
    <col min="11021" max="11023" width="11.85546875" style="5" customWidth="1"/>
    <col min="11024" max="11024" width="3.28515625" style="5" customWidth="1"/>
    <col min="11025" max="11026" width="10.85546875" style="5" customWidth="1"/>
    <col min="11027" max="11027" width="3.28515625" style="5" customWidth="1"/>
    <col min="11028" max="11030" width="7.5703125" style="5" customWidth="1"/>
    <col min="11031" max="11260" width="9.140625" style="5"/>
    <col min="11261" max="11261" width="10.5703125" style="5" customWidth="1"/>
    <col min="11262" max="11262" width="3.28515625" style="5" customWidth="1"/>
    <col min="11263" max="11266" width="11.28515625" style="5" customWidth="1"/>
    <col min="11267" max="11267" width="3.28515625" style="5" customWidth="1"/>
    <col min="11268" max="11271" width="10.7109375" style="5" customWidth="1"/>
    <col min="11272" max="11272" width="3.28515625" style="5" customWidth="1"/>
    <col min="11273" max="11275" width="11.5703125" style="5" customWidth="1"/>
    <col min="11276" max="11276" width="3.28515625" style="5" customWidth="1"/>
    <col min="11277" max="11279" width="11.85546875" style="5" customWidth="1"/>
    <col min="11280" max="11280" width="3.28515625" style="5" customWidth="1"/>
    <col min="11281" max="11282" width="10.85546875" style="5" customWidth="1"/>
    <col min="11283" max="11283" width="3.28515625" style="5" customWidth="1"/>
    <col min="11284" max="11286" width="7.5703125" style="5" customWidth="1"/>
    <col min="11287" max="11516" width="9.140625" style="5"/>
    <col min="11517" max="11517" width="10.5703125" style="5" customWidth="1"/>
    <col min="11518" max="11518" width="3.28515625" style="5" customWidth="1"/>
    <col min="11519" max="11522" width="11.28515625" style="5" customWidth="1"/>
    <col min="11523" max="11523" width="3.28515625" style="5" customWidth="1"/>
    <col min="11524" max="11527" width="10.7109375" style="5" customWidth="1"/>
    <col min="11528" max="11528" width="3.28515625" style="5" customWidth="1"/>
    <col min="11529" max="11531" width="11.5703125" style="5" customWidth="1"/>
    <col min="11532" max="11532" width="3.28515625" style="5" customWidth="1"/>
    <col min="11533" max="11535" width="11.85546875" style="5" customWidth="1"/>
    <col min="11536" max="11536" width="3.28515625" style="5" customWidth="1"/>
    <col min="11537" max="11538" width="10.85546875" style="5" customWidth="1"/>
    <col min="11539" max="11539" width="3.28515625" style="5" customWidth="1"/>
    <col min="11540" max="11542" width="7.5703125" style="5" customWidth="1"/>
    <col min="11543" max="11772" width="9.140625" style="5"/>
    <col min="11773" max="11773" width="10.5703125" style="5" customWidth="1"/>
    <col min="11774" max="11774" width="3.28515625" style="5" customWidth="1"/>
    <col min="11775" max="11778" width="11.28515625" style="5" customWidth="1"/>
    <col min="11779" max="11779" width="3.28515625" style="5" customWidth="1"/>
    <col min="11780" max="11783" width="10.7109375" style="5" customWidth="1"/>
    <col min="11784" max="11784" width="3.28515625" style="5" customWidth="1"/>
    <col min="11785" max="11787" width="11.5703125" style="5" customWidth="1"/>
    <col min="11788" max="11788" width="3.28515625" style="5" customWidth="1"/>
    <col min="11789" max="11791" width="11.85546875" style="5" customWidth="1"/>
    <col min="11792" max="11792" width="3.28515625" style="5" customWidth="1"/>
    <col min="11793" max="11794" width="10.85546875" style="5" customWidth="1"/>
    <col min="11795" max="11795" width="3.28515625" style="5" customWidth="1"/>
    <col min="11796" max="11798" width="7.5703125" style="5" customWidth="1"/>
    <col min="11799" max="12028" width="9.140625" style="5"/>
    <col min="12029" max="12029" width="10.5703125" style="5" customWidth="1"/>
    <col min="12030" max="12030" width="3.28515625" style="5" customWidth="1"/>
    <col min="12031" max="12034" width="11.28515625" style="5" customWidth="1"/>
    <col min="12035" max="12035" width="3.28515625" style="5" customWidth="1"/>
    <col min="12036" max="12039" width="10.7109375" style="5" customWidth="1"/>
    <col min="12040" max="12040" width="3.28515625" style="5" customWidth="1"/>
    <col min="12041" max="12043" width="11.5703125" style="5" customWidth="1"/>
    <col min="12044" max="12044" width="3.28515625" style="5" customWidth="1"/>
    <col min="12045" max="12047" width="11.85546875" style="5" customWidth="1"/>
    <col min="12048" max="12048" width="3.28515625" style="5" customWidth="1"/>
    <col min="12049" max="12050" width="10.85546875" style="5" customWidth="1"/>
    <col min="12051" max="12051" width="3.28515625" style="5" customWidth="1"/>
    <col min="12052" max="12054" width="7.5703125" style="5" customWidth="1"/>
    <col min="12055" max="12284" width="9.140625" style="5"/>
    <col min="12285" max="12285" width="10.5703125" style="5" customWidth="1"/>
    <col min="12286" max="12286" width="3.28515625" style="5" customWidth="1"/>
    <col min="12287" max="12290" width="11.28515625" style="5" customWidth="1"/>
    <col min="12291" max="12291" width="3.28515625" style="5" customWidth="1"/>
    <col min="12292" max="12295" width="10.7109375" style="5" customWidth="1"/>
    <col min="12296" max="12296" width="3.28515625" style="5" customWidth="1"/>
    <col min="12297" max="12299" width="11.5703125" style="5" customWidth="1"/>
    <col min="12300" max="12300" width="3.28515625" style="5" customWidth="1"/>
    <col min="12301" max="12303" width="11.85546875" style="5" customWidth="1"/>
    <col min="12304" max="12304" width="3.28515625" style="5" customWidth="1"/>
    <col min="12305" max="12306" width="10.85546875" style="5" customWidth="1"/>
    <col min="12307" max="12307" width="3.28515625" style="5" customWidth="1"/>
    <col min="12308" max="12310" width="7.5703125" style="5" customWidth="1"/>
    <col min="12311" max="12540" width="9.140625" style="5"/>
    <col min="12541" max="12541" width="10.5703125" style="5" customWidth="1"/>
    <col min="12542" max="12542" width="3.28515625" style="5" customWidth="1"/>
    <col min="12543" max="12546" width="11.28515625" style="5" customWidth="1"/>
    <col min="12547" max="12547" width="3.28515625" style="5" customWidth="1"/>
    <col min="12548" max="12551" width="10.7109375" style="5" customWidth="1"/>
    <col min="12552" max="12552" width="3.28515625" style="5" customWidth="1"/>
    <col min="12553" max="12555" width="11.5703125" style="5" customWidth="1"/>
    <col min="12556" max="12556" width="3.28515625" style="5" customWidth="1"/>
    <col min="12557" max="12559" width="11.85546875" style="5" customWidth="1"/>
    <col min="12560" max="12560" width="3.28515625" style="5" customWidth="1"/>
    <col min="12561" max="12562" width="10.85546875" style="5" customWidth="1"/>
    <col min="12563" max="12563" width="3.28515625" style="5" customWidth="1"/>
    <col min="12564" max="12566" width="7.5703125" style="5" customWidth="1"/>
    <col min="12567" max="12796" width="9.140625" style="5"/>
    <col min="12797" max="12797" width="10.5703125" style="5" customWidth="1"/>
    <col min="12798" max="12798" width="3.28515625" style="5" customWidth="1"/>
    <col min="12799" max="12802" width="11.28515625" style="5" customWidth="1"/>
    <col min="12803" max="12803" width="3.28515625" style="5" customWidth="1"/>
    <col min="12804" max="12807" width="10.7109375" style="5" customWidth="1"/>
    <col min="12808" max="12808" width="3.28515625" style="5" customWidth="1"/>
    <col min="12809" max="12811" width="11.5703125" style="5" customWidth="1"/>
    <col min="12812" max="12812" width="3.28515625" style="5" customWidth="1"/>
    <col min="12813" max="12815" width="11.85546875" style="5" customWidth="1"/>
    <col min="12816" max="12816" width="3.28515625" style="5" customWidth="1"/>
    <col min="12817" max="12818" width="10.85546875" style="5" customWidth="1"/>
    <col min="12819" max="12819" width="3.28515625" style="5" customWidth="1"/>
    <col min="12820" max="12822" width="7.5703125" style="5" customWidth="1"/>
    <col min="12823" max="13052" width="9.140625" style="5"/>
    <col min="13053" max="13053" width="10.5703125" style="5" customWidth="1"/>
    <col min="13054" max="13054" width="3.28515625" style="5" customWidth="1"/>
    <col min="13055" max="13058" width="11.28515625" style="5" customWidth="1"/>
    <col min="13059" max="13059" width="3.28515625" style="5" customWidth="1"/>
    <col min="13060" max="13063" width="10.7109375" style="5" customWidth="1"/>
    <col min="13064" max="13064" width="3.28515625" style="5" customWidth="1"/>
    <col min="13065" max="13067" width="11.5703125" style="5" customWidth="1"/>
    <col min="13068" max="13068" width="3.28515625" style="5" customWidth="1"/>
    <col min="13069" max="13071" width="11.85546875" style="5" customWidth="1"/>
    <col min="13072" max="13072" width="3.28515625" style="5" customWidth="1"/>
    <col min="13073" max="13074" width="10.85546875" style="5" customWidth="1"/>
    <col min="13075" max="13075" width="3.28515625" style="5" customWidth="1"/>
    <col min="13076" max="13078" width="7.5703125" style="5" customWidth="1"/>
    <col min="13079" max="13308" width="9.140625" style="5"/>
    <col min="13309" max="13309" width="10.5703125" style="5" customWidth="1"/>
    <col min="13310" max="13310" width="3.28515625" style="5" customWidth="1"/>
    <col min="13311" max="13314" width="11.28515625" style="5" customWidth="1"/>
    <col min="13315" max="13315" width="3.28515625" style="5" customWidth="1"/>
    <col min="13316" max="13319" width="10.7109375" style="5" customWidth="1"/>
    <col min="13320" max="13320" width="3.28515625" style="5" customWidth="1"/>
    <col min="13321" max="13323" width="11.5703125" style="5" customWidth="1"/>
    <col min="13324" max="13324" width="3.28515625" style="5" customWidth="1"/>
    <col min="13325" max="13327" width="11.85546875" style="5" customWidth="1"/>
    <col min="13328" max="13328" width="3.28515625" style="5" customWidth="1"/>
    <col min="13329" max="13330" width="10.85546875" style="5" customWidth="1"/>
    <col min="13331" max="13331" width="3.28515625" style="5" customWidth="1"/>
    <col min="13332" max="13334" width="7.5703125" style="5" customWidth="1"/>
    <col min="13335" max="13564" width="9.140625" style="5"/>
    <col min="13565" max="13565" width="10.5703125" style="5" customWidth="1"/>
    <col min="13566" max="13566" width="3.28515625" style="5" customWidth="1"/>
    <col min="13567" max="13570" width="11.28515625" style="5" customWidth="1"/>
    <col min="13571" max="13571" width="3.28515625" style="5" customWidth="1"/>
    <col min="13572" max="13575" width="10.7109375" style="5" customWidth="1"/>
    <col min="13576" max="13576" width="3.28515625" style="5" customWidth="1"/>
    <col min="13577" max="13579" width="11.5703125" style="5" customWidth="1"/>
    <col min="13580" max="13580" width="3.28515625" style="5" customWidth="1"/>
    <col min="13581" max="13583" width="11.85546875" style="5" customWidth="1"/>
    <col min="13584" max="13584" width="3.28515625" style="5" customWidth="1"/>
    <col min="13585" max="13586" width="10.85546875" style="5" customWidth="1"/>
    <col min="13587" max="13587" width="3.28515625" style="5" customWidth="1"/>
    <col min="13588" max="13590" width="7.5703125" style="5" customWidth="1"/>
    <col min="13591" max="13820" width="9.140625" style="5"/>
    <col min="13821" max="13821" width="10.5703125" style="5" customWidth="1"/>
    <col min="13822" max="13822" width="3.28515625" style="5" customWidth="1"/>
    <col min="13823" max="13826" width="11.28515625" style="5" customWidth="1"/>
    <col min="13827" max="13827" width="3.28515625" style="5" customWidth="1"/>
    <col min="13828" max="13831" width="10.7109375" style="5" customWidth="1"/>
    <col min="13832" max="13832" width="3.28515625" style="5" customWidth="1"/>
    <col min="13833" max="13835" width="11.5703125" style="5" customWidth="1"/>
    <col min="13836" max="13836" width="3.28515625" style="5" customWidth="1"/>
    <col min="13837" max="13839" width="11.85546875" style="5" customWidth="1"/>
    <col min="13840" max="13840" width="3.28515625" style="5" customWidth="1"/>
    <col min="13841" max="13842" width="10.85546875" style="5" customWidth="1"/>
    <col min="13843" max="13843" width="3.28515625" style="5" customWidth="1"/>
    <col min="13844" max="13846" width="7.5703125" style="5" customWidth="1"/>
    <col min="13847" max="14076" width="9.140625" style="5"/>
    <col min="14077" max="14077" width="10.5703125" style="5" customWidth="1"/>
    <col min="14078" max="14078" width="3.28515625" style="5" customWidth="1"/>
    <col min="14079" max="14082" width="11.28515625" style="5" customWidth="1"/>
    <col min="14083" max="14083" width="3.28515625" style="5" customWidth="1"/>
    <col min="14084" max="14087" width="10.7109375" style="5" customWidth="1"/>
    <col min="14088" max="14088" width="3.28515625" style="5" customWidth="1"/>
    <col min="14089" max="14091" width="11.5703125" style="5" customWidth="1"/>
    <col min="14092" max="14092" width="3.28515625" style="5" customWidth="1"/>
    <col min="14093" max="14095" width="11.85546875" style="5" customWidth="1"/>
    <col min="14096" max="14096" width="3.28515625" style="5" customWidth="1"/>
    <col min="14097" max="14098" width="10.85546875" style="5" customWidth="1"/>
    <col min="14099" max="14099" width="3.28515625" style="5" customWidth="1"/>
    <col min="14100" max="14102" width="7.5703125" style="5" customWidth="1"/>
    <col min="14103" max="14332" width="9.140625" style="5"/>
    <col min="14333" max="14333" width="10.5703125" style="5" customWidth="1"/>
    <col min="14334" max="14334" width="3.28515625" style="5" customWidth="1"/>
    <col min="14335" max="14338" width="11.28515625" style="5" customWidth="1"/>
    <col min="14339" max="14339" width="3.28515625" style="5" customWidth="1"/>
    <col min="14340" max="14343" width="10.7109375" style="5" customWidth="1"/>
    <col min="14344" max="14344" width="3.28515625" style="5" customWidth="1"/>
    <col min="14345" max="14347" width="11.5703125" style="5" customWidth="1"/>
    <col min="14348" max="14348" width="3.28515625" style="5" customWidth="1"/>
    <col min="14349" max="14351" width="11.85546875" style="5" customWidth="1"/>
    <col min="14352" max="14352" width="3.28515625" style="5" customWidth="1"/>
    <col min="14353" max="14354" width="10.85546875" style="5" customWidth="1"/>
    <col min="14355" max="14355" width="3.28515625" style="5" customWidth="1"/>
    <col min="14356" max="14358" width="7.5703125" style="5" customWidth="1"/>
    <col min="14359" max="14588" width="9.140625" style="5"/>
    <col min="14589" max="14589" width="10.5703125" style="5" customWidth="1"/>
    <col min="14590" max="14590" width="3.28515625" style="5" customWidth="1"/>
    <col min="14591" max="14594" width="11.28515625" style="5" customWidth="1"/>
    <col min="14595" max="14595" width="3.28515625" style="5" customWidth="1"/>
    <col min="14596" max="14599" width="10.7109375" style="5" customWidth="1"/>
    <col min="14600" max="14600" width="3.28515625" style="5" customWidth="1"/>
    <col min="14601" max="14603" width="11.5703125" style="5" customWidth="1"/>
    <col min="14604" max="14604" width="3.28515625" style="5" customWidth="1"/>
    <col min="14605" max="14607" width="11.85546875" style="5" customWidth="1"/>
    <col min="14608" max="14608" width="3.28515625" style="5" customWidth="1"/>
    <col min="14609" max="14610" width="10.85546875" style="5" customWidth="1"/>
    <col min="14611" max="14611" width="3.28515625" style="5" customWidth="1"/>
    <col min="14612" max="14614" width="7.5703125" style="5" customWidth="1"/>
    <col min="14615" max="14844" width="9.140625" style="5"/>
    <col min="14845" max="14845" width="10.5703125" style="5" customWidth="1"/>
    <col min="14846" max="14846" width="3.28515625" style="5" customWidth="1"/>
    <col min="14847" max="14850" width="11.28515625" style="5" customWidth="1"/>
    <col min="14851" max="14851" width="3.28515625" style="5" customWidth="1"/>
    <col min="14852" max="14855" width="10.7109375" style="5" customWidth="1"/>
    <col min="14856" max="14856" width="3.28515625" style="5" customWidth="1"/>
    <col min="14857" max="14859" width="11.5703125" style="5" customWidth="1"/>
    <col min="14860" max="14860" width="3.28515625" style="5" customWidth="1"/>
    <col min="14861" max="14863" width="11.85546875" style="5" customWidth="1"/>
    <col min="14864" max="14864" width="3.28515625" style="5" customWidth="1"/>
    <col min="14865" max="14866" width="10.85546875" style="5" customWidth="1"/>
    <col min="14867" max="14867" width="3.28515625" style="5" customWidth="1"/>
    <col min="14868" max="14870" width="7.5703125" style="5" customWidth="1"/>
    <col min="14871" max="15100" width="9.140625" style="5"/>
    <col min="15101" max="15101" width="10.5703125" style="5" customWidth="1"/>
    <col min="15102" max="15102" width="3.28515625" style="5" customWidth="1"/>
    <col min="15103" max="15106" width="11.28515625" style="5" customWidth="1"/>
    <col min="15107" max="15107" width="3.28515625" style="5" customWidth="1"/>
    <col min="15108" max="15111" width="10.7109375" style="5" customWidth="1"/>
    <col min="15112" max="15112" width="3.28515625" style="5" customWidth="1"/>
    <col min="15113" max="15115" width="11.5703125" style="5" customWidth="1"/>
    <col min="15116" max="15116" width="3.28515625" style="5" customWidth="1"/>
    <col min="15117" max="15119" width="11.85546875" style="5" customWidth="1"/>
    <col min="15120" max="15120" width="3.28515625" style="5" customWidth="1"/>
    <col min="15121" max="15122" width="10.85546875" style="5" customWidth="1"/>
    <col min="15123" max="15123" width="3.28515625" style="5" customWidth="1"/>
    <col min="15124" max="15126" width="7.5703125" style="5" customWidth="1"/>
    <col min="15127" max="15356" width="9.140625" style="5"/>
    <col min="15357" max="15357" width="10.5703125" style="5" customWidth="1"/>
    <col min="15358" max="15358" width="3.28515625" style="5" customWidth="1"/>
    <col min="15359" max="15362" width="11.28515625" style="5" customWidth="1"/>
    <col min="15363" max="15363" width="3.28515625" style="5" customWidth="1"/>
    <col min="15364" max="15367" width="10.7109375" style="5" customWidth="1"/>
    <col min="15368" max="15368" width="3.28515625" style="5" customWidth="1"/>
    <col min="15369" max="15371" width="11.5703125" style="5" customWidth="1"/>
    <col min="15372" max="15372" width="3.28515625" style="5" customWidth="1"/>
    <col min="15373" max="15375" width="11.85546875" style="5" customWidth="1"/>
    <col min="15376" max="15376" width="3.28515625" style="5" customWidth="1"/>
    <col min="15377" max="15378" width="10.85546875" style="5" customWidth="1"/>
    <col min="15379" max="15379" width="3.28515625" style="5" customWidth="1"/>
    <col min="15380" max="15382" width="7.5703125" style="5" customWidth="1"/>
    <col min="15383" max="15612" width="9.140625" style="5"/>
    <col min="15613" max="15613" width="10.5703125" style="5" customWidth="1"/>
    <col min="15614" max="15614" width="3.28515625" style="5" customWidth="1"/>
    <col min="15615" max="15618" width="11.28515625" style="5" customWidth="1"/>
    <col min="15619" max="15619" width="3.28515625" style="5" customWidth="1"/>
    <col min="15620" max="15623" width="10.7109375" style="5" customWidth="1"/>
    <col min="15624" max="15624" width="3.28515625" style="5" customWidth="1"/>
    <col min="15625" max="15627" width="11.5703125" style="5" customWidth="1"/>
    <col min="15628" max="15628" width="3.28515625" style="5" customWidth="1"/>
    <col min="15629" max="15631" width="11.85546875" style="5" customWidth="1"/>
    <col min="15632" max="15632" width="3.28515625" style="5" customWidth="1"/>
    <col min="15633" max="15634" width="10.85546875" style="5" customWidth="1"/>
    <col min="15635" max="15635" width="3.28515625" style="5" customWidth="1"/>
    <col min="15636" max="15638" width="7.5703125" style="5" customWidth="1"/>
    <col min="15639" max="15868" width="9.140625" style="5"/>
    <col min="15869" max="15869" width="10.5703125" style="5" customWidth="1"/>
    <col min="15870" max="15870" width="3.28515625" style="5" customWidth="1"/>
    <col min="15871" max="15874" width="11.28515625" style="5" customWidth="1"/>
    <col min="15875" max="15875" width="3.28515625" style="5" customWidth="1"/>
    <col min="15876" max="15879" width="10.7109375" style="5" customWidth="1"/>
    <col min="15880" max="15880" width="3.28515625" style="5" customWidth="1"/>
    <col min="15881" max="15883" width="11.5703125" style="5" customWidth="1"/>
    <col min="15884" max="15884" width="3.28515625" style="5" customWidth="1"/>
    <col min="15885" max="15887" width="11.85546875" style="5" customWidth="1"/>
    <col min="15888" max="15888" width="3.28515625" style="5" customWidth="1"/>
    <col min="15889" max="15890" width="10.85546875" style="5" customWidth="1"/>
    <col min="15891" max="15891" width="3.28515625" style="5" customWidth="1"/>
    <col min="15892" max="15894" width="7.5703125" style="5" customWidth="1"/>
    <col min="15895" max="16124" width="9.140625" style="5"/>
    <col min="16125" max="16125" width="10.5703125" style="5" customWidth="1"/>
    <col min="16126" max="16126" width="3.28515625" style="5" customWidth="1"/>
    <col min="16127" max="16130" width="11.28515625" style="5" customWidth="1"/>
    <col min="16131" max="16131" width="3.28515625" style="5" customWidth="1"/>
    <col min="16132" max="16135" width="10.7109375" style="5" customWidth="1"/>
    <col min="16136" max="16136" width="3.28515625" style="5" customWidth="1"/>
    <col min="16137" max="16139" width="11.5703125" style="5" customWidth="1"/>
    <col min="16140" max="16140" width="3.28515625" style="5" customWidth="1"/>
    <col min="16141" max="16143" width="11.85546875" style="5" customWidth="1"/>
    <col min="16144" max="16144" width="3.28515625" style="5" customWidth="1"/>
    <col min="16145" max="16146" width="10.85546875" style="5" customWidth="1"/>
    <col min="16147" max="16147" width="3.28515625" style="5" customWidth="1"/>
    <col min="16148" max="16150" width="7.5703125" style="5" customWidth="1"/>
    <col min="16151" max="16384" width="9.140625" style="5"/>
  </cols>
  <sheetData>
    <row r="3" spans="1:22" s="95" customFormat="1" ht="51">
      <c r="A3" s="87" t="s">
        <v>193</v>
      </c>
      <c r="B3" s="88"/>
      <c r="C3" s="89" t="s">
        <v>223</v>
      </c>
      <c r="D3" s="89" t="s">
        <v>224</v>
      </c>
      <c r="E3" s="90"/>
      <c r="F3" s="89" t="s">
        <v>235</v>
      </c>
      <c r="G3" s="89" t="s">
        <v>243</v>
      </c>
      <c r="H3" s="91"/>
      <c r="I3" s="91" t="s">
        <v>69</v>
      </c>
      <c r="J3" s="91" t="s">
        <v>70</v>
      </c>
      <c r="K3" s="91" t="s">
        <v>190</v>
      </c>
      <c r="L3" s="91"/>
      <c r="M3" s="91" t="s">
        <v>54</v>
      </c>
      <c r="N3" s="90" t="s">
        <v>58</v>
      </c>
      <c r="O3" s="91" t="s">
        <v>191</v>
      </c>
      <c r="P3" s="91"/>
      <c r="Q3" s="91" t="s">
        <v>194</v>
      </c>
      <c r="R3" s="91" t="s">
        <v>195</v>
      </c>
      <c r="S3" s="92"/>
      <c r="T3" s="93" t="s">
        <v>214</v>
      </c>
      <c r="U3" s="94" t="s">
        <v>215</v>
      </c>
      <c r="V3" s="92" t="s">
        <v>196</v>
      </c>
    </row>
    <row r="4" spans="1:22" s="95" customFormat="1">
      <c r="A4" s="87"/>
      <c r="B4" s="88"/>
      <c r="C4" s="89"/>
      <c r="D4" s="89"/>
      <c r="E4" s="90"/>
      <c r="F4" s="89"/>
      <c r="G4" s="89"/>
      <c r="H4" s="91"/>
      <c r="I4" s="91"/>
      <c r="J4" s="91"/>
      <c r="K4" s="91"/>
      <c r="L4" s="91"/>
      <c r="M4" s="107"/>
      <c r="N4" s="90"/>
      <c r="O4" s="91"/>
      <c r="P4" s="91"/>
      <c r="Q4" s="91"/>
      <c r="R4" s="91"/>
      <c r="S4" s="92"/>
      <c r="T4" s="93"/>
      <c r="U4" s="94"/>
      <c r="V4" s="92"/>
    </row>
    <row r="5" spans="1:22">
      <c r="A5" s="96">
        <v>2000</v>
      </c>
      <c r="B5" s="97"/>
      <c r="C5" s="98">
        <f>INDEX('TFP Calculation'!G$9:G$25,MATCH('Summary Results'!$A5,'TFP Calculation'!$C$9:$C$25,0))</f>
        <v>0.80490651452845163</v>
      </c>
      <c r="D5" s="98">
        <f>INDEX('TFP Calculation'!H$9:H$25,MATCH('Summary Results'!$A5,'TFP Calculation'!$C$9:$C$25,0))</f>
        <v>0.19509348547154834</v>
      </c>
      <c r="E5" s="97"/>
      <c r="F5" s="99" t="str">
        <f t="array" ref="F5">INDEX('TFP Calculation'!$M$9:$M$25,MATCH('Summary Results'!A5,'TFP Calculation'!$C$9:$C$25,0))</f>
        <v>-</v>
      </c>
      <c r="G5" s="99" t="str">
        <f t="array" ref="G5">INDEX('TFP Calculation'!$P$9:$P$25,MATCH('Summary Results'!A5,'TFP Calculation'!$C$9:$C$25,0))</f>
        <v>-</v>
      </c>
      <c r="H5" s="100"/>
      <c r="I5" s="98">
        <f t="array" ref="I5">INDEX('TFP Calculation'!AM$9:AM$25,MATCH('Summary Results'!$A5,'TFP Calculation'!$C$9:$C$25,0))</f>
        <v>0.10526701327261473</v>
      </c>
      <c r="J5" s="98">
        <f t="array" ref="J5">INDEX('TFP Calculation'!AN$9:AN$25,MATCH('Summary Results'!$A5,'TFP Calculation'!$C$9:$C$25,0))</f>
        <v>0.80025936777562523</v>
      </c>
      <c r="K5" s="98">
        <f t="array" ref="K5">INDEX('TFP Calculation'!AO$9:AO$25,MATCH('Summary Results'!$A5,'TFP Calculation'!$C$9:$C$25,0))</f>
        <v>9.4473618951760166E-2</v>
      </c>
      <c r="L5" s="100"/>
      <c r="M5" s="118" t="str">
        <f t="array" ref="M5">INDEX('TFP Calculation'!$T$9:$T$25,MATCH('Summary Results'!A5,'TFP Calculation'!$C$9:$C$25,0))</f>
        <v>-</v>
      </c>
      <c r="N5" s="99" t="str">
        <f t="array" ref="N5">INDEX('TFP Calculation'!$AA$9:$AA$25,MATCH('Summary Results'!A5,'TFP Calculation'!$C$9:$C$25,0))</f>
        <v>-</v>
      </c>
      <c r="O5" s="99" t="str">
        <f t="array" ref="O5">INDEX('TFP Calculation'!$AK$9:$AK$25,MATCH('Summary Results'!A5,'TFP Calculation'!$C$9:$C$25,0))</f>
        <v>-</v>
      </c>
      <c r="P5" s="100"/>
      <c r="Q5" s="98" t="str">
        <f>INDEX('TFP Calculation'!AQ$9:AQ$25,MATCH('Summary Results'!$A5,'TFP Calculation'!$C$9:$C$25,0))</f>
        <v>-</v>
      </c>
      <c r="R5" s="98" t="str">
        <f>INDEX('TFP Calculation'!AR$9:AR$25,MATCH('Summary Results'!$A5,'TFP Calculation'!$C$9:$C$25,0))</f>
        <v>-</v>
      </c>
      <c r="S5" s="101"/>
      <c r="T5" s="102" t="s">
        <v>42</v>
      </c>
      <c r="U5" s="102" t="s">
        <v>42</v>
      </c>
      <c r="V5" s="102" t="s">
        <v>42</v>
      </c>
    </row>
    <row r="6" spans="1:22">
      <c r="A6" s="96">
        <v>2001</v>
      </c>
      <c r="B6" s="97"/>
      <c r="C6" s="98">
        <f>INDEX('TFP Calculation'!G$9:G$25,MATCH('Summary Results'!$A6,'TFP Calculation'!$C$9:$C$25,0))</f>
        <v>0.79368017386072742</v>
      </c>
      <c r="D6" s="98">
        <f>INDEX('TFP Calculation'!H$9:H$25,MATCH('Summary Results'!$A6,'TFP Calculation'!$C$9:$C$25,0))</f>
        <v>0.20631982613927255</v>
      </c>
      <c r="E6" s="97"/>
      <c r="F6" s="99">
        <f t="array" ref="F6">INDEX('TFP Calculation'!$M$9:$M$25,MATCH('Summary Results'!A6,'TFP Calculation'!$C$9:$C$25,0))</f>
        <v>-6.7284979448776261E-2</v>
      </c>
      <c r="G6" s="99">
        <f t="array" ref="G6">INDEX('TFP Calculation'!$P$9:$P$25,MATCH('Summary Results'!A6,'TFP Calculation'!$C$9:$C$25,0))</f>
        <v>-6.8113938349307762E-2</v>
      </c>
      <c r="H6" s="100"/>
      <c r="I6" s="98">
        <f t="array" ref="I6">INDEX('TFP Calculation'!AM$9:AM$25,MATCH('Summary Results'!$A6,'TFP Calculation'!$C$9:$C$25,0))</f>
        <v>0.10415131430774106</v>
      </c>
      <c r="J6" s="98">
        <f t="array" ref="J6">INDEX('TFP Calculation'!AN$9:AN$25,MATCH('Summary Results'!$A6,'TFP Calculation'!$C$9:$C$25,0))</f>
        <v>0.79985746083483644</v>
      </c>
      <c r="K6" s="98">
        <f t="array" ref="K6">INDEX('TFP Calculation'!AO$9:AO$25,MATCH('Summary Results'!$A6,'TFP Calculation'!$C$9:$C$25,0))</f>
        <v>9.5991224857422314E-2</v>
      </c>
      <c r="L6" s="100"/>
      <c r="M6" s="118">
        <f t="array" ref="M6">INDEX('TFP Calculation'!$T$9:$T$25,MATCH('Summary Results'!A6,'TFP Calculation'!$C$9:$C$25,0))</f>
        <v>-2.7447767308480267E-2</v>
      </c>
      <c r="N6" s="99">
        <f t="array" ref="N6">INDEX('TFP Calculation'!$AA$9:$AA$25,MATCH('Summary Results'!A6,'TFP Calculation'!$C$9:$C$25,0))</f>
        <v>7.8277588292472019E-4</v>
      </c>
      <c r="O6" s="99">
        <f t="array" ref="O6">INDEX('TFP Calculation'!$AK$9:$AK$25,MATCH('Summary Results'!A6,'TFP Calculation'!$C$9:$C$25,0))</f>
        <v>1.9286038331143215E-2</v>
      </c>
      <c r="P6" s="100"/>
      <c r="Q6" s="98">
        <f>INDEX('TFP Calculation'!AQ$9:AQ$25,MATCH('Summary Results'!$A6,'TFP Calculation'!$C$9:$C$25,0))</f>
        <v>2.060779966377441E-2</v>
      </c>
      <c r="R6" s="98">
        <f>INDEX('TFP Calculation'!AR$9:AR$25,MATCH('Summary Results'!$A6,'TFP Calculation'!$C$9:$C$25,0))</f>
        <v>1.1950725930816605E-3</v>
      </c>
      <c r="S6" s="101"/>
      <c r="T6" s="102">
        <f>INDEX('TFP Calculation'!$BD$9:$BD$25,MATCH('Summary Results'!A6,'TFP Calculation'!$C$9:$C$25,0))</f>
        <v>-6.9249971067486898E-2</v>
      </c>
      <c r="U6" s="102">
        <f t="array" ref="U6">INDEX('TFP Calculation'!$BG$9:$BG$25,MATCH('Summary Results'!A6,'TFP Calculation'!$C$9:$C$25,0))</f>
        <v>3.9881675853492213E-4</v>
      </c>
      <c r="V6" s="102">
        <f t="array" ref="V6">INDEX('TFP Calculation'!$BJ$9:$BJ$25,MATCH('Summary Results'!A6,'TFP Calculation'!$C$9:$C$25,0))</f>
        <v>-6.8851154308951973E-2</v>
      </c>
    </row>
    <row r="7" spans="1:22">
      <c r="A7" s="96">
        <v>2002</v>
      </c>
      <c r="B7" s="97"/>
      <c r="C7" s="98">
        <f>INDEX('TFP Calculation'!G$9:G$25,MATCH('Summary Results'!$A7,'TFP Calculation'!$C$9:$C$25,0))</f>
        <v>0.80061203084747723</v>
      </c>
      <c r="D7" s="98">
        <f>INDEX('TFP Calculation'!H$9:H$25,MATCH('Summary Results'!$A7,'TFP Calculation'!$C$9:$C$25,0))</f>
        <v>0.19938796915252269</v>
      </c>
      <c r="E7" s="97"/>
      <c r="F7" s="99">
        <f t="array" ref="F7">INDEX('TFP Calculation'!$M$9:$M$25,MATCH('Summary Results'!A7,'TFP Calculation'!$C$9:$C$25,0))</f>
        <v>6.8976998061200487E-2</v>
      </c>
      <c r="G7" s="99">
        <f t="array" ref="G7">INDEX('TFP Calculation'!$P$9:$P$25,MATCH('Summary Results'!A7,'TFP Calculation'!$C$9:$C$25,0))</f>
        <v>7.5194610970360135E-2</v>
      </c>
      <c r="H7" s="100"/>
      <c r="I7" s="98">
        <f t="array" ref="I7">INDEX('TFP Calculation'!AM$9:AM$25,MATCH('Summary Results'!$A7,'TFP Calculation'!$C$9:$C$25,0))</f>
        <v>0.10667243661757206</v>
      </c>
      <c r="J7" s="98">
        <f t="array" ref="J7">INDEX('TFP Calculation'!AN$9:AN$25,MATCH('Summary Results'!$A7,'TFP Calculation'!$C$9:$C$25,0))</f>
        <v>0.78419683726168854</v>
      </c>
      <c r="K7" s="98">
        <f t="array" ref="K7">INDEX('TFP Calculation'!AO$9:AO$25,MATCH('Summary Results'!$A7,'TFP Calculation'!$C$9:$C$25,0))</f>
        <v>0.10913072612073935</v>
      </c>
      <c r="L7" s="100"/>
      <c r="M7" s="118">
        <f t="array" ref="M7">INDEX('TFP Calculation'!$T$9:$T$25,MATCH('Summary Results'!A7,'TFP Calculation'!$C$9:$C$25,0))</f>
        <v>-6.6975568660488705E-2</v>
      </c>
      <c r="N7" s="99">
        <f t="array" ref="N7">INDEX('TFP Calculation'!$AA$9:$AA$25,MATCH('Summary Results'!A7,'TFP Calculation'!$C$9:$C$25,0))</f>
        <v>-1.0691666625269139E-2</v>
      </c>
      <c r="O7" s="99">
        <f t="array" ref="O7">INDEX('TFP Calculation'!$AK$9:$AK$25,MATCH('Summary Results'!A7,'TFP Calculation'!$C$9:$C$25,0))</f>
        <v>0.1367276346909079</v>
      </c>
      <c r="P7" s="100"/>
      <c r="Q7" s="98">
        <f>INDEX('TFP Calculation'!AQ$9:AQ$25,MATCH('Summary Results'!$A7,'TFP Calculation'!$C$9:$C$25,0))</f>
        <v>1.645120050412836E-2</v>
      </c>
      <c r="R7" s="98">
        <f>INDEX('TFP Calculation'!AR$9:AR$25,MATCH('Summary Results'!$A7,'TFP Calculation'!$C$9:$C$25,0))</f>
        <v>1.0236819249816189E-3</v>
      </c>
      <c r="S7" s="101"/>
      <c r="T7" s="102">
        <f>INDEX('TFP Calculation'!$BD$9:$BD$25,MATCH('Summary Results'!A7,'TFP Calculation'!$C$9:$C$25,0))</f>
        <v>6.7449702051119373E-2</v>
      </c>
      <c r="U7" s="102">
        <f t="array" ref="U7">INDEX('TFP Calculation'!$BG$9:$BG$25,MATCH('Summary Results'!A7,'TFP Calculation'!$C$9:$C$25,0))</f>
        <v>3.3467780053364551E-3</v>
      </c>
      <c r="V7" s="102">
        <f t="array" ref="V7">INDEX('TFP Calculation'!$BJ$9:$BJ$25,MATCH('Summary Results'!A7,'TFP Calculation'!$C$9:$C$25,0))</f>
        <v>7.0796480056455835E-2</v>
      </c>
    </row>
    <row r="8" spans="1:22">
      <c r="A8" s="96">
        <v>2003</v>
      </c>
      <c r="B8" s="97"/>
      <c r="C8" s="98">
        <f>INDEX('TFP Calculation'!G$9:G$25,MATCH('Summary Results'!$A8,'TFP Calculation'!$C$9:$C$25,0))</f>
        <v>0.81230024548124424</v>
      </c>
      <c r="D8" s="98">
        <f>INDEX('TFP Calculation'!H$9:H$25,MATCH('Summary Results'!$A8,'TFP Calculation'!$C$9:$C$25,0))</f>
        <v>0.18769975451875565</v>
      </c>
      <c r="E8" s="97"/>
      <c r="F8" s="99">
        <f t="array" ref="F8">INDEX('TFP Calculation'!$M$9:$M$25,MATCH('Summary Results'!A8,'TFP Calculation'!$C$9:$C$25,0))</f>
        <v>5.8886624477099601E-2</v>
      </c>
      <c r="G8" s="99">
        <f t="array" ref="G8">INDEX('TFP Calculation'!$P$9:$P$25,MATCH('Summary Results'!A8,'TFP Calculation'!$C$9:$C$25,0))</f>
        <v>-4.1734798470338952E-2</v>
      </c>
      <c r="H8" s="100"/>
      <c r="I8" s="98">
        <f t="array" ref="I8">INDEX('TFP Calculation'!AM$9:AM$25,MATCH('Summary Results'!$A8,'TFP Calculation'!$C$9:$C$25,0))</f>
        <v>0.1062811190119613</v>
      </c>
      <c r="J8" s="98">
        <f t="array" ref="J8">INDEX('TFP Calculation'!AN$9:AN$25,MATCH('Summary Results'!$A8,'TFP Calculation'!$C$9:$C$25,0))</f>
        <v>0.79700458612742986</v>
      </c>
      <c r="K8" s="98">
        <f t="array" ref="K8">INDEX('TFP Calculation'!AO$9:AO$25,MATCH('Summary Results'!$A8,'TFP Calculation'!$C$9:$C$25,0))</f>
        <v>9.671429486060891E-2</v>
      </c>
      <c r="L8" s="100"/>
      <c r="M8" s="118">
        <f t="array" ref="M8">INDEX('TFP Calculation'!$T$9:$T$25,MATCH('Summary Results'!A8,'TFP Calculation'!$C$9:$C$25,0))</f>
        <v>-1.1738148984198603E-2</v>
      </c>
      <c r="N8" s="99">
        <f t="array" ref="N8">INDEX('TFP Calculation'!$AA$9:$AA$25,MATCH('Summary Results'!A8,'TFP Calculation'!$C$9:$C$25,0))</f>
        <v>-7.0036073796439982E-6</v>
      </c>
      <c r="O8" s="99">
        <f t="array" ref="O8">INDEX('TFP Calculation'!$AK$9:$AK$25,MATCH('Summary Results'!A8,'TFP Calculation'!$C$9:$C$25,0))</f>
        <v>-0.14775102471080087</v>
      </c>
      <c r="P8" s="100"/>
      <c r="Q8" s="98">
        <f>INDEX('TFP Calculation'!AQ$9:AQ$25,MATCH('Summary Results'!$A8,'TFP Calculation'!$C$9:$C$25,0))</f>
        <v>9.7373869073489588E-3</v>
      </c>
      <c r="R8" s="98">
        <f>INDEX('TFP Calculation'!AR$9:AR$25,MATCH('Summary Results'!$A8,'TFP Calculation'!$C$9:$C$25,0))</f>
        <v>6.0194147219219023E-4</v>
      </c>
      <c r="S8" s="101"/>
      <c r="T8" s="102">
        <f>INDEX('TFP Calculation'!$BD$9:$BD$25,MATCH('Summary Results'!A8,'TFP Calculation'!$C$9:$C$25,0))</f>
        <v>3.8214639823994132E-2</v>
      </c>
      <c r="U8" s="102">
        <f t="array" ref="U8">INDEX('TFP Calculation'!$BG$9:$BG$25,MATCH('Summary Results'!A8,'TFP Calculation'!$C$9:$C$25,0))</f>
        <v>1.6050565061434277E-2</v>
      </c>
      <c r="V8" s="102">
        <f t="array" ref="V8">INDEX('TFP Calculation'!$BJ$9:$BJ$25,MATCH('Summary Results'!A8,'TFP Calculation'!$C$9:$C$25,0))</f>
        <v>5.4265204885428409E-2</v>
      </c>
    </row>
    <row r="9" spans="1:22">
      <c r="A9" s="96">
        <v>2004</v>
      </c>
      <c r="B9" s="97"/>
      <c r="C9" s="98">
        <f>INDEX('TFP Calculation'!G$9:G$25,MATCH('Summary Results'!$A9,'TFP Calculation'!$C$9:$C$25,0))</f>
        <v>0.81713527547106135</v>
      </c>
      <c r="D9" s="98">
        <f>INDEX('TFP Calculation'!H$9:H$25,MATCH('Summary Results'!$A9,'TFP Calculation'!$C$9:$C$25,0))</f>
        <v>0.18286472452893859</v>
      </c>
      <c r="E9" s="97"/>
      <c r="F9" s="99">
        <f t="array" ref="F9">INDEX('TFP Calculation'!$M$9:$M$25,MATCH('Summary Results'!A9,'TFP Calculation'!$C$9:$C$25,0))</f>
        <v>-4.8601962517731467E-2</v>
      </c>
      <c r="G9" s="99">
        <f t="array" ref="G9">INDEX('TFP Calculation'!$P$9:$P$25,MATCH('Summary Results'!A9,'TFP Calculation'!$C$9:$C$25,0))</f>
        <v>-8.911720219117571E-3</v>
      </c>
      <c r="H9" s="100"/>
      <c r="I9" s="98">
        <f t="array" ref="I9">INDEX('TFP Calculation'!AM$9:AM$25,MATCH('Summary Results'!$A9,'TFP Calculation'!$C$9:$C$25,0))</f>
        <v>9.8776643211079498E-2</v>
      </c>
      <c r="J9" s="98">
        <f t="array" ref="J9">INDEX('TFP Calculation'!AN$9:AN$25,MATCH('Summary Results'!$A9,'TFP Calculation'!$C$9:$C$25,0))</f>
        <v>0.78775094318385175</v>
      </c>
      <c r="K9" s="98">
        <f t="array" ref="K9">INDEX('TFP Calculation'!AO$9:AO$25,MATCH('Summary Results'!$A9,'TFP Calculation'!$C$9:$C$25,0))</f>
        <v>0.11347241360506875</v>
      </c>
      <c r="L9" s="100"/>
      <c r="M9" s="118">
        <f t="array" ref="M9">INDEX('TFP Calculation'!$T$9:$T$25,MATCH('Summary Results'!A9,'TFP Calculation'!$C$9:$C$25,0))</f>
        <v>-4.2941982640474975E-2</v>
      </c>
      <c r="N9" s="99">
        <f t="array" ref="N9">INDEX('TFP Calculation'!$AA$9:$AA$25,MATCH('Summary Results'!A9,'TFP Calculation'!$C$9:$C$25,0))</f>
        <v>-3.0419106324632433E-3</v>
      </c>
      <c r="O9" s="99">
        <f t="array" ref="O9">INDEX('TFP Calculation'!$AK$9:$AK$25,MATCH('Summary Results'!A9,'TFP Calculation'!$C$9:$C$25,0))</f>
        <v>0.15143133710976475</v>
      </c>
      <c r="P9" s="100"/>
      <c r="Q9" s="98">
        <f>INDEX('TFP Calculation'!AQ$9:AQ$25,MATCH('Summary Results'!$A9,'TFP Calculation'!$C$9:$C$25,0))</f>
        <v>6.53498402754906E-3</v>
      </c>
      <c r="R9" s="98">
        <f>INDEX('TFP Calculation'!AR$9:AR$25,MATCH('Summary Results'!$A9,'TFP Calculation'!$C$9:$C$25,0))</f>
        <v>3.9440125929817034E-4</v>
      </c>
      <c r="S9" s="101"/>
      <c r="T9" s="102">
        <f>INDEX('TFP Calculation'!$BD$9:$BD$25,MATCH('Summary Results'!A9,'TFP Calculation'!$C$9:$C$25,0))</f>
        <v>-4.2419974232688507E-2</v>
      </c>
      <c r="U9" s="102">
        <f t="array" ref="U9">INDEX('TFP Calculation'!$BG$9:$BG$25,MATCH('Summary Results'!A9,'TFP Calculation'!$C$9:$C$25,0))</f>
        <v>-6.6745500057717368E-3</v>
      </c>
      <c r="V9" s="102">
        <f t="array" ref="V9">INDEX('TFP Calculation'!$BJ$9:$BJ$25,MATCH('Summary Results'!A9,'TFP Calculation'!$C$9:$C$25,0))</f>
        <v>-4.9094524238460238E-2</v>
      </c>
    </row>
    <row r="10" spans="1:22">
      <c r="A10" s="96">
        <v>2005</v>
      </c>
      <c r="B10" s="97"/>
      <c r="C10" s="98">
        <f>INDEX('TFP Calculation'!G$9:G$25,MATCH('Summary Results'!$A10,'TFP Calculation'!$C$9:$C$25,0))</f>
        <v>0.82587385531732649</v>
      </c>
      <c r="D10" s="98">
        <f>INDEX('TFP Calculation'!H$9:H$25,MATCH('Summary Results'!$A10,'TFP Calculation'!$C$9:$C$25,0))</f>
        <v>0.17412614468267354</v>
      </c>
      <c r="E10" s="97"/>
      <c r="F10" s="99">
        <f t="array" ref="F10">INDEX('TFP Calculation'!$M$9:$M$25,MATCH('Summary Results'!A10,'TFP Calculation'!$C$9:$C$25,0))</f>
        <v>9.8862692813188064E-3</v>
      </c>
      <c r="G10" s="99">
        <f t="array" ref="G10">INDEX('TFP Calculation'!$P$9:$P$25,MATCH('Summary Results'!A10,'TFP Calculation'!$C$9:$C$25,0))</f>
        <v>-3.1484960473337244E-2</v>
      </c>
      <c r="H10" s="100"/>
      <c r="I10" s="98">
        <f t="array" ref="I10">INDEX('TFP Calculation'!AM$9:AM$25,MATCH('Summary Results'!$A10,'TFP Calculation'!$C$9:$C$25,0))</f>
        <v>9.7736420824153555E-2</v>
      </c>
      <c r="J10" s="98">
        <f t="array" ref="J10">INDEX('TFP Calculation'!AN$9:AN$25,MATCH('Summary Results'!$A10,'TFP Calculation'!$C$9:$C$25,0))</f>
        <v>0.79547905650763762</v>
      </c>
      <c r="K10" s="98">
        <f t="array" ref="K10">INDEX('TFP Calculation'!AO$9:AO$25,MATCH('Summary Results'!$A10,'TFP Calculation'!$C$9:$C$25,0))</f>
        <v>0.10678452266820883</v>
      </c>
      <c r="L10" s="100"/>
      <c r="M10" s="118">
        <f t="array" ref="M10">INDEX('TFP Calculation'!$T$9:$T$25,MATCH('Summary Results'!A10,'TFP Calculation'!$C$9:$C$25,0))</f>
        <v>-4.7732696897383073E-4</v>
      </c>
      <c r="N10" s="99">
        <f t="array" ref="N10">INDEX('TFP Calculation'!$AA$9:$AA$25,MATCH('Summary Results'!A10,'TFP Calculation'!$C$9:$C$25,0))</f>
        <v>-2.7239192614344162E-3</v>
      </c>
      <c r="O10" s="99">
        <f t="array" ref="O10">INDEX('TFP Calculation'!$AK$9:$AK$25,MATCH('Summary Results'!A10,'TFP Calculation'!$C$9:$C$25,0))</f>
        <v>-3.793384891435124E-2</v>
      </c>
      <c r="P10" s="100"/>
      <c r="Q10" s="98">
        <f>INDEX('TFP Calculation'!AQ$9:AQ$25,MATCH('Summary Results'!$A10,'TFP Calculation'!$C$9:$C$25,0))</f>
        <v>6.0169216885303675E-2</v>
      </c>
      <c r="R10" s="98">
        <f>INDEX('TFP Calculation'!AR$9:AR$25,MATCH('Summary Results'!$A10,'TFP Calculation'!$C$9:$C$25,0))</f>
        <v>3.5715767613922391E-3</v>
      </c>
      <c r="S10" s="101"/>
      <c r="T10" s="102">
        <f>INDEX('TFP Calculation'!$BD$9:$BD$25,MATCH('Summary Results'!A10,'TFP Calculation'!$C$9:$C$25,0))</f>
        <v>2.2112632860618042E-3</v>
      </c>
      <c r="U10" s="102">
        <f t="array" ref="U10">INDEX('TFP Calculation'!$BG$9:$BG$25,MATCH('Summary Results'!A10,'TFP Calculation'!$C$9:$C$25,0))</f>
        <v>6.0754079127192263E-3</v>
      </c>
      <c r="V10" s="102">
        <f t="array" ref="V10">INDEX('TFP Calculation'!$BJ$9:$BJ$25,MATCH('Summary Results'!A10,'TFP Calculation'!$C$9:$C$25,0))</f>
        <v>8.2866711987810288E-3</v>
      </c>
    </row>
    <row r="11" spans="1:22">
      <c r="A11" s="96">
        <v>2006</v>
      </c>
      <c r="B11" s="97"/>
      <c r="C11" s="98">
        <f>INDEX('TFP Calculation'!G$9:G$25,MATCH('Summary Results'!$A11,'TFP Calculation'!$C$9:$C$25,0))</f>
        <v>0.82477554572866874</v>
      </c>
      <c r="D11" s="98">
        <f>INDEX('TFP Calculation'!H$9:H$25,MATCH('Summary Results'!$A11,'TFP Calculation'!$C$9:$C$25,0))</f>
        <v>0.17522445427133129</v>
      </c>
      <c r="E11" s="97"/>
      <c r="F11" s="99">
        <f t="array" ref="F11">INDEX('TFP Calculation'!$M$9:$M$25,MATCH('Summary Results'!A11,'TFP Calculation'!$C$9:$C$25,0))</f>
        <v>-8.2903691228083748E-2</v>
      </c>
      <c r="G11" s="99">
        <f t="array" ref="G11">INDEX('TFP Calculation'!$P$9:$P$25,MATCH('Summary Results'!A11,'TFP Calculation'!$C$9:$C$25,0))</f>
        <v>-5.891068707183772E-2</v>
      </c>
      <c r="H11" s="100"/>
      <c r="I11" s="98">
        <f t="array" ref="I11">INDEX('TFP Calculation'!AM$9:AM$25,MATCH('Summary Results'!$A11,'TFP Calculation'!$C$9:$C$25,0))</f>
        <v>9.101064792879654E-2</v>
      </c>
      <c r="J11" s="98">
        <f t="array" ref="J11">INDEX('TFP Calculation'!AN$9:AN$25,MATCH('Summary Results'!$A11,'TFP Calculation'!$C$9:$C$25,0))</f>
        <v>0.80982829540896073</v>
      </c>
      <c r="K11" s="98">
        <f t="array" ref="K11">INDEX('TFP Calculation'!AO$9:AO$25,MATCH('Summary Results'!$A11,'TFP Calculation'!$C$9:$C$25,0))</f>
        <v>9.9161056662242814E-2</v>
      </c>
      <c r="L11" s="100"/>
      <c r="M11" s="118">
        <f t="array" ref="M11">INDEX('TFP Calculation'!$T$9:$T$25,MATCH('Summary Results'!A11,'TFP Calculation'!$C$9:$C$25,0))</f>
        <v>2.3877745940782927E-3</v>
      </c>
      <c r="N11" s="99">
        <f t="array" ref="N11">INDEX('TFP Calculation'!$AA$9:$AA$25,MATCH('Summary Results'!A11,'TFP Calculation'!$C$9:$C$25,0))</f>
        <v>4.6587681814347918E-4</v>
      </c>
      <c r="O11" s="99">
        <f t="array" ref="O11">INDEX('TFP Calculation'!$AK$9:$AK$25,MATCH('Summary Results'!A11,'TFP Calculation'!$C$9:$C$25,0))</f>
        <v>-3.8762269400800541E-3</v>
      </c>
      <c r="P11" s="100"/>
      <c r="Q11" s="98">
        <f>INDEX('TFP Calculation'!AQ$9:AQ$25,MATCH('Summary Results'!$A11,'TFP Calculation'!$C$9:$C$25,0))</f>
        <v>9.9487899875835215E-2</v>
      </c>
      <c r="R11" s="98">
        <f>INDEX('TFP Calculation'!AR$9:AR$25,MATCH('Summary Results'!$A11,'TFP Calculation'!$C$9:$C$25,0))</f>
        <v>5.5047574754953027E-3</v>
      </c>
      <c r="S11" s="101"/>
      <c r="T11" s="102">
        <f>INDEX('TFP Calculation'!$BD$9:$BD$25,MATCH('Summary Results'!A11,'TFP Calculation'!$C$9:$C$25,0))</f>
        <v>-8.1947815285589629E-2</v>
      </c>
      <c r="U11" s="102">
        <f t="array" ref="U11">INDEX('TFP Calculation'!$BG$9:$BG$25,MATCH('Summary Results'!A11,'TFP Calculation'!$C$9:$C$25,0))</f>
        <v>-4.0155584408203425E-4</v>
      </c>
      <c r="V11" s="102">
        <f t="array" ref="V11">INDEX('TFP Calculation'!$BJ$9:$BJ$25,MATCH('Summary Results'!A11,'TFP Calculation'!$C$9:$C$25,0))</f>
        <v>-8.2349371129671667E-2</v>
      </c>
    </row>
    <row r="12" spans="1:22">
      <c r="A12" s="96">
        <v>2007</v>
      </c>
      <c r="B12" s="97"/>
      <c r="C12" s="98">
        <f>INDEX('TFP Calculation'!G$9:G$25,MATCH('Summary Results'!$A12,'TFP Calculation'!$C$9:$C$25,0))</f>
        <v>0.81234661977258316</v>
      </c>
      <c r="D12" s="98">
        <f>INDEX('TFP Calculation'!H$9:H$25,MATCH('Summary Results'!$A12,'TFP Calculation'!$C$9:$C$25,0))</f>
        <v>0.18765338022741687</v>
      </c>
      <c r="E12" s="97"/>
      <c r="F12" s="99">
        <f t="array" ref="F12">INDEX('TFP Calculation'!$M$9:$M$25,MATCH('Summary Results'!A12,'TFP Calculation'!$C$9:$C$25,0))</f>
        <v>8.2186327071835041E-2</v>
      </c>
      <c r="G12" s="99">
        <f t="array" ref="G12">INDEX('TFP Calculation'!$P$9:$P$25,MATCH('Summary Results'!A12,'TFP Calculation'!$C$9:$C$25,0))</f>
        <v>2.7308864287826085E-2</v>
      </c>
      <c r="H12" s="100"/>
      <c r="I12" s="98">
        <f t="array" ref="I12">INDEX('TFP Calculation'!AM$9:AM$25,MATCH('Summary Results'!$A12,'TFP Calculation'!$C$9:$C$25,0))</f>
        <v>9.08599890392639E-2</v>
      </c>
      <c r="J12" s="98">
        <f t="array" ref="J12">INDEX('TFP Calculation'!AN$9:AN$25,MATCH('Summary Results'!$A12,'TFP Calculation'!$C$9:$C$25,0))</f>
        <v>0.81617853865815082</v>
      </c>
      <c r="K12" s="98">
        <f t="array" ref="K12">INDEX('TFP Calculation'!AO$9:AO$25,MATCH('Summary Results'!$A12,'TFP Calculation'!$C$9:$C$25,0))</f>
        <v>9.2961472302585321E-2</v>
      </c>
      <c r="L12" s="100"/>
      <c r="M12" s="118">
        <f t="array" ref="M12">INDEX('TFP Calculation'!$T$9:$T$25,MATCH('Summary Results'!A12,'TFP Calculation'!$C$9:$C$25,0))</f>
        <v>2.2868032396379245E-2</v>
      </c>
      <c r="N12" s="99">
        <f t="array" ref="N12">INDEX('TFP Calculation'!$AA$9:$AA$25,MATCH('Summary Results'!A12,'TFP Calculation'!$C$9:$C$25,0))</f>
        <v>-1.2153175745688305E-3</v>
      </c>
      <c r="O12" s="99">
        <f t="array" ref="O12">INDEX('TFP Calculation'!$AK$9:$AK$25,MATCH('Summary Results'!A12,'TFP Calculation'!$C$9:$C$25,0))</f>
        <v>-1.0797701615141042E-2</v>
      </c>
      <c r="P12" s="100"/>
      <c r="Q12" s="98">
        <f>INDEX('TFP Calculation'!AQ$9:AQ$25,MATCH('Summary Results'!$A12,'TFP Calculation'!$C$9:$C$25,0))</f>
        <v>9.0448201910642512E-2</v>
      </c>
      <c r="R12" s="98">
        <f>INDEX('TFP Calculation'!AR$9:AR$25,MATCH('Summary Results'!$A12,'TFP Calculation'!$C$9:$C$25,0))</f>
        <v>5.2420101027261792E-3</v>
      </c>
      <c r="S12" s="101"/>
      <c r="T12" s="102">
        <f>INDEX('TFP Calculation'!$BD$9:$BD$25,MATCH('Summary Results'!A12,'TFP Calculation'!$C$9:$C$25,0))</f>
        <v>6.9612331790132001E-2</v>
      </c>
      <c r="U12" s="102">
        <f t="array" ref="U12">INDEX('TFP Calculation'!$BG$9:$BG$25,MATCH('Summary Results'!A12,'TFP Calculation'!$C$9:$C$25,0))</f>
        <v>-4.3664708852364617E-5</v>
      </c>
      <c r="V12" s="102">
        <f t="array" ref="V12">INDEX('TFP Calculation'!$BJ$9:$BJ$25,MATCH('Summary Results'!A12,'TFP Calculation'!$C$9:$C$25,0))</f>
        <v>6.9568667081279636E-2</v>
      </c>
    </row>
    <row r="13" spans="1:22">
      <c r="A13" s="96">
        <v>2008</v>
      </c>
      <c r="B13" s="97"/>
      <c r="C13" s="98">
        <f>INDEX('TFP Calculation'!G$9:G$25,MATCH('Summary Results'!$A13,'TFP Calculation'!$C$9:$C$25,0))</f>
        <v>0.81807906773481898</v>
      </c>
      <c r="D13" s="98">
        <f>INDEX('TFP Calculation'!H$9:H$25,MATCH('Summary Results'!$A13,'TFP Calculation'!$C$9:$C$25,0))</f>
        <v>0.181920932265181</v>
      </c>
      <c r="E13" s="97"/>
      <c r="F13" s="99">
        <f t="array" ref="F13">INDEX('TFP Calculation'!$M$9:$M$25,MATCH('Summary Results'!A13,'TFP Calculation'!$C$9:$C$25,0))</f>
        <v>3.6888937341732569E-2</v>
      </c>
      <c r="G13" s="99">
        <f t="array" ref="G13">INDEX('TFP Calculation'!$P$9:$P$25,MATCH('Summary Results'!A13,'TFP Calculation'!$C$9:$C$25,0))</f>
        <v>-2.5715708947676011E-2</v>
      </c>
      <c r="H13" s="100"/>
      <c r="I13" s="98">
        <f t="array" ref="I13">INDEX('TFP Calculation'!AM$9:AM$25,MATCH('Summary Results'!$A13,'TFP Calculation'!$C$9:$C$25,0))</f>
        <v>7.3683434632349096E-2</v>
      </c>
      <c r="J13" s="98">
        <f t="array" ref="J13">INDEX('TFP Calculation'!AN$9:AN$25,MATCH('Summary Results'!$A13,'TFP Calculation'!$C$9:$C$25,0))</f>
        <v>0.8544290293143052</v>
      </c>
      <c r="K13" s="98">
        <f t="array" ref="K13">INDEX('TFP Calculation'!AO$9:AO$25,MATCH('Summary Results'!$A13,'TFP Calculation'!$C$9:$C$25,0))</f>
        <v>7.1887536053345705E-2</v>
      </c>
      <c r="L13" s="100"/>
      <c r="M13" s="118">
        <f t="array" ref="M13">INDEX('TFP Calculation'!$T$9:$T$25,MATCH('Summary Results'!A13,'TFP Calculation'!$C$9:$C$25,0))</f>
        <v>2.5151374010246929E-2</v>
      </c>
      <c r="N13" s="99">
        <f t="array" ref="N13">INDEX('TFP Calculation'!$AA$9:$AA$25,MATCH('Summary Results'!A13,'TFP Calculation'!$C$9:$C$25,0))</f>
        <v>2.9700714947193804E-3</v>
      </c>
      <c r="O13" s="99">
        <f t="array" ref="O13">INDEX('TFP Calculation'!$AK$9:$AK$25,MATCH('Summary Results'!A13,'TFP Calculation'!$C$9:$C$25,0))</f>
        <v>-3.9017854423439843E-2</v>
      </c>
      <c r="P13" s="100"/>
      <c r="Q13" s="98">
        <f>INDEX('TFP Calculation'!AQ$9:AQ$25,MATCH('Summary Results'!$A13,'TFP Calculation'!$C$9:$C$25,0))</f>
        <v>0.30695339416400502</v>
      </c>
      <c r="R13" s="98">
        <f>INDEX('TFP Calculation'!AR$9:AR$25,MATCH('Summary Results'!$A13,'TFP Calculation'!$C$9:$C$25,0))</f>
        <v>1.7754444218303096E-2</v>
      </c>
      <c r="S13" s="101"/>
      <c r="T13" s="102">
        <f>INDEX('TFP Calculation'!$BD$9:$BD$25,MATCH('Summary Results'!A13,'TFP Calculation'!$C$9:$C$25,0))</f>
        <v>2.5000143055207674E-2</v>
      </c>
      <c r="U13" s="102">
        <f t="array" ref="U13">INDEX('TFP Calculation'!$BG$9:$BG$25,MATCH('Summary Results'!A13,'TFP Calculation'!$C$9:$C$25,0))</f>
        <v>-1.694700484642959E-3</v>
      </c>
      <c r="V13" s="102">
        <f t="array" ref="V13">INDEX('TFP Calculation'!$BJ$9:$BJ$25,MATCH('Summary Results'!A13,'TFP Calculation'!$C$9:$C$25,0))</f>
        <v>2.3305442570564716E-2</v>
      </c>
    </row>
    <row r="14" spans="1:22">
      <c r="A14" s="96">
        <v>2009</v>
      </c>
      <c r="B14" s="97"/>
      <c r="C14" s="98">
        <f>INDEX('TFP Calculation'!G$9:G$25,MATCH('Summary Results'!$A14,'TFP Calculation'!$C$9:$C$25,0))</f>
        <v>0.82358686216203925</v>
      </c>
      <c r="D14" s="98">
        <f>INDEX('TFP Calculation'!H$9:H$25,MATCH('Summary Results'!$A14,'TFP Calculation'!$C$9:$C$25,0))</f>
        <v>0.17641313783796078</v>
      </c>
      <c r="E14" s="97"/>
      <c r="F14" s="99">
        <f t="array" ref="F14">INDEX('TFP Calculation'!$M$9:$M$25,MATCH('Summary Results'!A14,'TFP Calculation'!$C$9:$C$25,0))</f>
        <v>-2.7885659225847941E-2</v>
      </c>
      <c r="G14" s="99">
        <f t="array" ref="G14">INDEX('TFP Calculation'!$P$9:$P$25,MATCH('Summary Results'!A14,'TFP Calculation'!$C$9:$C$25,0))</f>
        <v>-9.6084015053375216E-2</v>
      </c>
      <c r="H14" s="100"/>
      <c r="I14" s="98">
        <f t="array" ref="I14">INDEX('TFP Calculation'!AM$9:AM$25,MATCH('Summary Results'!$A14,'TFP Calculation'!$C$9:$C$25,0))</f>
        <v>6.8209231367651488E-2</v>
      </c>
      <c r="J14" s="98">
        <f t="array" ref="J14">INDEX('TFP Calculation'!AN$9:AN$25,MATCH('Summary Results'!$A14,'TFP Calculation'!$C$9:$C$25,0))</f>
        <v>0.86724663248885625</v>
      </c>
      <c r="K14" s="98">
        <f t="array" ref="K14">INDEX('TFP Calculation'!AO$9:AO$25,MATCH('Summary Results'!$A14,'TFP Calculation'!$C$9:$C$25,0))</f>
        <v>6.4544136143492317E-2</v>
      </c>
      <c r="L14" s="100"/>
      <c r="M14" s="118">
        <f t="array" ref="M14">INDEX('TFP Calculation'!$T$9:$T$25,MATCH('Summary Results'!A14,'TFP Calculation'!$C$9:$C$25,0))</f>
        <v>-8.1781008632439318E-3</v>
      </c>
      <c r="N14" s="99">
        <f t="array" ref="N14">INDEX('TFP Calculation'!$AA$9:$AA$25,MATCH('Summary Results'!A14,'TFP Calculation'!$C$9:$C$25,0))</f>
        <v>-1.5439625293787891E-3</v>
      </c>
      <c r="O14" s="99">
        <f t="array" ref="O14">INDEX('TFP Calculation'!$AK$9:$AK$25,MATCH('Summary Results'!A14,'TFP Calculation'!$C$9:$C$25,0))</f>
        <v>8.9036052234846008E-3</v>
      </c>
      <c r="P14" s="100"/>
      <c r="Q14" s="98">
        <f>INDEX('TFP Calculation'!AQ$9:AQ$25,MATCH('Summary Results'!$A14,'TFP Calculation'!$C$9:$C$25,0))</f>
        <v>0.10848007511264819</v>
      </c>
      <c r="R14" s="98">
        <f>INDEX('TFP Calculation'!AR$9:AR$25,MATCH('Summary Results'!$A14,'TFP Calculation'!$C$9:$C$25,0))</f>
        <v>5.8402096314621524E-3</v>
      </c>
      <c r="S14" s="101"/>
      <c r="T14" s="102">
        <f>INDEX('TFP Calculation'!$BD$9:$BD$25,MATCH('Summary Results'!A14,'TFP Calculation'!$C$9:$C$25,0))</f>
        <v>-4.1031429974830669E-2</v>
      </c>
      <c r="U14" s="102">
        <f t="array" ref="U14">INDEX('TFP Calculation'!$BG$9:$BG$25,MATCH('Summary Results'!A14,'TFP Calculation'!$C$9:$C$25,0))</f>
        <v>1.0611570804420025E-3</v>
      </c>
      <c r="V14" s="102">
        <f t="array" ref="V14">INDEX('TFP Calculation'!$BJ$9:$BJ$25,MATCH('Summary Results'!A14,'TFP Calculation'!$C$9:$C$25,0))</f>
        <v>-3.9970272894388668E-2</v>
      </c>
    </row>
    <row r="15" spans="1:22">
      <c r="A15" s="96">
        <v>2010</v>
      </c>
      <c r="B15" s="97"/>
      <c r="C15" s="98">
        <f>INDEX('TFP Calculation'!G$9:G$25,MATCH('Summary Results'!$A15,'TFP Calculation'!$C$9:$C$25,0))</f>
        <v>0.82258973805405533</v>
      </c>
      <c r="D15" s="98">
        <f>INDEX('TFP Calculation'!H$9:H$25,MATCH('Summary Results'!$A15,'TFP Calculation'!$C$9:$C$25,0))</f>
        <v>0.17741026194594478</v>
      </c>
      <c r="E15" s="97"/>
      <c r="F15" s="99">
        <f t="array" ref="F15">INDEX('TFP Calculation'!$M$9:$M$25,MATCH('Summary Results'!A15,'TFP Calculation'!$C$9:$C$25,0))</f>
        <v>-6.2275737717755741E-2</v>
      </c>
      <c r="G15" s="99">
        <f t="array" ref="G15">INDEX('TFP Calculation'!$P$9:$P$25,MATCH('Summary Results'!A15,'TFP Calculation'!$C$9:$C$25,0))</f>
        <v>0.10713066166324023</v>
      </c>
      <c r="H15" s="100"/>
      <c r="I15" s="98">
        <f t="array" ref="I15">INDEX('TFP Calculation'!AM$9:AM$25,MATCH('Summary Results'!$A15,'TFP Calculation'!$C$9:$C$25,0))</f>
        <v>7.7406450564188919E-2</v>
      </c>
      <c r="J15" s="98">
        <f t="array" ref="J15">INDEX('TFP Calculation'!AN$9:AN$25,MATCH('Summary Results'!$A15,'TFP Calculation'!$C$9:$C$25,0))</f>
        <v>0.84409383019424389</v>
      </c>
      <c r="K15" s="98">
        <f t="array" ref="K15">INDEX('TFP Calculation'!AO$9:AO$25,MATCH('Summary Results'!$A15,'TFP Calculation'!$C$9:$C$25,0))</f>
        <v>7.8499719241567234E-2</v>
      </c>
      <c r="L15" s="100"/>
      <c r="M15" s="118">
        <f t="array" ref="M15">INDEX('TFP Calculation'!$T$9:$T$25,MATCH('Summary Results'!A15,'TFP Calculation'!$C$9:$C$25,0))</f>
        <v>1.2826385707741542E-2</v>
      </c>
      <c r="N15" s="99">
        <f t="array" ref="N15">INDEX('TFP Calculation'!$AA$9:$AA$25,MATCH('Summary Results'!A15,'TFP Calculation'!$C$9:$C$25,0))</f>
        <v>-2.2092168538855646E-3</v>
      </c>
      <c r="O15" s="99">
        <f t="array" ref="O15">INDEX('TFP Calculation'!$AK$9:$AK$25,MATCH('Summary Results'!A15,'TFP Calculation'!$C$9:$C$25,0))</f>
        <v>9.0675177535666451E-2</v>
      </c>
      <c r="P15" s="100"/>
      <c r="Q15" s="98">
        <f>INDEX('TFP Calculation'!AQ$9:AQ$25,MATCH('Summary Results'!$A15,'TFP Calculation'!$C$9:$C$25,0))</f>
        <v>-9.3896155480231044E-2</v>
      </c>
      <c r="R15" s="98">
        <f>INDEX('TFP Calculation'!AR$9:AR$25,MATCH('Summary Results'!$A15,'TFP Calculation'!$C$9:$C$25,0))</f>
        <v>-5.2443906595315923E-3</v>
      </c>
      <c r="S15" s="101"/>
      <c r="T15" s="102">
        <f>INDEX('TFP Calculation'!$BD$9:$BD$25,MATCH('Summary Results'!A15,'TFP Calculation'!$C$9:$C$25,0))</f>
        <v>-3.4671482042628661E-2</v>
      </c>
      <c r="U15" s="102">
        <f t="array" ref="U15">INDEX('TFP Calculation'!$BG$9:$BG$25,MATCH('Summary Results'!A15,'TFP Calculation'!$C$9:$C$25,0))</f>
        <v>-5.9551801814156334E-3</v>
      </c>
      <c r="V15" s="102">
        <f t="array" ref="V15">INDEX('TFP Calculation'!$BJ$9:$BJ$25,MATCH('Summary Results'!A15,'TFP Calculation'!$C$9:$C$25,0))</f>
        <v>-4.0626662224044291E-2</v>
      </c>
    </row>
    <row r="16" spans="1:22">
      <c r="A16" s="96">
        <v>2011</v>
      </c>
      <c r="B16" s="97"/>
      <c r="C16" s="98">
        <f>INDEX('TFP Calculation'!G$9:G$25,MATCH('Summary Results'!$A16,'TFP Calculation'!$C$9:$C$25,0))</f>
        <v>0.82496986670018091</v>
      </c>
      <c r="D16" s="98">
        <f>INDEX('TFP Calculation'!H$9:H$25,MATCH('Summary Results'!$A16,'TFP Calculation'!$C$9:$C$25,0))</f>
        <v>0.17503013329981909</v>
      </c>
      <c r="E16" s="97"/>
      <c r="F16" s="99">
        <f t="array" ref="F16">INDEX('TFP Calculation'!$M$9:$M$25,MATCH('Summary Results'!A16,'TFP Calculation'!$C$9:$C$25,0))</f>
        <v>6.6861435827496207E-2</v>
      </c>
      <c r="G16" s="99">
        <f t="array" ref="G16">INDEX('TFP Calculation'!$P$9:$P$25,MATCH('Summary Results'!A16,'TFP Calculation'!$C$9:$C$25,0))</f>
        <v>6.4032110826430011E-2</v>
      </c>
      <c r="H16" s="100"/>
      <c r="I16" s="98">
        <f t="array" ref="I16">INDEX('TFP Calculation'!AM$9:AM$25,MATCH('Summary Results'!$A16,'TFP Calculation'!$C$9:$C$25,0))</f>
        <v>7.7842056777773269E-2</v>
      </c>
      <c r="J16" s="98">
        <f t="array" ref="J16">INDEX('TFP Calculation'!AN$9:AN$25,MATCH('Summary Results'!$A16,'TFP Calculation'!$C$9:$C$25,0))</f>
        <v>0.84406923953002022</v>
      </c>
      <c r="K16" s="98">
        <f t="array" ref="K16">INDEX('TFP Calculation'!AO$9:AO$25,MATCH('Summary Results'!$A16,'TFP Calculation'!$C$9:$C$25,0))</f>
        <v>7.8088703692206551E-2</v>
      </c>
      <c r="L16" s="100"/>
      <c r="M16" s="118">
        <f t="array" ref="M16">INDEX('TFP Calculation'!$T$9:$T$25,MATCH('Summary Results'!A16,'TFP Calculation'!$C$9:$C$25,0))</f>
        <v>3.6182722749886955E-3</v>
      </c>
      <c r="N16" s="99">
        <f t="array" ref="N16">INDEX('TFP Calculation'!$AA$9:$AA$25,MATCH('Summary Results'!A16,'TFP Calculation'!$C$9:$C$25,0))</f>
        <v>3.940920406518813E-4</v>
      </c>
      <c r="O16" s="99">
        <f t="array" ref="O16">INDEX('TFP Calculation'!$AK$9:$AK$25,MATCH('Summary Results'!A16,'TFP Calculation'!$C$9:$C$25,0))</f>
        <v>2.9237701320869694E-3</v>
      </c>
      <c r="P16" s="100"/>
      <c r="Q16" s="98">
        <f>INDEX('TFP Calculation'!AQ$9:AQ$25,MATCH('Summary Results'!$A16,'TFP Calculation'!$C$9:$C$25,0))</f>
        <v>4.0265770665271164E-2</v>
      </c>
      <c r="R16" s="98">
        <f>INDEX('TFP Calculation'!AR$9:AR$25,MATCH('Summary Results'!$A16,'TFP Calculation'!$C$9:$C$25,0))</f>
        <v>2.395339515917035E-3</v>
      </c>
      <c r="S16" s="101"/>
      <c r="T16" s="102">
        <f>INDEX('TFP Calculation'!$BD$9:$BD$25,MATCH('Summary Results'!A16,'TFP Calculation'!$C$9:$C$25,0))</f>
        <v>6.4235196805278394E-2</v>
      </c>
      <c r="U16" s="102">
        <f t="array" ref="U16">INDEX('TFP Calculation'!$BG$9:$BG$25,MATCH('Summary Results'!A16,'TFP Calculation'!$C$9:$C$25,0))</f>
        <v>-8.5666668353608436E-4</v>
      </c>
      <c r="V16" s="102">
        <f t="array" ref="V16">INDEX('TFP Calculation'!$BJ$9:$BJ$25,MATCH('Summary Results'!A16,'TFP Calculation'!$C$9:$C$25,0))</f>
        <v>6.3378530121742313E-2</v>
      </c>
    </row>
    <row r="17" spans="1:23">
      <c r="A17" s="96">
        <v>2012</v>
      </c>
      <c r="B17" s="97"/>
      <c r="C17" s="98">
        <f>INDEX('TFP Calculation'!G$9:G$25,MATCH('Summary Results'!$A17,'TFP Calculation'!$C$9:$C$25,0))</f>
        <v>0.82525221272855909</v>
      </c>
      <c r="D17" s="98">
        <f>INDEX('TFP Calculation'!H$9:H$25,MATCH('Summary Results'!$A17,'TFP Calculation'!$C$9:$C$25,0))</f>
        <v>0.17474778727144083</v>
      </c>
      <c r="E17" s="97"/>
      <c r="F17" s="99">
        <f t="array" ref="F17">INDEX('TFP Calculation'!$M$9:$M$25,MATCH('Summary Results'!A17,'TFP Calculation'!$C$9:$C$25,0))</f>
        <v>-0.10076746296592955</v>
      </c>
      <c r="G17" s="99">
        <f t="array" ref="G17">INDEX('TFP Calculation'!$P$9:$P$25,MATCH('Summary Results'!A17,'TFP Calculation'!$C$9:$C$25,0))</f>
        <v>3.0503826741884274E-2</v>
      </c>
      <c r="H17" s="100"/>
      <c r="I17" s="98">
        <f t="array" ref="I17">INDEX('TFP Calculation'!AM$9:AM$25,MATCH('Summary Results'!$A17,'TFP Calculation'!$C$9:$C$25,0))</f>
        <v>7.0239340171465992E-2</v>
      </c>
      <c r="J17" s="98">
        <f t="array" ref="J17">INDEX('TFP Calculation'!AN$9:AN$25,MATCH('Summary Results'!$A17,'TFP Calculation'!$C$9:$C$25,0))</f>
        <v>0.85216296564184801</v>
      </c>
      <c r="K17" s="98">
        <f t="array" ref="K17">INDEX('TFP Calculation'!AO$9:AO$25,MATCH('Summary Results'!$A17,'TFP Calculation'!$C$9:$C$25,0))</f>
        <v>7.7597694186686064E-2</v>
      </c>
      <c r="L17" s="100"/>
      <c r="M17" s="118">
        <f t="array" ref="M17">INDEX('TFP Calculation'!$T$9:$T$25,MATCH('Summary Results'!A17,'TFP Calculation'!$C$9:$C$25,0))</f>
        <v>-1.5772870662460501E-2</v>
      </c>
      <c r="N17" s="99">
        <f t="array" ref="N17">INDEX('TFP Calculation'!$AA$9:$AA$25,MATCH('Summary Results'!A17,'TFP Calculation'!$C$9:$C$25,0))</f>
        <v>-1.3015733595357938E-3</v>
      </c>
      <c r="O17" s="99">
        <f t="array" ref="O17">INDEX('TFP Calculation'!$AK$9:$AK$25,MATCH('Summary Results'!A17,'TFP Calculation'!$C$9:$C$25,0))</f>
        <v>4.0408518412634001E-2</v>
      </c>
      <c r="P17" s="100"/>
      <c r="Q17" s="98">
        <f>INDEX('TFP Calculation'!AQ$9:AQ$25,MATCH('Summary Results'!$A17,'TFP Calculation'!$C$9:$C$25,0))</f>
        <v>6.413751874172452E-2</v>
      </c>
      <c r="R17" s="98">
        <f>INDEX('TFP Calculation'!AR$9:AR$25,MATCH('Summary Results'!$A17,'TFP Calculation'!$C$9:$C$25,0))</f>
        <v>3.7453026720278885E-3</v>
      </c>
      <c r="S17" s="101"/>
      <c r="T17" s="102">
        <f>INDEX('TFP Calculation'!$BD$9:$BD$25,MATCH('Summary Results'!A17,'TFP Calculation'!$C$9:$C$25,0))</f>
        <v>-8.2023523283607722E-2</v>
      </c>
      <c r="U17" s="102">
        <f t="array" ref="U17">INDEX('TFP Calculation'!$BG$9:$BG$25,MATCH('Summary Results'!A17,'TFP Calculation'!$C$9:$C$25,0))</f>
        <v>-8.5622099150438943E-4</v>
      </c>
      <c r="V17" s="102">
        <f t="array" ref="V17">INDEX('TFP Calculation'!$BJ$9:$BJ$25,MATCH('Summary Results'!A17,'TFP Calculation'!$C$9:$C$25,0))</f>
        <v>-8.2879744275112119E-2</v>
      </c>
    </row>
    <row r="18" spans="1:23">
      <c r="A18" s="96">
        <v>2013</v>
      </c>
      <c r="B18" s="97"/>
      <c r="C18" s="98">
        <f>INDEX('TFP Calculation'!G$9:G$25,MATCH('Summary Results'!$A18,'TFP Calculation'!$C$9:$C$25,0))</f>
        <v>0.83113416526490091</v>
      </c>
      <c r="D18" s="98">
        <f>INDEX('TFP Calculation'!H$9:H$25,MATCH('Summary Results'!$A18,'TFP Calculation'!$C$9:$C$25,0))</f>
        <v>0.16886583473509914</v>
      </c>
      <c r="E18" s="97"/>
      <c r="F18" s="99">
        <f t="array" ref="F18">INDEX('TFP Calculation'!$M$9:$M$25,MATCH('Summary Results'!A18,'TFP Calculation'!$C$9:$C$25,0))</f>
        <v>0.16372781501165237</v>
      </c>
      <c r="G18" s="99">
        <f t="array" ref="G18">INDEX('TFP Calculation'!$P$9:$P$25,MATCH('Summary Results'!A18,'TFP Calculation'!$C$9:$C$25,0))</f>
        <v>-1.0472629045955107E-2</v>
      </c>
      <c r="H18" s="100"/>
      <c r="I18" s="98">
        <f t="array" ref="I18">INDEX('TFP Calculation'!AM$9:AM$25,MATCH('Summary Results'!$A18,'TFP Calculation'!$C$9:$C$25,0))</f>
        <v>7.5975562192500498E-2</v>
      </c>
      <c r="J18" s="98">
        <f t="array" ref="J18">INDEX('TFP Calculation'!AN$9:AN$25,MATCH('Summary Results'!$A18,'TFP Calculation'!$C$9:$C$25,0))</f>
        <v>0.84806528319398022</v>
      </c>
      <c r="K18" s="98">
        <f t="array" ref="K18">INDEX('TFP Calculation'!AO$9:AO$25,MATCH('Summary Results'!$A18,'TFP Calculation'!$C$9:$C$25,0))</f>
        <v>7.5959154613519264E-2</v>
      </c>
      <c r="L18" s="100"/>
      <c r="M18" s="118">
        <f t="array" ref="M18">INDEX('TFP Calculation'!$T$9:$T$25,MATCH('Summary Results'!A18,'TFP Calculation'!$C$9:$C$25,0))</f>
        <v>-9.1575091575086295E-4</v>
      </c>
      <c r="N18" s="99">
        <f t="array" ref="N18">INDEX('TFP Calculation'!$AA$9:$AA$25,MATCH('Summary Results'!A18,'TFP Calculation'!$C$9:$C$25,0))</f>
        <v>-5.9457098376196251E-4</v>
      </c>
      <c r="O18" s="99">
        <f t="array" ref="O18">INDEX('TFP Calculation'!$AK$9:$AK$25,MATCH('Summary Results'!A18,'TFP Calculation'!$C$9:$C$25,0))</f>
        <v>-2.0657089450481812E-2</v>
      </c>
      <c r="P18" s="100"/>
      <c r="Q18" s="98">
        <f>INDEX('TFP Calculation'!AQ$9:AQ$25,MATCH('Summary Results'!$A18,'TFP Calculation'!$C$9:$C$25,0))</f>
        <v>1.6570389733341045E-2</v>
      </c>
      <c r="R18" s="98">
        <f>INDEX('TFP Calculation'!AR$9:AR$25,MATCH('Summary Results'!$A18,'TFP Calculation'!$C$9:$C$25,0))</f>
        <v>1.0149931900978047E-3</v>
      </c>
      <c r="S18" s="101"/>
      <c r="T18" s="102">
        <f>INDEX('TFP Calculation'!$BD$9:$BD$25,MATCH('Summary Results'!A18,'TFP Calculation'!$C$9:$C$25,0))</f>
        <v>0.12288899210683406</v>
      </c>
      <c r="U18" s="102">
        <f t="array" ref="U18">INDEX('TFP Calculation'!$BG$9:$BG$25,MATCH('Summary Results'!A18,'TFP Calculation'!$C$9:$C$25,0))</f>
        <v>2.347705646720169E-3</v>
      </c>
      <c r="V18" s="102">
        <f t="array" ref="V18">INDEX('TFP Calculation'!$BJ$9:$BJ$25,MATCH('Summary Results'!A18,'TFP Calculation'!$C$9:$C$25,0))</f>
        <v>0.12523669775355423</v>
      </c>
    </row>
    <row r="19" spans="1:23">
      <c r="A19" s="96">
        <v>2014</v>
      </c>
      <c r="B19" s="97"/>
      <c r="C19" s="98">
        <f>INDEX('TFP Calculation'!G$9:G$25,MATCH('Summary Results'!$A19,'TFP Calculation'!$C$9:$C$25,0))</f>
        <v>0.83415479972943496</v>
      </c>
      <c r="D19" s="98">
        <f>INDEX('TFP Calculation'!H$9:H$25,MATCH('Summary Results'!$A19,'TFP Calculation'!$C$9:$C$25,0))</f>
        <v>0.16584520027056501</v>
      </c>
      <c r="E19" s="97"/>
      <c r="F19" s="99">
        <f t="array" ref="F19">INDEX('TFP Calculation'!$M$9:$M$25,MATCH('Summary Results'!A19,'TFP Calculation'!$C$9:$C$25,0))</f>
        <v>8.9695219561457915E-2</v>
      </c>
      <c r="G19" s="99">
        <f t="array" ref="G19">INDEX('TFP Calculation'!$P$9:$P$25,MATCH('Summary Results'!A19,'TFP Calculation'!$C$9:$C$25,0))</f>
        <v>-3.7825132929213121E-2</v>
      </c>
      <c r="H19" s="100"/>
      <c r="I19" s="98">
        <f t="array" ref="I19">INDEX('TFP Calculation'!AM$9:AM$25,MATCH('Summary Results'!$A19,'TFP Calculation'!$C$9:$C$25,0))</f>
        <v>7.8435135226339228E-2</v>
      </c>
      <c r="J19" s="98">
        <f t="array" ref="J19">INDEX('TFP Calculation'!AN$9:AN$25,MATCH('Summary Results'!$A19,'TFP Calculation'!$C$9:$C$25,0))</f>
        <v>0.85018947681770596</v>
      </c>
      <c r="K19" s="98">
        <f t="array" ref="K19">INDEX('TFP Calculation'!AO$9:AO$25,MATCH('Summary Results'!$A19,'TFP Calculation'!$C$9:$C$25,0))</f>
        <v>7.1375387955954744E-2</v>
      </c>
      <c r="L19" s="100"/>
      <c r="M19" s="118">
        <f t="array" ref="M19">INDEX('TFP Calculation'!$T$9:$T$25,MATCH('Summary Results'!A19,'TFP Calculation'!$C$9:$C$25,0))</f>
        <v>1.787351054078809E-2</v>
      </c>
      <c r="N19" s="99">
        <f t="array" ref="N19">INDEX('TFP Calculation'!$AA$9:$AA$25,MATCH('Summary Results'!A19,'TFP Calculation'!$C$9:$C$25,0))</f>
        <v>2.6609681854537133E-3</v>
      </c>
      <c r="O19" s="99">
        <f t="array" ref="O19">INDEX('TFP Calculation'!$AK$9:$AK$25,MATCH('Summary Results'!A19,'TFP Calculation'!$C$9:$C$25,0))</f>
        <v>-6.5524429062485567E-2</v>
      </c>
      <c r="P19" s="100"/>
      <c r="Q19" s="98">
        <f>INDEX('TFP Calculation'!AQ$9:AQ$25,MATCH('Summary Results'!$A19,'TFP Calculation'!$C$9:$C$25,0))</f>
        <v>1.5279871122081731E-2</v>
      </c>
      <c r="R19" s="98">
        <f>INDEX('TFP Calculation'!AR$9:AR$25,MATCH('Summary Results'!$A19,'TFP Calculation'!$C$9:$C$25,0))</f>
        <v>9.4571153996710403E-4</v>
      </c>
      <c r="S19" s="101"/>
      <c r="T19" s="102">
        <f>INDEX('TFP Calculation'!$BD$9:$BD$25,MATCH('Summary Results'!A19,'TFP Calculation'!$C$9:$C$25,0))</f>
        <v>6.4381608522417144E-2</v>
      </c>
      <c r="U19" s="102">
        <f t="array" ref="U19">INDEX('TFP Calculation'!$BG$9:$BG$25,MATCH('Summary Results'!A19,'TFP Calculation'!$C$9:$C$25,0))</f>
        <v>1.7987131632532108E-3</v>
      </c>
      <c r="V19" s="102">
        <f t="array" ref="V19">INDEX('TFP Calculation'!$BJ$9:$BJ$25,MATCH('Summary Results'!A19,'TFP Calculation'!$C$9:$C$25,0))</f>
        <v>6.6180321685670354E-2</v>
      </c>
    </row>
    <row r="20" spans="1:23">
      <c r="A20" s="96">
        <v>2015</v>
      </c>
      <c r="B20" s="97"/>
      <c r="C20" s="98">
        <f>INDEX('TFP Calculation'!G$9:G$25,MATCH('Summary Results'!$A20,'TFP Calculation'!$C$9:$C$25,0))</f>
        <v>0.83287813904938768</v>
      </c>
      <c r="D20" s="98">
        <f>INDEX('TFP Calculation'!H$9:H$25,MATCH('Summary Results'!$A20,'TFP Calculation'!$C$9:$C$25,0))</f>
        <v>0.16712186095061243</v>
      </c>
      <c r="E20" s="97"/>
      <c r="F20" s="99">
        <f t="array" ref="F20">INDEX('TFP Calculation'!$M$9:$M$25,MATCH('Summary Results'!A20,'TFP Calculation'!$C$9:$C$25,0))</f>
        <v>-8.0206471176879138E-2</v>
      </c>
      <c r="G20" s="99">
        <f t="array" ref="G20">INDEX('TFP Calculation'!$P$9:$P$25,MATCH('Summary Results'!A20,'TFP Calculation'!$C$9:$C$25,0))</f>
        <v>-4.5917985144566124E-2</v>
      </c>
      <c r="H20" s="100"/>
      <c r="I20" s="98">
        <f t="array" ref="I20">INDEX('TFP Calculation'!AM$9:AM$25,MATCH('Summary Results'!$A20,'TFP Calculation'!$C$9:$C$25,0))</f>
        <v>6.8829908510893129E-2</v>
      </c>
      <c r="J20" s="98">
        <f t="array" ref="J20">INDEX('TFP Calculation'!AN$9:AN$25,MATCH('Summary Results'!$A20,'TFP Calculation'!$C$9:$C$25,0))</f>
        <v>0.86726095007087523</v>
      </c>
      <c r="K20" s="98">
        <f t="array" ref="K20">INDEX('TFP Calculation'!AO$9:AO$25,MATCH('Summary Results'!$A20,'TFP Calculation'!$C$9:$C$25,0))</f>
        <v>6.3909141418231771E-2</v>
      </c>
      <c r="L20" s="100"/>
      <c r="M20" s="118">
        <f t="array" ref="M20">INDEX('TFP Calculation'!$T$9:$T$25,MATCH('Summary Results'!A20,'TFP Calculation'!$C$9:$C$25,0))</f>
        <v>1.4858171994597014E-2</v>
      </c>
      <c r="N20" s="99">
        <f t="array" ref="N20">INDEX('TFP Calculation'!$AA$9:$AA$25,MATCH('Summary Results'!A20,'TFP Calculation'!$C$9:$C$25,0))</f>
        <v>3.2658596463807999E-3</v>
      </c>
      <c r="O20" s="99">
        <f t="array" ref="O20">INDEX('TFP Calculation'!$AK$9:$AK$25,MATCH('Summary Results'!A20,'TFP Calculation'!$C$9:$C$25,0))</f>
        <v>2.4143449941482358E-2</v>
      </c>
      <c r="P20" s="100"/>
      <c r="Q20" s="98">
        <f>INDEX('TFP Calculation'!AQ$9:AQ$25,MATCH('Summary Results'!$A20,'TFP Calculation'!$C$9:$C$25,0))</f>
        <v>0.14214805228940833</v>
      </c>
      <c r="R20" s="98">
        <f>INDEX('TFP Calculation'!AR$9:AR$25,MATCH('Summary Results'!$A20,'TFP Calculation'!$C$9:$C$25,0))</f>
        <v>8.2708126571321653E-3</v>
      </c>
      <c r="S20" s="101"/>
      <c r="T20" s="102">
        <f>INDEX('TFP Calculation'!$BD$9:$BD$25,MATCH('Summary Results'!A20,'TFP Calculation'!$C$9:$C$25,0))</f>
        <v>-7.7337823290505259E-2</v>
      </c>
      <c r="U20" s="102">
        <f t="array" ref="U20">INDEX('TFP Calculation'!$BG$9:$BG$25,MATCH('Summary Results'!A20,'TFP Calculation'!$C$9:$C$25,0))</f>
        <v>-5.6635050967354513E-3</v>
      </c>
      <c r="V20" s="102">
        <f t="array" ref="V20">INDEX('TFP Calculation'!$BJ$9:$BJ$25,MATCH('Summary Results'!A20,'TFP Calculation'!$C$9:$C$25,0))</f>
        <v>-8.3001328387240711E-2</v>
      </c>
    </row>
    <row r="21" spans="1:23">
      <c r="A21" s="96">
        <v>2016</v>
      </c>
      <c r="B21" s="97"/>
      <c r="C21" s="98">
        <f>INDEX('TFP Calculation'!G$9:G$25,MATCH('Summary Results'!$A21,'TFP Calculation'!$C$9:$C$25,0))</f>
        <v>0.83019464884856697</v>
      </c>
      <c r="D21" s="98">
        <f>INDEX('TFP Calculation'!H$9:H$25,MATCH('Summary Results'!$A21,'TFP Calculation'!$C$9:$C$25,0))</f>
        <v>0.16980535115143308</v>
      </c>
      <c r="E21" s="97"/>
      <c r="F21" s="99">
        <f t="array" ref="F21">INDEX('TFP Calculation'!$M$9:$M$25,MATCH('Summary Results'!A21,'TFP Calculation'!$C$9:$C$25,0))</f>
        <v>-6.4020147141825065E-2</v>
      </c>
      <c r="G21" s="99">
        <f t="array" ref="G21">INDEX('TFP Calculation'!$P$9:$P$25,MATCH('Summary Results'!A21,'TFP Calculation'!$C$9:$C$25,0))</f>
        <v>-1.957468722026617E-2</v>
      </c>
      <c r="H21" s="100"/>
      <c r="I21" s="98">
        <f t="array" ref="I21">INDEX('TFP Calculation'!AM$9:AM$25,MATCH('Summary Results'!$A21,'TFP Calculation'!$C$9:$C$25,0))</f>
        <v>6.7296846678196215E-2</v>
      </c>
      <c r="J21" s="98">
        <f t="array" ref="J21">INDEX('TFP Calculation'!AN$9:AN$25,MATCH('Summary Results'!$A21,'TFP Calculation'!$C$9:$C$25,0))</f>
        <v>0.86494277313470969</v>
      </c>
      <c r="K21" s="98">
        <f t="array" ref="K21">INDEX('TFP Calculation'!AO$9:AO$25,MATCH('Summary Results'!$A21,'TFP Calculation'!$C$9:$C$25,0))</f>
        <v>6.7760380187094044E-2</v>
      </c>
      <c r="L21" s="100"/>
      <c r="M21" s="118">
        <f t="array" ref="M21">INDEX('TFP Calculation'!$T$9:$T$25,MATCH('Summary Results'!A21,'TFP Calculation'!$C$9:$C$25,0))</f>
        <v>7.985803016859078E-3</v>
      </c>
      <c r="N21" s="99">
        <f t="array" ref="N21">INDEX('TFP Calculation'!$AA$9:$AA$25,MATCH('Summary Results'!A21,'TFP Calculation'!$C$9:$C$25,0))</f>
        <v>8.2360346183267073E-3</v>
      </c>
      <c r="O21" s="99">
        <f t="array" ref="O21">INDEX('TFP Calculation'!$AK$9:$AK$25,MATCH('Summary Results'!A21,'TFP Calculation'!$C$9:$C$25,0))</f>
        <v>7.5632023224644296E-2</v>
      </c>
      <c r="P21" s="100"/>
      <c r="Q21" s="98">
        <f>INDEX('TFP Calculation'!AQ$9:AQ$25,MATCH('Summary Results'!$A21,'TFP Calculation'!$C$9:$C$25,0))</f>
        <v>7.593490411633326E-3</v>
      </c>
      <c r="R21" s="98">
        <f>INDEX('TFP Calculation'!AR$9:AR$25,MATCH('Summary Results'!$A21,'TFP Calculation'!$C$9:$C$25,0))</f>
        <v>4.253331896971759E-4</v>
      </c>
      <c r="S21" s="101"/>
      <c r="T21" s="102">
        <f>INDEX('TFP Calculation'!$BD$9:$BD$25,MATCH('Summary Results'!A21,'TFP Calculation'!$C$9:$C$25,0))</f>
        <v>-5.8179925510420331E-2</v>
      </c>
      <c r="U21" s="102">
        <f t="array" ref="U21">INDEX('TFP Calculation'!$BG$9:$BG$25,MATCH('Summary Results'!A21,'TFP Calculation'!$C$9:$C$25,0))</f>
        <v>-1.316625328010575E-2</v>
      </c>
      <c r="V21" s="102">
        <f t="array" ref="V21">INDEX('TFP Calculation'!$BJ$9:$BJ$25,MATCH('Summary Results'!A21,'TFP Calculation'!$C$9:$C$25,0))</f>
        <v>-7.1346178790526071E-2</v>
      </c>
    </row>
    <row r="22" spans="1:23">
      <c r="A22" s="103"/>
      <c r="B22" s="97"/>
      <c r="C22" s="100"/>
      <c r="D22" s="100"/>
      <c r="E22" s="97"/>
      <c r="F22" s="100"/>
      <c r="G22" s="100"/>
      <c r="H22" s="100"/>
      <c r="I22" s="100"/>
      <c r="J22" s="100"/>
      <c r="K22" s="100"/>
      <c r="L22" s="100"/>
      <c r="M22" s="100"/>
      <c r="N22" s="97"/>
      <c r="O22" s="100"/>
      <c r="P22" s="100"/>
      <c r="Q22" s="100"/>
      <c r="R22" s="100"/>
      <c r="S22" s="101"/>
      <c r="T22" s="104"/>
      <c r="U22" s="105"/>
      <c r="V22" s="101"/>
    </row>
    <row r="23" spans="1:23">
      <c r="A23" s="106" t="s">
        <v>197</v>
      </c>
      <c r="B23" s="97"/>
      <c r="C23" s="102">
        <f>AVERAGE(C5:C21)</f>
        <v>0.81967469183996966</v>
      </c>
      <c r="D23" s="102">
        <f>AVERAGE(D5:D21)</f>
        <v>0.18032530816003037</v>
      </c>
      <c r="E23" s="102"/>
      <c r="F23" s="102">
        <f>AVERAGE(F5:F21)</f>
        <v>2.6977197006852558E-3</v>
      </c>
      <c r="G23" s="102">
        <f>AVERAGE(G5:G21)</f>
        <v>-8.7860117772031419E-3</v>
      </c>
      <c r="H23" s="102"/>
      <c r="I23" s="102">
        <f>AVERAGE(I5:I21)</f>
        <v>8.5804326490267091E-2</v>
      </c>
      <c r="J23" s="102">
        <f>AVERAGE(J5:J21)</f>
        <v>0.82841266271439551</v>
      </c>
      <c r="K23" s="102">
        <f>AVERAGE(K5:K21)</f>
        <v>8.5783010795337303E-2</v>
      </c>
      <c r="L23" s="102"/>
      <c r="M23" s="102">
        <f>AVERAGE(M5:M21)</f>
        <v>-4.1798870292745465E-3</v>
      </c>
      <c r="N23" s="102">
        <f>AVERAGE(N5:N21)</f>
        <v>-2.8459142131729372E-4</v>
      </c>
      <c r="O23" s="102">
        <f>AVERAGE(O5:O21)</f>
        <v>1.403583621781463E-2</v>
      </c>
      <c r="P23" s="102"/>
      <c r="Q23" s="102">
        <f>AVERAGE(Q5:Q21)</f>
        <v>5.6935568533404028E-2</v>
      </c>
      <c r="R23" s="102">
        <f>AVERAGE(R5:R21)</f>
        <v>3.2925748465150117E-3</v>
      </c>
      <c r="S23" s="102"/>
      <c r="T23" s="102">
        <f>AVERAGE(T5:T21)</f>
        <v>-2.054254202919568E-3</v>
      </c>
      <c r="U23" s="102">
        <f>AVERAGE(U5:U21)</f>
        <v>-2.6457210301288384E-4</v>
      </c>
      <c r="V23" s="102">
        <f>AVERAGE(V5:V21)</f>
        <v>-2.3188263059324508E-3</v>
      </c>
      <c r="W23" s="86"/>
    </row>
    <row r="24" spans="1:23">
      <c r="A24" s="106" t="s">
        <v>198</v>
      </c>
      <c r="C24" s="102">
        <f>STDEV(C5:C21)</f>
        <v>1.1585737233693744E-2</v>
      </c>
      <c r="D24" s="102">
        <f>STDEV(D5:D21)</f>
        <v>1.1585737233693711E-2</v>
      </c>
      <c r="E24" s="102"/>
      <c r="F24" s="102">
        <f>STDEV(F5:F21)</f>
        <v>7.9476906971119754E-2</v>
      </c>
      <c r="G24" s="102">
        <f>STDEV(G5:G21)</f>
        <v>5.5689883840336782E-2</v>
      </c>
      <c r="H24" s="102"/>
      <c r="I24" s="102">
        <f>STDEV(I5:I21)</f>
        <v>1.4890785922519151E-2</v>
      </c>
      <c r="J24" s="102">
        <f>STDEV(J5:J21)</f>
        <v>3.0338394383190127E-2</v>
      </c>
      <c r="K24" s="102">
        <f>STDEV(K5:K21)</f>
        <v>1.6227683288486477E-2</v>
      </c>
      <c r="L24" s="102"/>
      <c r="M24" s="102">
        <f>STDEV(M5:M21)</f>
        <v>2.4766834588160203E-2</v>
      </c>
      <c r="N24" s="102">
        <f>STDEV(N5:N21)</f>
        <v>3.9653768044103114E-3</v>
      </c>
      <c r="O24" s="102">
        <f>STDEV(O5:O21)</f>
        <v>7.5159854871186108E-2</v>
      </c>
      <c r="Q24" s="102"/>
      <c r="R24" s="102"/>
      <c r="T24" s="102"/>
      <c r="U24" s="102"/>
      <c r="V24" s="102"/>
    </row>
    <row r="25" spans="1:23">
      <c r="F25" s="86"/>
      <c r="G25" s="86"/>
    </row>
    <row r="26" spans="1:23">
      <c r="V26" s="86"/>
    </row>
  </sheetData>
  <conditionalFormatting sqref="N3:N22 O5:O21">
    <cfRule type="cellIs" dxfId="3" priority="3" stopIfTrue="1" operator="equal">
      <formula>0</formula>
    </cfRule>
  </conditionalFormatting>
  <conditionalFormatting sqref="M3:M22">
    <cfRule type="cellIs" dxfId="2" priority="4" stopIfTrue="1" operator="lessThanOrEqual">
      <formula>-0.5</formula>
    </cfRule>
  </conditionalFormatting>
  <pageMargins left="0.7" right="0.7" top="0.75" bottom="0.75" header="0.3" footer="0.3"/>
  <pageSetup scale="6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BK60"/>
  <sheetViews>
    <sheetView zoomScale="89" zoomScaleNormal="89" workbookViewId="0">
      <pane xSplit="3" ySplit="3" topLeftCell="O4" activePane="bottomRight" state="frozen"/>
      <selection activeCell="N18" sqref="N18"/>
      <selection pane="topRight" activeCell="N18" sqref="N18"/>
      <selection pane="bottomLeft" activeCell="N18" sqref="N18"/>
      <selection pane="bottomRight" activeCell="P23" sqref="P23"/>
    </sheetView>
  </sheetViews>
  <sheetFormatPr defaultColWidth="9.140625" defaultRowHeight="12.75"/>
  <cols>
    <col min="1" max="1" width="9.140625" style="5"/>
    <col min="2" max="2" width="24.42578125" style="5" customWidth="1"/>
    <col min="3" max="3" width="7.140625" style="5" customWidth="1"/>
    <col min="4" max="5" width="20.28515625" style="5" bestFit="1" customWidth="1"/>
    <col min="6" max="6" width="14.85546875" style="5" bestFit="1" customWidth="1"/>
    <col min="7" max="7" width="11" style="5" bestFit="1" customWidth="1"/>
    <col min="8" max="8" width="11.5703125" style="5" bestFit="1" customWidth="1"/>
    <col min="9" max="9" width="11.140625" style="5" bestFit="1" customWidth="1"/>
    <col min="10" max="10" width="11.7109375" style="5" bestFit="1" customWidth="1"/>
    <col min="11" max="11" width="11.140625" style="5" bestFit="1" customWidth="1"/>
    <col min="12" max="12" width="16.28515625" style="5" bestFit="1" customWidth="1"/>
    <col min="13" max="13" width="21.42578125" style="5" bestFit="1" customWidth="1"/>
    <col min="14" max="14" width="17.140625" style="5" bestFit="1" customWidth="1"/>
    <col min="15" max="15" width="13.140625" style="5" bestFit="1" customWidth="1"/>
    <col min="16" max="16" width="20.7109375" style="5" bestFit="1" customWidth="1"/>
    <col min="17" max="17" width="17.7109375" style="5" bestFit="1" customWidth="1"/>
    <col min="18" max="18" width="20.7109375" style="5" bestFit="1" customWidth="1"/>
    <col min="19" max="19" width="13.7109375" style="5" bestFit="1" customWidth="1"/>
    <col min="20" max="20" width="24.85546875" style="5" bestFit="1" customWidth="1"/>
    <col min="21" max="22" width="19.140625" style="5" bestFit="1" customWidth="1"/>
    <col min="23" max="23" width="11.42578125" style="5" bestFit="1" customWidth="1"/>
    <col min="24" max="24" width="17.28515625" style="5" bestFit="1" customWidth="1"/>
    <col min="25" max="25" width="12.85546875" style="126" bestFit="1" customWidth="1"/>
    <col min="26" max="26" width="14.5703125" style="126" bestFit="1" customWidth="1"/>
    <col min="27" max="27" width="22.85546875" style="126" bestFit="1" customWidth="1"/>
    <col min="28" max="28" width="17.28515625" style="126" bestFit="1" customWidth="1"/>
    <col min="29" max="29" width="10.85546875" style="5" bestFit="1" customWidth="1"/>
    <col min="30" max="30" width="17.7109375" style="5" bestFit="1" customWidth="1"/>
    <col min="31" max="31" width="13.85546875" style="126" bestFit="1" customWidth="1"/>
    <col min="32" max="32" width="13.42578125" style="5" bestFit="1" customWidth="1"/>
    <col min="33" max="33" width="9.7109375" style="5" bestFit="1" customWidth="1"/>
    <col min="34" max="34" width="17.42578125" style="5" bestFit="1" customWidth="1"/>
    <col min="35" max="35" width="10.85546875" style="5" bestFit="1" customWidth="1"/>
    <col min="36" max="36" width="14.5703125" style="5" bestFit="1" customWidth="1"/>
    <col min="37" max="37" width="24.140625" style="5" bestFit="1" customWidth="1"/>
    <col min="38" max="38" width="20.140625" style="5" bestFit="1" customWidth="1"/>
    <col min="39" max="41" width="23.7109375" style="126" bestFit="1" customWidth="1"/>
    <col min="42" max="42" width="33.7109375" style="126" bestFit="1" customWidth="1"/>
    <col min="43" max="43" width="25.140625" style="126" bestFit="1" customWidth="1"/>
    <col min="44" max="44" width="28.7109375" style="126" bestFit="1" customWidth="1"/>
    <col min="45" max="45" width="6" style="126" bestFit="1" customWidth="1"/>
    <col min="46" max="46" width="7" style="126" bestFit="1" customWidth="1"/>
    <col min="47" max="47" width="6.5703125" style="126" bestFit="1" customWidth="1"/>
    <col min="48" max="48" width="7" style="126" bestFit="1" customWidth="1"/>
    <col min="49" max="49" width="6" style="126" bestFit="1" customWidth="1"/>
    <col min="50" max="50" width="7" style="126" bestFit="1" customWidth="1"/>
    <col min="51" max="51" width="6.28515625" style="126" bestFit="1" customWidth="1"/>
    <col min="52" max="52" width="7" style="126" bestFit="1" customWidth="1"/>
    <col min="53" max="53" width="6.28515625" style="126" bestFit="1" customWidth="1"/>
    <col min="54" max="54" width="7" style="126" bestFit="1" customWidth="1"/>
    <col min="55" max="55" width="14" style="126" bestFit="1" customWidth="1"/>
    <col min="56" max="56" width="23.140625" style="126" bestFit="1" customWidth="1"/>
    <col min="57" max="57" width="28.28515625" style="126" customWidth="1"/>
    <col min="58" max="58" width="14" style="126" bestFit="1" customWidth="1"/>
    <col min="59" max="59" width="23.140625" style="126" bestFit="1" customWidth="1"/>
    <col min="60" max="60" width="28" style="126" customWidth="1"/>
    <col min="61" max="61" width="18.28515625" style="126" bestFit="1" customWidth="1"/>
    <col min="62" max="62" width="23.140625" style="126" bestFit="1" customWidth="1"/>
    <col min="63" max="63" width="29.140625" style="126" customWidth="1"/>
    <col min="64" max="16384" width="9.140625" style="5"/>
  </cols>
  <sheetData>
    <row r="2" spans="2:63" ht="18.75">
      <c r="B2" s="4" t="str">
        <f ca="1">MID(CELL("filename",A1),FIND("]",CELL("filename",A1))+1,256)</f>
        <v>TFP Calculation</v>
      </c>
    </row>
    <row r="4" spans="2:63" ht="15">
      <c r="B4" s="76"/>
      <c r="C4" s="77"/>
      <c r="D4" s="77"/>
      <c r="E4" s="77"/>
      <c r="F4" s="78"/>
      <c r="G4" s="78"/>
      <c r="H4" s="78"/>
    </row>
    <row r="5" spans="2:63" ht="54.75" customHeight="1">
      <c r="B5" s="39" t="s">
        <v>30</v>
      </c>
      <c r="C5" s="39" t="s">
        <v>18</v>
      </c>
      <c r="D5" s="39" t="s">
        <v>221</v>
      </c>
      <c r="E5" s="39" t="s">
        <v>222</v>
      </c>
      <c r="F5" s="40" t="s">
        <v>51</v>
      </c>
      <c r="G5" s="41" t="s">
        <v>223</v>
      </c>
      <c r="H5" s="41" t="s">
        <v>224</v>
      </c>
      <c r="I5" s="42" t="s">
        <v>227</v>
      </c>
      <c r="J5" s="42" t="s">
        <v>228</v>
      </c>
      <c r="K5" s="40" t="s">
        <v>199</v>
      </c>
      <c r="L5" s="41" t="s">
        <v>229</v>
      </c>
      <c r="M5" s="41" t="s">
        <v>235</v>
      </c>
      <c r="N5" s="41" t="s">
        <v>236</v>
      </c>
      <c r="O5" s="41" t="s">
        <v>238</v>
      </c>
      <c r="P5" s="41" t="s">
        <v>243</v>
      </c>
      <c r="Q5" s="41" t="s">
        <v>244</v>
      </c>
      <c r="R5" s="43" t="s">
        <v>52</v>
      </c>
      <c r="S5" s="41" t="s">
        <v>53</v>
      </c>
      <c r="T5" s="41" t="s">
        <v>54</v>
      </c>
      <c r="U5" s="41" t="s">
        <v>55</v>
      </c>
      <c r="V5" s="39" t="s">
        <v>192</v>
      </c>
      <c r="W5" s="44" t="s">
        <v>48</v>
      </c>
      <c r="X5" s="40" t="s">
        <v>56</v>
      </c>
      <c r="Y5" s="44" t="s">
        <v>17</v>
      </c>
      <c r="Z5" s="40" t="s">
        <v>57</v>
      </c>
      <c r="AA5" s="40" t="s">
        <v>58</v>
      </c>
      <c r="AB5" s="40" t="s">
        <v>59</v>
      </c>
      <c r="AC5" s="45" t="s">
        <v>34</v>
      </c>
      <c r="AD5" s="41" t="s">
        <v>60</v>
      </c>
      <c r="AE5" s="41" t="s">
        <v>61</v>
      </c>
      <c r="AF5" s="44" t="s">
        <v>62</v>
      </c>
      <c r="AG5" s="46" t="s">
        <v>63</v>
      </c>
      <c r="AH5" s="40" t="s">
        <v>64</v>
      </c>
      <c r="AI5" s="44" t="s">
        <v>65</v>
      </c>
      <c r="AJ5" s="41" t="s">
        <v>66</v>
      </c>
      <c r="AK5" s="41" t="s">
        <v>67</v>
      </c>
      <c r="AL5" s="41" t="s">
        <v>68</v>
      </c>
      <c r="AM5" s="41" t="s">
        <v>69</v>
      </c>
      <c r="AN5" s="41" t="s">
        <v>70</v>
      </c>
      <c r="AO5" s="41" t="s">
        <v>71</v>
      </c>
      <c r="AP5" s="41" t="s">
        <v>72</v>
      </c>
      <c r="AQ5" s="41" t="s">
        <v>73</v>
      </c>
      <c r="AR5" s="41" t="s">
        <v>74</v>
      </c>
      <c r="AS5" s="142" t="s">
        <v>75</v>
      </c>
      <c r="AT5" s="142"/>
      <c r="AU5" s="142"/>
      <c r="AV5" s="142"/>
      <c r="AW5" s="142" t="s">
        <v>76</v>
      </c>
      <c r="AX5" s="142"/>
      <c r="AY5" s="142"/>
      <c r="AZ5" s="142"/>
      <c r="BA5" s="142"/>
      <c r="BB5" s="142"/>
      <c r="BC5" s="41" t="s">
        <v>77</v>
      </c>
      <c r="BD5" s="41" t="s">
        <v>78</v>
      </c>
      <c r="BE5" s="41" t="s">
        <v>79</v>
      </c>
      <c r="BF5" s="41" t="s">
        <v>80</v>
      </c>
      <c r="BG5" s="41" t="s">
        <v>81</v>
      </c>
      <c r="BH5" s="41" t="s">
        <v>82</v>
      </c>
      <c r="BI5" s="41" t="s">
        <v>83</v>
      </c>
      <c r="BJ5" s="41" t="s">
        <v>84</v>
      </c>
      <c r="BK5" s="41" t="s">
        <v>85</v>
      </c>
    </row>
    <row r="6" spans="2:63">
      <c r="D6" s="47" t="s">
        <v>232</v>
      </c>
      <c r="E6" s="47" t="s">
        <v>86</v>
      </c>
      <c r="F6" s="48" t="s">
        <v>87</v>
      </c>
      <c r="G6" s="49" t="s">
        <v>230</v>
      </c>
      <c r="H6" s="49" t="s">
        <v>231</v>
      </c>
      <c r="I6" s="50" t="s">
        <v>182</v>
      </c>
      <c r="J6" s="50" t="s">
        <v>183</v>
      </c>
      <c r="K6" s="51" t="s">
        <v>184</v>
      </c>
      <c r="L6" s="52" t="s">
        <v>233</v>
      </c>
      <c r="M6" s="52" t="s">
        <v>234</v>
      </c>
      <c r="N6" s="52" t="s">
        <v>237</v>
      </c>
      <c r="O6" s="52" t="s">
        <v>240</v>
      </c>
      <c r="P6" s="52" t="s">
        <v>239</v>
      </c>
      <c r="Q6" s="52" t="s">
        <v>245</v>
      </c>
      <c r="R6" s="53" t="s">
        <v>88</v>
      </c>
      <c r="S6" s="52" t="s">
        <v>89</v>
      </c>
      <c r="T6" s="52" t="s">
        <v>90</v>
      </c>
      <c r="U6" s="52" t="s">
        <v>91</v>
      </c>
      <c r="V6" s="47" t="s">
        <v>92</v>
      </c>
      <c r="W6" s="54" t="s">
        <v>93</v>
      </c>
      <c r="X6" s="55" t="s">
        <v>94</v>
      </c>
      <c r="Y6" s="54" t="s">
        <v>23</v>
      </c>
      <c r="Z6" s="55" t="s">
        <v>95</v>
      </c>
      <c r="AA6" s="55" t="s">
        <v>96</v>
      </c>
      <c r="AB6" s="55" t="s">
        <v>97</v>
      </c>
      <c r="AC6" s="56" t="s">
        <v>98</v>
      </c>
      <c r="AD6" s="52" t="s">
        <v>99</v>
      </c>
      <c r="AE6" s="52" t="s">
        <v>100</v>
      </c>
      <c r="AF6" s="57" t="s">
        <v>101</v>
      </c>
      <c r="AG6" s="58" t="s">
        <v>102</v>
      </c>
      <c r="AH6" s="55" t="s">
        <v>103</v>
      </c>
      <c r="AI6" s="57" t="s">
        <v>104</v>
      </c>
      <c r="AJ6" s="52" t="s">
        <v>105</v>
      </c>
      <c r="AK6" s="52" t="s">
        <v>106</v>
      </c>
      <c r="AL6" s="52" t="s">
        <v>107</v>
      </c>
      <c r="AM6" s="52" t="s">
        <v>108</v>
      </c>
      <c r="AN6" s="52" t="s">
        <v>109</v>
      </c>
      <c r="AO6" s="52" t="s">
        <v>110</v>
      </c>
      <c r="AP6" s="52" t="s">
        <v>111</v>
      </c>
      <c r="AQ6" s="52" t="s">
        <v>112</v>
      </c>
      <c r="AR6" s="52" t="s">
        <v>113</v>
      </c>
      <c r="AS6" s="52" t="s">
        <v>114</v>
      </c>
      <c r="AT6" s="52" t="s">
        <v>115</v>
      </c>
      <c r="AU6" s="52" t="s">
        <v>116</v>
      </c>
      <c r="AV6" s="52" t="s">
        <v>117</v>
      </c>
      <c r="AW6" s="52" t="s">
        <v>118</v>
      </c>
      <c r="AX6" s="52" t="s">
        <v>119</v>
      </c>
      <c r="AY6" s="52" t="s">
        <v>120</v>
      </c>
      <c r="AZ6" s="52" t="s">
        <v>121</v>
      </c>
      <c r="BA6" s="52" t="s">
        <v>122</v>
      </c>
      <c r="BB6" s="52" t="s">
        <v>123</v>
      </c>
      <c r="BC6" s="52" t="s">
        <v>124</v>
      </c>
      <c r="BD6" s="52" t="s">
        <v>125</v>
      </c>
      <c r="BE6" s="52" t="s">
        <v>126</v>
      </c>
      <c r="BF6" s="52" t="s">
        <v>127</v>
      </c>
      <c r="BG6" s="52" t="s">
        <v>128</v>
      </c>
      <c r="BH6" s="52" t="s">
        <v>129</v>
      </c>
      <c r="BI6" s="52" t="s">
        <v>130</v>
      </c>
      <c r="BJ6" s="52" t="s">
        <v>131</v>
      </c>
      <c r="BK6" s="52" t="s">
        <v>132</v>
      </c>
    </row>
    <row r="7" spans="2:63">
      <c r="D7" s="59" t="s">
        <v>4</v>
      </c>
      <c r="E7" s="59" t="s">
        <v>5</v>
      </c>
      <c r="F7" s="59" t="s">
        <v>202</v>
      </c>
      <c r="G7" s="60" t="s">
        <v>6</v>
      </c>
      <c r="H7" s="60" t="s">
        <v>7</v>
      </c>
      <c r="I7" s="61" t="s">
        <v>8</v>
      </c>
      <c r="J7" s="61" t="s">
        <v>9</v>
      </c>
      <c r="K7" s="61" t="s">
        <v>10</v>
      </c>
      <c r="L7" s="62" t="s">
        <v>11</v>
      </c>
      <c r="M7" s="62" t="s">
        <v>279</v>
      </c>
      <c r="N7" s="62" t="s">
        <v>133</v>
      </c>
      <c r="O7" s="62" t="s">
        <v>282</v>
      </c>
      <c r="P7" s="62" t="s">
        <v>134</v>
      </c>
      <c r="Q7" s="62" t="s">
        <v>135</v>
      </c>
      <c r="R7" s="61" t="s">
        <v>284</v>
      </c>
      <c r="S7" s="62" t="s">
        <v>136</v>
      </c>
      <c r="T7" s="62" t="s">
        <v>137</v>
      </c>
      <c r="U7" s="62" t="s">
        <v>287</v>
      </c>
      <c r="V7" s="59" t="s">
        <v>289</v>
      </c>
      <c r="W7" s="63" t="s">
        <v>290</v>
      </c>
      <c r="X7" s="63" t="s">
        <v>138</v>
      </c>
      <c r="Y7" s="64" t="s">
        <v>139</v>
      </c>
      <c r="Z7" s="63" t="s">
        <v>140</v>
      </c>
      <c r="AA7" s="63" t="s">
        <v>141</v>
      </c>
      <c r="AB7" s="62" t="s">
        <v>142</v>
      </c>
      <c r="AC7" s="62" t="s">
        <v>143</v>
      </c>
      <c r="AD7" s="62" t="s">
        <v>144</v>
      </c>
      <c r="AE7" s="63" t="s">
        <v>145</v>
      </c>
      <c r="AF7" s="65" t="s">
        <v>146</v>
      </c>
      <c r="AG7" s="65" t="s">
        <v>147</v>
      </c>
      <c r="AH7" s="63" t="s">
        <v>148</v>
      </c>
      <c r="AI7" s="65" t="s">
        <v>149</v>
      </c>
      <c r="AJ7" s="62" t="s">
        <v>150</v>
      </c>
      <c r="AK7" s="62" t="s">
        <v>151</v>
      </c>
      <c r="AL7" s="62" t="s">
        <v>152</v>
      </c>
      <c r="AM7" s="62" t="s">
        <v>153</v>
      </c>
      <c r="AN7" s="62" t="s">
        <v>154</v>
      </c>
      <c r="AO7" s="62" t="s">
        <v>155</v>
      </c>
      <c r="AP7" s="62" t="s">
        <v>156</v>
      </c>
      <c r="AQ7" s="62" t="s">
        <v>157</v>
      </c>
      <c r="AR7" s="62" t="s">
        <v>158</v>
      </c>
      <c r="AS7" s="66" t="s">
        <v>159</v>
      </c>
      <c r="AT7" s="66" t="s">
        <v>160</v>
      </c>
      <c r="AU7" s="66" t="s">
        <v>161</v>
      </c>
      <c r="AV7" s="66" t="s">
        <v>162</v>
      </c>
      <c r="AW7" s="66" t="s">
        <v>163</v>
      </c>
      <c r="AX7" s="66" t="s">
        <v>164</v>
      </c>
      <c r="AY7" s="66" t="s">
        <v>165</v>
      </c>
      <c r="AZ7" s="66" t="s">
        <v>274</v>
      </c>
      <c r="BA7" s="66" t="s">
        <v>166</v>
      </c>
      <c r="BB7" s="66" t="s">
        <v>167</v>
      </c>
      <c r="BC7" s="66" t="s">
        <v>304</v>
      </c>
      <c r="BD7" s="66" t="s">
        <v>306</v>
      </c>
      <c r="BE7" s="67" t="s">
        <v>168</v>
      </c>
      <c r="BF7" s="68" t="s">
        <v>169</v>
      </c>
      <c r="BG7" s="66" t="s">
        <v>170</v>
      </c>
      <c r="BH7" s="69" t="s">
        <v>171</v>
      </c>
      <c r="BI7" s="66" t="s">
        <v>172</v>
      </c>
      <c r="BJ7" s="66" t="s">
        <v>173</v>
      </c>
      <c r="BK7" s="66" t="s">
        <v>174</v>
      </c>
    </row>
    <row r="8" spans="2:63" ht="25.5">
      <c r="D8" s="59"/>
      <c r="E8" s="59"/>
      <c r="F8" s="59" t="s">
        <v>275</v>
      </c>
      <c r="G8" s="60" t="s">
        <v>276</v>
      </c>
      <c r="H8" s="60" t="s">
        <v>273</v>
      </c>
      <c r="I8" s="61"/>
      <c r="J8" s="61"/>
      <c r="K8" s="61" t="s">
        <v>277</v>
      </c>
      <c r="L8" s="62" t="s">
        <v>278</v>
      </c>
      <c r="M8" s="62" t="s">
        <v>281</v>
      </c>
      <c r="N8" s="62" t="s">
        <v>280</v>
      </c>
      <c r="O8" s="62" t="s">
        <v>283</v>
      </c>
      <c r="P8" s="62" t="s">
        <v>241</v>
      </c>
      <c r="Q8" s="62" t="s">
        <v>242</v>
      </c>
      <c r="R8" s="61"/>
      <c r="S8" s="62" t="s">
        <v>285</v>
      </c>
      <c r="T8" s="62" t="s">
        <v>286</v>
      </c>
      <c r="U8" s="62" t="s">
        <v>288</v>
      </c>
      <c r="V8" s="59"/>
      <c r="W8" s="63"/>
      <c r="X8" s="62" t="s">
        <v>291</v>
      </c>
      <c r="Y8" s="64"/>
      <c r="Z8" s="62" t="s">
        <v>292</v>
      </c>
      <c r="AA8" s="62" t="s">
        <v>293</v>
      </c>
      <c r="AB8" s="62" t="s">
        <v>294</v>
      </c>
      <c r="AC8" s="62"/>
      <c r="AD8" s="62" t="s">
        <v>255</v>
      </c>
      <c r="AE8" s="63" t="s">
        <v>295</v>
      </c>
      <c r="AF8" s="65"/>
      <c r="AG8" s="65"/>
      <c r="AH8" s="62" t="s">
        <v>296</v>
      </c>
      <c r="AI8" s="65"/>
      <c r="AJ8" s="62" t="s">
        <v>175</v>
      </c>
      <c r="AK8" s="62" t="s">
        <v>297</v>
      </c>
      <c r="AL8" s="62" t="s">
        <v>298</v>
      </c>
      <c r="AM8" s="62" t="s">
        <v>299</v>
      </c>
      <c r="AN8" s="62" t="s">
        <v>300</v>
      </c>
      <c r="AO8" s="62" t="s">
        <v>301</v>
      </c>
      <c r="AP8" s="62" t="s">
        <v>302</v>
      </c>
      <c r="AQ8" s="62" t="s">
        <v>256</v>
      </c>
      <c r="AR8" s="62" t="s">
        <v>303</v>
      </c>
      <c r="AS8" s="70" t="s">
        <v>257</v>
      </c>
      <c r="AT8" s="71" t="s">
        <v>258</v>
      </c>
      <c r="AU8" s="70" t="s">
        <v>259</v>
      </c>
      <c r="AV8" s="71" t="s">
        <v>260</v>
      </c>
      <c r="AW8" s="70" t="s">
        <v>176</v>
      </c>
      <c r="AX8" s="71" t="s">
        <v>177</v>
      </c>
      <c r="AY8" s="70" t="s">
        <v>178</v>
      </c>
      <c r="AZ8" s="71" t="s">
        <v>179</v>
      </c>
      <c r="BA8" s="70" t="s">
        <v>180</v>
      </c>
      <c r="BB8" s="71" t="s">
        <v>181</v>
      </c>
      <c r="BC8" s="59" t="s">
        <v>305</v>
      </c>
      <c r="BD8" s="66" t="s">
        <v>307</v>
      </c>
      <c r="BE8" s="62" t="s">
        <v>308</v>
      </c>
      <c r="BF8" s="59" t="s">
        <v>309</v>
      </c>
      <c r="BG8" s="66" t="s">
        <v>310</v>
      </c>
      <c r="BH8" s="62" t="s">
        <v>311</v>
      </c>
      <c r="BI8" s="66" t="s">
        <v>312</v>
      </c>
      <c r="BJ8" s="66" t="s">
        <v>313</v>
      </c>
      <c r="BK8" s="62" t="s">
        <v>314</v>
      </c>
    </row>
    <row r="9" spans="2:63">
      <c r="B9" s="5" t="s">
        <v>226</v>
      </c>
      <c r="C9" s="72">
        <v>2016</v>
      </c>
      <c r="D9" s="80">
        <f>INDEX('Output Calculation'!F$13:F$29,MATCH('TFP Calculation'!$C9,'Output Calculation'!$C$13:$C$29,0))*1000000</f>
        <v>656800693.13000011</v>
      </c>
      <c r="E9" s="80">
        <f>INDEX('Output Calculation'!G$13:G$29,MATCH('TFP Calculation'!$C9,'Output Calculation'!$C$13:$C$29,0))*1000000</f>
        <v>134339907.50016001</v>
      </c>
      <c r="F9" s="80">
        <f t="shared" ref="F9:F25" si="0">SUM(D9:E9)</f>
        <v>791140600.63016009</v>
      </c>
      <c r="G9" s="79">
        <f>D9/$F9</f>
        <v>0.83019464884856697</v>
      </c>
      <c r="H9" s="79">
        <f>E9/$F9</f>
        <v>0.16980535115143308</v>
      </c>
      <c r="I9" s="79">
        <f t="array" ref="I9">INDEX('Output Calculation'!D$13:D$29,MATCH('TFP Calculation'!$C9,'Output Calculation'!$C$13:$C$29,0))</f>
        <v>5228.0267220270007</v>
      </c>
      <c r="J9" s="79">
        <f t="array" ref="J9">INDEX('Output Calculation'!E$13:E$29,MATCH('TFP Calculation'!$C9,'Output Calculation'!$C$13:$C$29,0))</f>
        <v>8237.3931001000001</v>
      </c>
      <c r="K9" s="79">
        <f t="shared" ref="K9:K25" si="1">SUM(I9:J9)</f>
        <v>13465.419822127002</v>
      </c>
      <c r="L9" s="79">
        <f t="shared" ref="L9:L25" si="2">I9/$I$19</f>
        <v>1.0713222546869565</v>
      </c>
      <c r="M9" s="79">
        <f>IFERROR(((L9-L10)/L10),"-")</f>
        <v>-6.4020147141825065E-2</v>
      </c>
      <c r="N9" s="79">
        <f>LN(L9)</f>
        <v>6.8893637604592023E-2</v>
      </c>
      <c r="O9" s="79">
        <f t="shared" ref="O9:O25" si="3">J9/$J$19</f>
        <v>0.97813785950454479</v>
      </c>
      <c r="P9" s="79">
        <f>IFERROR(((O9-O10)/O10),"-")</f>
        <v>-1.957468722026617E-2</v>
      </c>
      <c r="Q9" s="79">
        <f>LN(O9)</f>
        <v>-2.2104658242743148E-2</v>
      </c>
      <c r="R9" s="83">
        <f t="array" ref="R9">INDEX('Labor Calculation'!$D$13:$D$29,MATCH('TFP Calculation'!$C9,'Labor Calculation'!$B$13:$B$29,0))</f>
        <v>2036.8108686077258</v>
      </c>
      <c r="S9" s="79">
        <f t="shared" ref="S9:S25" si="4">R9/$R$19</f>
        <v>1.0824202000952836</v>
      </c>
      <c r="T9" s="79">
        <f>IFERROR(((S9-S10)/S10),"-")</f>
        <v>7.985803016859078E-3</v>
      </c>
      <c r="U9" s="79">
        <f>LN(S9)</f>
        <v>7.9199460020409118E-2</v>
      </c>
      <c r="V9" s="84">
        <f t="array" ref="V9">INDEX('Labor Calculation'!$E$13:$E$29,MATCH('TFP Calculation'!C9,'Labor Calculation'!$B$13:$B$29,0))</f>
        <v>188048849.42249486</v>
      </c>
      <c r="W9" s="84">
        <f t="array" ref="W9">INDEX('Labor Calculation'!$F$13:$F$29,MATCH('TFP Calculation'!C9,'Labor Calculation'!$B$13:$B$29,0))</f>
        <v>92325.140404929582</v>
      </c>
      <c r="X9" s="79">
        <f t="shared" ref="X9:X25" si="5">W9/$W$19</f>
        <v>1.2830250361748188</v>
      </c>
      <c r="Y9" s="127">
        <f t="array" ref="Y9">INDEX('Capital Stock Calculation'!$N$15:$N$32,MATCH('TFP Calculation'!$C9,'Capital Stock Calculation'!$D$15:$D$32,0))</f>
        <v>4012249411.0043373</v>
      </c>
      <c r="Z9" s="128">
        <f t="shared" ref="Z9:Z25" si="6">Y9/$Y$19</f>
        <v>1.0106664026071235</v>
      </c>
      <c r="AA9" s="128">
        <f>IFERROR(((Z9-Z10)/Z10),"-")</f>
        <v>8.2360346183267073E-3</v>
      </c>
      <c r="AB9" s="128">
        <f>LN(Z9)</f>
        <v>1.0609917839346323E-2</v>
      </c>
      <c r="AC9" s="79">
        <f t="array" ref="AC9">INDEX('Capital Price Calculation'!$N$14:$N$31,MATCH('TFP Calculation'!C9,'Capital Price Calculation'!$D$14:$D$31,0))</f>
        <v>0.60238676011531678</v>
      </c>
      <c r="AD9" s="79">
        <f t="shared" ref="AD9:AD25" si="7">AC9/$AC$19</f>
        <v>1.9847924961528836</v>
      </c>
      <c r="AE9" s="127">
        <f>Y9*AC9</f>
        <v>2416925923.469491</v>
      </c>
      <c r="AF9" s="84">
        <f t="array" ref="AF9">INDEX('Materials Calculation'!$F$13:$F$29,MATCH('TFP Calculation'!$C9,'Materials Calculation'!$B$13:$B$29,0))</f>
        <v>189344109.85919598</v>
      </c>
      <c r="AG9" s="79">
        <f t="array" ref="AG9">INDEX('Materials Calculation'!$G$13:$G$29,MATCH('TFP Calculation'!$C9,'Materials Calculation'!$B$13:$B$29,0))</f>
        <v>1.129</v>
      </c>
      <c r="AH9" s="79">
        <f t="shared" ref="AH9:AH25" si="8">AG9/$AG$19</f>
        <v>1.1663223140495869</v>
      </c>
      <c r="AI9" s="85">
        <f t="array" ref="AI9">INDEX('Materials Calculation'!$H$13:$H$29,MATCH('TFP Calculation'!$C9,'Materials Calculation'!$B$13:$B$29,0))</f>
        <v>167709574.72027987</v>
      </c>
      <c r="AJ9" s="79">
        <f t="shared" ref="AJ9:AJ25" si="9">AI9/$AI$19</f>
        <v>1.1003848797322779</v>
      </c>
      <c r="AK9" s="79">
        <f>IFERROR(((AJ9-AJ10)/AJ10),"-")</f>
        <v>7.5632023224644296E-2</v>
      </c>
      <c r="AL9" s="79">
        <f>LN(AJ9)</f>
        <v>9.5660009272567639E-2</v>
      </c>
      <c r="AM9" s="128">
        <f>V9/(V9+AE9+AF9)</f>
        <v>6.7296846678196215E-2</v>
      </c>
      <c r="AN9" s="128">
        <f>AE9/(V9+AE9+AF9)</f>
        <v>0.86494277313470969</v>
      </c>
      <c r="AO9" s="128">
        <f>AF9/(V9+AE9+AF9)</f>
        <v>6.7760380187094044E-2</v>
      </c>
      <c r="AP9" s="128">
        <f>(X9*AM9)+(AD9*AN9)+(AH9*AO9)</f>
        <v>1.8821059082838729</v>
      </c>
      <c r="AQ9" s="128">
        <f>IFERROR(((AP9-AP10)/AP10),"-")</f>
        <v>7.593490411633326E-3</v>
      </c>
      <c r="AR9" s="129">
        <f t="shared" ref="AR9:AR25" si="10">IFERROR(((K9/(SUM($K$9:$K$25)))*AQ9),"-")</f>
        <v>4.253331896971759E-4</v>
      </c>
      <c r="AS9" s="128">
        <f>((G9+$G$27)/2)*LN((L9/$L$30))</f>
        <v>-9.2375597230324128E-3</v>
      </c>
      <c r="AT9" s="128">
        <f>-(($G$19+$G$27)/2)*(LN($L$19/$L$30))</f>
        <v>6.5853297720438464E-2</v>
      </c>
      <c r="AU9" s="128">
        <f t="shared" ref="AU9:AU25" si="11">((H9+$H$27)/2)*(LN(O9/$O$30))</f>
        <v>-1.2146968560934711E-2</v>
      </c>
      <c r="AV9" s="130">
        <f t="shared" ref="AV9:AV25" si="12">-(($H$19+$H$27)/2)*(LN($O$19/$O$30))</f>
        <v>8.4053187414052811E-3</v>
      </c>
      <c r="AW9" s="130">
        <f>-((AM9+$AM$27)/2)*LN((S9/$S$30))</f>
        <v>-2.1548861643994337E-3</v>
      </c>
      <c r="AX9" s="131">
        <f t="shared" ref="AX9:AX25" si="13">(($AM$19+$AM$27)/2)*(LN($S$19/$S$30))</f>
        <v>-4.5131693217696561E-3</v>
      </c>
      <c r="AY9" s="128">
        <f t="shared" ref="AY9:AY25" si="14">-((AN9+$AN$27)/2)*(LN(Z9/$Z$30))</f>
        <v>-6.6611412880045141E-3</v>
      </c>
      <c r="AZ9" s="128">
        <f t="shared" ref="AZ9:AZ25" si="15">(($AN$19+$AN$27)/2)*(LN($Z$19/$Z$30))</f>
        <v>-2.2464631586988377E-3</v>
      </c>
      <c r="BA9" s="128">
        <f t="shared" ref="BA9:BA25" si="16">-((AO9+$AO$27)/2)*(LN(AJ9/$AJ$30))</f>
        <v>-6.8111163275337136E-3</v>
      </c>
      <c r="BB9" s="130">
        <f t="shared" ref="BB9:BB25" si="17">(($AO$19+$AO$27)/2)*(LN($AJ$19/$AJ$30))</f>
        <v>-6.4183927597109413E-4</v>
      </c>
      <c r="BC9" s="128">
        <f t="shared" ref="BC9:BC25" si="18">SUM(AS9:AV9)</f>
        <v>5.2874088177876623E-2</v>
      </c>
      <c r="BD9" s="132">
        <f t="shared" ref="BD9:BD25" si="19">IF(C9&gt;2000,BC9-BC10,"-")</f>
        <v>-5.8179925510420331E-2</v>
      </c>
      <c r="BE9" s="133">
        <f t="shared" ref="BE9:BE25" si="20">IFERROR(((K9/(SUM($K$9:$K$25)))*BD9),"-")</f>
        <v>-3.2588245921506935E-3</v>
      </c>
      <c r="BF9" s="128">
        <f>SUM(AW9:BB9)</f>
        <v>-2.302861553637725E-2</v>
      </c>
      <c r="BG9" s="132">
        <f t="shared" ref="BG9:BG25" si="21">IF(C9&gt;2000,BF9-BF10,"-")</f>
        <v>-1.316625328010575E-2</v>
      </c>
      <c r="BH9" s="133">
        <f t="shared" ref="BH9:BH25" si="22">IFERROR(((K9/(SUM(K9:K25)))*BG9),"-")</f>
        <v>-7.3747963063322531E-4</v>
      </c>
      <c r="BI9" s="128">
        <f>BC9+BF9</f>
        <v>2.9845472641499372E-2</v>
      </c>
      <c r="BJ9" s="132">
        <f t="shared" ref="BJ9:BJ25" si="23">IF(C9&gt;2000,BI9-BI10,"-")</f>
        <v>-7.1346178790526071E-2</v>
      </c>
      <c r="BK9" s="133">
        <f t="shared" ref="BK9:BK25" si="24">IFERROR(K9/(SUM($K$9:$K$25))*BJ9,"-")</f>
        <v>-3.9963042227839181E-3</v>
      </c>
    </row>
    <row r="10" spans="2:63">
      <c r="B10" s="5" t="s">
        <v>226</v>
      </c>
      <c r="C10" s="72">
        <v>2015</v>
      </c>
      <c r="D10" s="80">
        <f>INDEX('Output Calculation'!F$13:F$29,MATCH('TFP Calculation'!$C10,'Output Calculation'!$C$13:$C$29,0))*1000000</f>
        <v>650008852.69000006</v>
      </c>
      <c r="E10" s="80">
        <f>INDEX('Output Calculation'!G$13:G$29,MATCH('TFP Calculation'!$C10,'Output Calculation'!$C$13:$C$29,0))*1000000</f>
        <v>130428071.05</v>
      </c>
      <c r="F10" s="80">
        <f t="shared" si="0"/>
        <v>780436923.74000001</v>
      </c>
      <c r="G10" s="79">
        <f t="shared" ref="G10:G25" si="25">D10/$F10</f>
        <v>0.83287813904938768</v>
      </c>
      <c r="H10" s="79">
        <f t="shared" ref="H10:H25" si="26">E10/$F10</f>
        <v>0.16712186095061243</v>
      </c>
      <c r="I10" s="79">
        <f t="array" ref="I10">INDEX('Output Calculation'!D$13:D$29,MATCH('TFP Calculation'!$C10,'Output Calculation'!$C$13:$C$29,0))</f>
        <v>5585.6188635496001</v>
      </c>
      <c r="J10" s="79">
        <f t="array" ref="J10">INDEX('Output Calculation'!E$13:E$29,MATCH('TFP Calculation'!$C10,'Output Calculation'!$C$13:$C$29,0))</f>
        <v>8401.8568194093987</v>
      </c>
      <c r="K10" s="79">
        <f t="shared" si="1"/>
        <v>13987.475682958999</v>
      </c>
      <c r="L10" s="79">
        <f t="shared" si="2"/>
        <v>1.1445996956189712</v>
      </c>
      <c r="M10" s="79">
        <f t="shared" ref="M10:M24" si="27">IFERROR(((L10-L11)/L11),"-")</f>
        <v>-8.0206471176879138E-2</v>
      </c>
      <c r="N10" s="79">
        <f t="shared" ref="N10:N25" si="28">LN(L10)</f>
        <v>0.13505496506496931</v>
      </c>
      <c r="O10" s="79">
        <f t="shared" si="3"/>
        <v>0.99766687656329112</v>
      </c>
      <c r="P10" s="79">
        <f t="shared" ref="P10:P24" si="29">IFERROR(((O10-O11)/O11),"-")</f>
        <v>-4.5917985144566124E-2</v>
      </c>
      <c r="Q10" s="79">
        <f t="shared" ref="Q10:Q25" si="30">LN(O10)</f>
        <v>-2.3358494100412588E-3</v>
      </c>
      <c r="R10" s="83">
        <f t="array" ref="R10">INDEX('Labor Calculation'!$D$13:$D$29,MATCH('TFP Calculation'!$C10,'Labor Calculation'!$B$13:$B$29,0))</f>
        <v>2020.6741627824886</v>
      </c>
      <c r="S10" s="79">
        <f t="shared" si="4"/>
        <v>1.0738446879466412</v>
      </c>
      <c r="T10" s="79">
        <f t="shared" ref="T10:T24" si="31">IFERROR(((S10-S11)/S11),"-")</f>
        <v>1.4858171994597014E-2</v>
      </c>
      <c r="U10" s="79">
        <f t="shared" ref="U10:U25" si="32">LN(S10)</f>
        <v>7.1245374779088599E-2</v>
      </c>
      <c r="V10" s="84">
        <f t="array" ref="V10">INDEX('Labor Calculation'!$E$13:$E$29,MATCH('TFP Calculation'!C10,'Labor Calculation'!$B$13:$B$29,0))</f>
        <v>188408807.3334038</v>
      </c>
      <c r="W10" s="84">
        <f t="array" ref="W10">INDEX('Labor Calculation'!$F$13:$F$29,MATCH('TFP Calculation'!C10,'Labor Calculation'!$B$13:$B$29,0))</f>
        <v>93240.568322981373</v>
      </c>
      <c r="X10" s="79">
        <f t="shared" si="5"/>
        <v>1.2957465650295004</v>
      </c>
      <c r="Y10" s="127">
        <f t="array" ref="Y10">INDEX('Capital Stock Calculation'!$N$15:$N$32,MATCH('TFP Calculation'!$C10,'Capital Stock Calculation'!$D$15:$D$32,0))</f>
        <v>3979474322.719676</v>
      </c>
      <c r="Z10" s="128">
        <f t="shared" si="6"/>
        <v>1.0024105149045945</v>
      </c>
      <c r="AA10" s="128">
        <f t="shared" ref="AA10:AA24" si="33">IFERROR(((Z10-Z11)/Z11),"-")</f>
        <v>3.2658596463807999E-3</v>
      </c>
      <c r="AB10" s="128">
        <f t="shared" ref="AB10:AB25" si="34">LN(Z10)</f>
        <v>2.4076142739490225E-3</v>
      </c>
      <c r="AC10" s="79">
        <f t="array" ref="AC10">INDEX('Capital Price Calculation'!$N$14:$N$31,MATCH('TFP Calculation'!C10,'Capital Price Calculation'!$D$14:$D$31,0))</f>
        <v>0.59655170774078159</v>
      </c>
      <c r="AD10" s="79">
        <f t="shared" si="7"/>
        <v>1.9655666948331145</v>
      </c>
      <c r="AE10" s="127">
        <f t="shared" ref="AE10:AE25" si="35">Y10*AC10</f>
        <v>2373962203.1290131</v>
      </c>
      <c r="AF10" s="84">
        <f t="array" ref="AF10">INDEX('Materials Calculation'!$F$13:$F$29,MATCH('TFP Calculation'!$C10,'Materials Calculation'!$B$13:$B$29,0))</f>
        <v>174939141.61465511</v>
      </c>
      <c r="AG10" s="79">
        <f t="array" ref="AG10">INDEX('Materials Calculation'!$G$13:$G$29,MATCH('TFP Calculation'!$C10,'Materials Calculation'!$B$13:$B$29,0))</f>
        <v>1.1220000000000001</v>
      </c>
      <c r="AH10" s="79">
        <f t="shared" si="8"/>
        <v>1.1590909090909092</v>
      </c>
      <c r="AI10" s="85">
        <f t="array" ref="AI10">INDEX('Materials Calculation'!$H$13:$H$29,MATCH('TFP Calculation'!$C10,'Materials Calculation'!$B$13:$B$29,0))</f>
        <v>155917238.51573539</v>
      </c>
      <c r="AJ10" s="79">
        <f t="shared" si="9"/>
        <v>1.023012383392442</v>
      </c>
      <c r="AK10" s="79">
        <f t="shared" ref="AK10:AK24" si="36">IFERROR(((AJ10-AJ11)/AJ11),"-")</f>
        <v>2.4143449941482358E-2</v>
      </c>
      <c r="AL10" s="79">
        <f t="shared" ref="AL10:AL25" si="37">LN(AJ10)</f>
        <v>2.2751591874173992E-2</v>
      </c>
      <c r="AM10" s="128">
        <f t="shared" ref="AM10:AM25" si="38">V10/(V10+AE10+AF10)</f>
        <v>6.8829908510893129E-2</v>
      </c>
      <c r="AN10" s="128">
        <f t="shared" ref="AN10:AN25" si="39">AE10/(V10+AE10+AF10)</f>
        <v>0.86726095007087523</v>
      </c>
      <c r="AO10" s="128">
        <f t="shared" ref="AO10:AO25" si="40">AF10/(V10+AE10+AF10)</f>
        <v>6.3909141418231771E-2</v>
      </c>
      <c r="AP10" s="128">
        <f t="shared" ref="AP10:AP25" si="41">(X10*AM10)+(AD10*AN10)+(AH10*AO10)</f>
        <v>1.8679218615385993</v>
      </c>
      <c r="AQ10" s="128">
        <f t="shared" ref="AQ10:AQ24" si="42">IFERROR(((AP10-AP11)/AP11),"-")</f>
        <v>0.14214805228940833</v>
      </c>
      <c r="AR10" s="129">
        <f t="shared" si="10"/>
        <v>8.2708126571321653E-3</v>
      </c>
      <c r="AS10" s="128">
        <f t="shared" ref="AS10:AS25" si="43">((G10+$G$27)/2)*LN((L10/$L$30))</f>
        <v>4.5414960005855196E-2</v>
      </c>
      <c r="AT10" s="128">
        <f t="shared" ref="AT10:AT25" si="44">-(($G$19+$G$27)/2)*(LN($L$19/$L$30))</f>
        <v>6.5853297720438464E-2</v>
      </c>
      <c r="AU10" s="128">
        <f t="shared" si="11"/>
        <v>-8.6195627794019795E-3</v>
      </c>
      <c r="AV10" s="130">
        <f t="shared" si="12"/>
        <v>8.4053187414052811E-3</v>
      </c>
      <c r="AW10" s="130">
        <f t="shared" ref="AW10:AW25" si="45">-((AM10+$AM$27)/2)*LN((S10/$S$30))</f>
        <v>-1.5614769378303277E-3</v>
      </c>
      <c r="AX10" s="131">
        <f t="shared" si="13"/>
        <v>-4.5131693217696561E-3</v>
      </c>
      <c r="AY10" s="128">
        <f t="shared" si="14"/>
        <v>2.8395457437619033E-4</v>
      </c>
      <c r="AZ10" s="128">
        <f t="shared" si="15"/>
        <v>-2.2464631586988377E-3</v>
      </c>
      <c r="BA10" s="128">
        <f t="shared" si="16"/>
        <v>-1.1833681363777736E-3</v>
      </c>
      <c r="BB10" s="130">
        <f t="shared" si="17"/>
        <v>-6.4183927597109413E-4</v>
      </c>
      <c r="BC10" s="128">
        <f t="shared" si="18"/>
        <v>0.11105401368829695</v>
      </c>
      <c r="BD10" s="132">
        <f t="shared" si="19"/>
        <v>-7.7337823290505259E-2</v>
      </c>
      <c r="BE10" s="133">
        <f t="shared" si="20"/>
        <v>-4.4998622031335615E-3</v>
      </c>
      <c r="BF10" s="128">
        <f t="shared" ref="BF10:BF25" si="46">SUM(AW10:BB10)</f>
        <v>-9.8623622562715001E-3</v>
      </c>
      <c r="BG10" s="132">
        <f t="shared" si="21"/>
        <v>-5.6635050967354513E-3</v>
      </c>
      <c r="BH10" s="133">
        <f t="shared" si="22"/>
        <v>-3.4908122601792389E-4</v>
      </c>
      <c r="BI10" s="128">
        <f t="shared" ref="BI10:BI25" si="47">BC10+BF10</f>
        <v>0.10119165143202545</v>
      </c>
      <c r="BJ10" s="132">
        <f t="shared" si="23"/>
        <v>-8.3001328387240711E-2</v>
      </c>
      <c r="BK10" s="133">
        <f t="shared" si="24"/>
        <v>-4.8293903878915481E-3</v>
      </c>
    </row>
    <row r="11" spans="2:63">
      <c r="B11" s="5" t="s">
        <v>226</v>
      </c>
      <c r="C11" s="72">
        <v>2014</v>
      </c>
      <c r="D11" s="80">
        <f>INDEX('Output Calculation'!F$13:F$29,MATCH('TFP Calculation'!$C11,'Output Calculation'!$C$13:$C$29,0))*1000000</f>
        <v>655356103.06000006</v>
      </c>
      <c r="E11" s="80">
        <f>INDEX('Output Calculation'!G$13:G$29,MATCH('TFP Calculation'!$C11,'Output Calculation'!$C$13:$C$29,0))*1000000</f>
        <v>130296755.70502801</v>
      </c>
      <c r="F11" s="80">
        <f t="shared" si="0"/>
        <v>785652858.76502812</v>
      </c>
      <c r="G11" s="79">
        <f t="shared" si="25"/>
        <v>0.83415479972943496</v>
      </c>
      <c r="H11" s="79">
        <f t="shared" si="26"/>
        <v>0.16584520027056501</v>
      </c>
      <c r="I11" s="79">
        <f t="array" ref="I11">INDEX('Output Calculation'!D$13:D$29,MATCH('TFP Calculation'!$C11,'Output Calculation'!$C$13:$C$29,0))</f>
        <v>6072.6877157924991</v>
      </c>
      <c r="J11" s="79">
        <f t="array" ref="J11">INDEX('Output Calculation'!E$13:E$29,MATCH('TFP Calculation'!$C11,'Output Calculation'!$C$13:$C$29,0))</f>
        <v>8806.2207321689002</v>
      </c>
      <c r="K11" s="79">
        <f t="shared" si="1"/>
        <v>14878.908447961399</v>
      </c>
      <c r="L11" s="79">
        <f t="shared" si="2"/>
        <v>1.2444093807481889</v>
      </c>
      <c r="M11" s="79">
        <f t="shared" si="27"/>
        <v>8.9695219561457915E-2</v>
      </c>
      <c r="N11" s="79">
        <f t="shared" si="28"/>
        <v>0.21866102438338222</v>
      </c>
      <c r="O11" s="79">
        <f t="shared" si="3"/>
        <v>1.0456825105485941</v>
      </c>
      <c r="P11" s="79">
        <f t="shared" si="29"/>
        <v>-3.7825132929213121E-2</v>
      </c>
      <c r="Q11" s="79">
        <f t="shared" si="30"/>
        <v>4.4669792368830334E-2</v>
      </c>
      <c r="R11" s="83">
        <f t="array" ref="R11">INDEX('Labor Calculation'!$D$13:$D$29,MATCH('TFP Calculation'!$C11,'Labor Calculation'!$B$13:$B$29,0))</f>
        <v>1991.0902021028869</v>
      </c>
      <c r="S11" s="79">
        <f t="shared" si="4"/>
        <v>1.0581229156741305</v>
      </c>
      <c r="T11" s="79">
        <f t="shared" si="31"/>
        <v>1.787351054078809E-2</v>
      </c>
      <c r="U11" s="79">
        <f t="shared" si="32"/>
        <v>5.6496504073794446E-2</v>
      </c>
      <c r="V11" s="84">
        <f t="array" ref="V11">INDEX('Labor Calculation'!$E$13:$E$29,MATCH('TFP Calculation'!C11,'Labor Calculation'!$B$13:$B$29,0))</f>
        <v>189216112.38210189</v>
      </c>
      <c r="W11" s="84">
        <f t="array" ref="W11">INDEX('Labor Calculation'!$F$13:$F$29,MATCH('TFP Calculation'!C11,'Labor Calculation'!$B$13:$B$29,0))</f>
        <v>95031.411526339478</v>
      </c>
      <c r="X11" s="79">
        <f t="shared" si="5"/>
        <v>1.3206335747399052</v>
      </c>
      <c r="Y11" s="127">
        <f t="array" ref="Y11">INDEX('Capital Stock Calculation'!$N$15:$N$32,MATCH('TFP Calculation'!$C11,'Capital Stock Calculation'!$D$15:$D$32,0))</f>
        <v>3966520224.3823128</v>
      </c>
      <c r="Z11" s="128">
        <f t="shared" si="6"/>
        <v>0.99914743960081753</v>
      </c>
      <c r="AA11" s="128">
        <f t="shared" si="33"/>
        <v>2.6609681854537133E-3</v>
      </c>
      <c r="AB11" s="128">
        <f t="shared" si="34"/>
        <v>-8.5292403549556506E-4</v>
      </c>
      <c r="AC11" s="79">
        <f t="array" ref="AC11">INDEX('Capital Price Calculation'!$N$14:$N$31,MATCH('TFP Calculation'!C11,'Capital Price Calculation'!$D$14:$D$31,0))</f>
        <v>0.5170749728672982</v>
      </c>
      <c r="AD11" s="79">
        <f t="shared" si="7"/>
        <v>1.7037003368052182</v>
      </c>
      <c r="AE11" s="127">
        <f t="shared" si="35"/>
        <v>2050988337.400074</v>
      </c>
      <c r="AF11" s="84">
        <f t="array" ref="AF11">INDEX('Materials Calculation'!$F$13:$F$29,MATCH('TFP Calculation'!$C11,'Materials Calculation'!$B$13:$B$29,0))</f>
        <v>172185250.77846527</v>
      </c>
      <c r="AG11" s="79">
        <f t="array" ref="AG11">INDEX('Materials Calculation'!$G$13:$G$29,MATCH('TFP Calculation'!$C11,'Materials Calculation'!$B$13:$B$29,0))</f>
        <v>1.131</v>
      </c>
      <c r="AH11" s="79">
        <f t="shared" si="8"/>
        <v>1.1683884297520661</v>
      </c>
      <c r="AI11" s="85">
        <f t="array" ref="AI11">INDEX('Materials Calculation'!$H$13:$H$29,MATCH('TFP Calculation'!$C11,'Materials Calculation'!$B$13:$B$29,0))</f>
        <v>152241601.04196751</v>
      </c>
      <c r="AJ11" s="79">
        <f t="shared" si="9"/>
        <v>0.99889559753655122</v>
      </c>
      <c r="AK11" s="79">
        <f t="shared" si="36"/>
        <v>-6.5524429062485567E-2</v>
      </c>
      <c r="AL11" s="79">
        <f t="shared" si="37"/>
        <v>-1.1050127652366642E-3</v>
      </c>
      <c r="AM11" s="128">
        <f t="shared" si="38"/>
        <v>7.8435135226339228E-2</v>
      </c>
      <c r="AN11" s="128">
        <f t="shared" si="39"/>
        <v>0.85018947681770596</v>
      </c>
      <c r="AO11" s="128">
        <f t="shared" si="40"/>
        <v>7.1375387955954744E-2</v>
      </c>
      <c r="AP11" s="128">
        <f t="shared" si="41"/>
        <v>1.6354463484785486</v>
      </c>
      <c r="AQ11" s="128">
        <f t="shared" si="42"/>
        <v>1.5279871122081731E-2</v>
      </c>
      <c r="AR11" s="129">
        <f t="shared" si="10"/>
        <v>9.4571153996710403E-4</v>
      </c>
      <c r="AS11" s="128">
        <f t="shared" si="43"/>
        <v>0.11458512809814167</v>
      </c>
      <c r="AT11" s="128">
        <f t="shared" si="44"/>
        <v>6.5853297720438464E-2</v>
      </c>
      <c r="AU11" s="128">
        <f t="shared" si="11"/>
        <v>-4.5190758118320181E-4</v>
      </c>
      <c r="AV11" s="130">
        <f t="shared" si="12"/>
        <v>8.4053187414052811E-3</v>
      </c>
      <c r="AW11" s="130">
        <f t="shared" si="45"/>
        <v>-4.4729600898756137E-4</v>
      </c>
      <c r="AX11" s="131">
        <f t="shared" si="13"/>
        <v>-4.5131693217696561E-3</v>
      </c>
      <c r="AY11" s="128">
        <f t="shared" si="14"/>
        <v>3.0176691060816718E-3</v>
      </c>
      <c r="AZ11" s="128">
        <f t="shared" si="15"/>
        <v>-2.2464631586988377E-3</v>
      </c>
      <c r="BA11" s="128">
        <f t="shared" si="16"/>
        <v>6.3224149980942884E-4</v>
      </c>
      <c r="BB11" s="130">
        <f t="shared" si="17"/>
        <v>-6.4183927597109413E-4</v>
      </c>
      <c r="BC11" s="128">
        <f t="shared" si="18"/>
        <v>0.18839183697880221</v>
      </c>
      <c r="BD11" s="132">
        <f t="shared" si="19"/>
        <v>6.4381608522417144E-2</v>
      </c>
      <c r="BE11" s="133">
        <f t="shared" si="20"/>
        <v>3.9847476235126238E-3</v>
      </c>
      <c r="BF11" s="128">
        <f t="shared" si="46"/>
        <v>-4.1988571595360487E-3</v>
      </c>
      <c r="BG11" s="132">
        <f t="shared" si="21"/>
        <v>1.7987131632532108E-3</v>
      </c>
      <c r="BH11" s="133">
        <f t="shared" si="22"/>
        <v>1.2567935475001833E-4</v>
      </c>
      <c r="BI11" s="128">
        <f t="shared" si="47"/>
        <v>0.18419297981926616</v>
      </c>
      <c r="BJ11" s="132">
        <f t="shared" si="23"/>
        <v>6.6180321685670354E-2</v>
      </c>
      <c r="BK11" s="133">
        <f t="shared" si="24"/>
        <v>4.0960747271241845E-3</v>
      </c>
    </row>
    <row r="12" spans="2:63">
      <c r="B12" s="5" t="s">
        <v>226</v>
      </c>
      <c r="C12" s="72">
        <v>2013</v>
      </c>
      <c r="D12" s="80">
        <f>INDEX('Output Calculation'!F$13:F$29,MATCH('TFP Calculation'!$C12,'Output Calculation'!$C$13:$C$29,0))*1000000</f>
        <v>629642301.47000003</v>
      </c>
      <c r="E12" s="80">
        <f>INDEX('Output Calculation'!G$13:G$29,MATCH('TFP Calculation'!$C12,'Output Calculation'!$C$13:$C$29,0))*1000000</f>
        <v>127927688.77257299</v>
      </c>
      <c r="F12" s="80">
        <f t="shared" si="0"/>
        <v>757569990.24257302</v>
      </c>
      <c r="G12" s="79">
        <f t="shared" si="25"/>
        <v>0.83113416526490091</v>
      </c>
      <c r="H12" s="79">
        <f t="shared" si="26"/>
        <v>0.16886583473509914</v>
      </c>
      <c r="I12" s="79">
        <f t="array" ref="I12">INDEX('Output Calculation'!D$13:D$29,MATCH('TFP Calculation'!$C12,'Output Calculation'!$C$13:$C$29,0))</f>
        <v>5572.8313814539997</v>
      </c>
      <c r="J12" s="79">
        <f t="array" ref="J12">INDEX('Output Calculation'!E$13:E$29,MATCH('TFP Calculation'!$C12,'Output Calculation'!$C$13:$C$29,0))</f>
        <v>9152.4119300457987</v>
      </c>
      <c r="K12" s="79">
        <f t="shared" si="1"/>
        <v>14725.243311499798</v>
      </c>
      <c r="L12" s="79">
        <f t="shared" si="2"/>
        <v>1.1419792969716751</v>
      </c>
      <c r="M12" s="79">
        <f t="shared" si="27"/>
        <v>0.16372781501165237</v>
      </c>
      <c r="N12" s="79">
        <f t="shared" si="28"/>
        <v>0.13276298232314673</v>
      </c>
      <c r="O12" s="79">
        <f t="shared" si="3"/>
        <v>1.0867905059004868</v>
      </c>
      <c r="P12" s="79">
        <f t="shared" si="29"/>
        <v>-1.0472629045955107E-2</v>
      </c>
      <c r="Q12" s="79">
        <f t="shared" si="30"/>
        <v>8.3228862702386414E-2</v>
      </c>
      <c r="R12" s="83">
        <f t="array" ref="R12">INDEX('Labor Calculation'!$D$13:$D$29,MATCH('TFP Calculation'!$C12,'Labor Calculation'!$B$13:$B$29,0))</f>
        <v>1956.1273394815396</v>
      </c>
      <c r="S12" s="79">
        <f t="shared" si="4"/>
        <v>1.0395426393520726</v>
      </c>
      <c r="T12" s="79">
        <f t="shared" si="31"/>
        <v>-9.1575091575086295E-4</v>
      </c>
      <c r="U12" s="79">
        <f t="shared" si="32"/>
        <v>3.8780846572383301E-2</v>
      </c>
      <c r="V12" s="84">
        <f t="array" ref="V12">INDEX('Labor Calculation'!$E$13:$E$29,MATCH('TFP Calculation'!C12,'Labor Calculation'!$B$13:$B$29,0))</f>
        <v>180876509.51291394</v>
      </c>
      <c r="W12" s="84">
        <f t="array" ref="W12">INDEX('Labor Calculation'!$F$13:$F$29,MATCH('TFP Calculation'!C12,'Labor Calculation'!$B$13:$B$29,0))</f>
        <v>92466.633363886329</v>
      </c>
      <c r="X12" s="79">
        <f t="shared" si="5"/>
        <v>1.2849913370977066</v>
      </c>
      <c r="Y12" s="127">
        <f t="array" ref="Y12">INDEX('Capital Stock Calculation'!$N$15:$N$32,MATCH('TFP Calculation'!$C12,'Capital Stock Calculation'!$D$15:$D$32,0))</f>
        <v>3955993451.6655674</v>
      </c>
      <c r="Z12" s="128">
        <f t="shared" si="6"/>
        <v>0.99649579599074778</v>
      </c>
      <c r="AA12" s="128">
        <f t="shared" si="33"/>
        <v>-5.9457098376196251E-4</v>
      </c>
      <c r="AB12" s="128">
        <f t="shared" si="34"/>
        <v>-3.5103581131512959E-3</v>
      </c>
      <c r="AC12" s="79">
        <f t="array" ref="AC12">INDEX('Capital Price Calculation'!$N$14:$N$31,MATCH('TFP Calculation'!C12,'Capital Price Calculation'!$D$14:$D$31,0))</f>
        <v>0.51036627351527208</v>
      </c>
      <c r="AD12" s="79">
        <f t="shared" si="7"/>
        <v>1.6815959729405505</v>
      </c>
      <c r="AE12" s="127">
        <f t="shared" si="35"/>
        <v>2019005635.9773743</v>
      </c>
      <c r="AF12" s="84">
        <f t="array" ref="AF12">INDEX('Materials Calculation'!$F$13:$F$29,MATCH('TFP Calculation'!$C12,'Materials Calculation'!$B$13:$B$29,0))</f>
        <v>180837447.66815704</v>
      </c>
      <c r="AG12" s="79">
        <f t="array" ref="AG12">INDEX('Materials Calculation'!$G$13:$G$29,MATCH('TFP Calculation'!$C12,'Materials Calculation'!$B$13:$B$29,0))</f>
        <v>1.1100000000000001</v>
      </c>
      <c r="AH12" s="79">
        <f t="shared" si="8"/>
        <v>1.1466942148760333</v>
      </c>
      <c r="AI12" s="85">
        <f t="array" ref="AI12">INDEX('Materials Calculation'!$H$13:$H$29,MATCH('TFP Calculation'!$C12,'Materials Calculation'!$B$13:$B$29,0))</f>
        <v>162916619.52086219</v>
      </c>
      <c r="AJ12" s="79">
        <f t="shared" si="9"/>
        <v>1.0689370900668995</v>
      </c>
      <c r="AK12" s="79">
        <f t="shared" si="36"/>
        <v>-2.0657089450481812E-2</v>
      </c>
      <c r="AL12" s="79">
        <f t="shared" si="37"/>
        <v>6.6664780981844751E-2</v>
      </c>
      <c r="AM12" s="128">
        <f t="shared" si="38"/>
        <v>7.5975562192500498E-2</v>
      </c>
      <c r="AN12" s="128">
        <f t="shared" si="39"/>
        <v>0.84806528319398022</v>
      </c>
      <c r="AO12" s="128">
        <f t="shared" si="40"/>
        <v>7.5959154613519264E-2</v>
      </c>
      <c r="AP12" s="128">
        <f t="shared" si="41"/>
        <v>1.6108330274203726</v>
      </c>
      <c r="AQ12" s="128">
        <f t="shared" si="42"/>
        <v>1.6570389733341045E-2</v>
      </c>
      <c r="AR12" s="129">
        <f t="shared" si="10"/>
        <v>1.0149931900978047E-3</v>
      </c>
      <c r="AS12" s="128">
        <f t="shared" si="43"/>
        <v>4.3475219937425147E-2</v>
      </c>
      <c r="AT12" s="128">
        <f t="shared" si="44"/>
        <v>6.5853297720438464E-2</v>
      </c>
      <c r="AU12" s="128">
        <f t="shared" si="11"/>
        <v>6.2763920571161733E-3</v>
      </c>
      <c r="AV12" s="130">
        <f t="shared" si="12"/>
        <v>8.4053187414052811E-3</v>
      </c>
      <c r="AW12" s="130">
        <f t="shared" si="45"/>
        <v>9.9242103520402747E-4</v>
      </c>
      <c r="AX12" s="131">
        <f t="shared" si="13"/>
        <v>-4.5131693217696561E-3</v>
      </c>
      <c r="AY12" s="128">
        <f t="shared" si="14"/>
        <v>5.2414151968906107E-3</v>
      </c>
      <c r="AZ12" s="128">
        <f t="shared" si="15"/>
        <v>-2.2464631586988377E-3</v>
      </c>
      <c r="BA12" s="128">
        <f t="shared" si="16"/>
        <v>-4.8299347984443099E-3</v>
      </c>
      <c r="BB12" s="130">
        <f t="shared" si="17"/>
        <v>-6.4183927597109413E-4</v>
      </c>
      <c r="BC12" s="128">
        <f t="shared" si="18"/>
        <v>0.12401022845638507</v>
      </c>
      <c r="BD12" s="132">
        <f t="shared" si="19"/>
        <v>0.12288899210683406</v>
      </c>
      <c r="BE12" s="133">
        <f t="shared" si="20"/>
        <v>7.5273721459579784E-3</v>
      </c>
      <c r="BF12" s="128">
        <f t="shared" si="46"/>
        <v>-5.9975703227892595E-3</v>
      </c>
      <c r="BG12" s="132">
        <f t="shared" si="21"/>
        <v>2.347705646720169E-3</v>
      </c>
      <c r="BH12" s="133">
        <f t="shared" si="22"/>
        <v>1.7453972110236465E-4</v>
      </c>
      <c r="BI12" s="128">
        <f t="shared" si="47"/>
        <v>0.11801265813359581</v>
      </c>
      <c r="BJ12" s="132">
        <f t="shared" si="23"/>
        <v>0.12523669775355423</v>
      </c>
      <c r="BK12" s="133">
        <f t="shared" si="24"/>
        <v>7.6711771669696763E-3</v>
      </c>
    </row>
    <row r="13" spans="2:63">
      <c r="B13" s="5" t="s">
        <v>226</v>
      </c>
      <c r="C13" s="72">
        <v>2012</v>
      </c>
      <c r="D13" s="80">
        <f>INDEX('Output Calculation'!F$13:F$29,MATCH('TFP Calculation'!$C13,'Output Calculation'!$C$13:$C$29,0))*1000000</f>
        <v>565649877.17000008</v>
      </c>
      <c r="E13" s="80">
        <f>INDEX('Output Calculation'!G$13:G$29,MATCH('TFP Calculation'!$C13,'Output Calculation'!$C$13:$C$29,0))*1000000</f>
        <v>119776794.14999899</v>
      </c>
      <c r="F13" s="80">
        <f t="shared" si="0"/>
        <v>685426671.3199991</v>
      </c>
      <c r="G13" s="79">
        <f t="shared" si="25"/>
        <v>0.82525221272855909</v>
      </c>
      <c r="H13" s="79">
        <f t="shared" si="26"/>
        <v>0.17474778727144083</v>
      </c>
      <c r="I13" s="79">
        <f t="array" ref="I13">INDEX('Output Calculation'!D$13:D$29,MATCH('TFP Calculation'!$C13,'Output Calculation'!$C$13:$C$29,0))</f>
        <v>4788.7756136500002</v>
      </c>
      <c r="J13" s="79">
        <f t="array" ref="J13">INDEX('Output Calculation'!E$13:E$29,MATCH('TFP Calculation'!$C13,'Output Calculation'!$C$13:$C$29,0))</f>
        <v>9249.276168299999</v>
      </c>
      <c r="K13" s="79">
        <f t="shared" si="1"/>
        <v>14038.051781949998</v>
      </c>
      <c r="L13" s="79">
        <f t="shared" si="2"/>
        <v>0.98131133607066057</v>
      </c>
      <c r="M13" s="79">
        <f t="shared" si="27"/>
        <v>-0.10076746296592955</v>
      </c>
      <c r="N13" s="79">
        <f t="shared" si="28"/>
        <v>-1.8865503741580105E-2</v>
      </c>
      <c r="O13" s="79">
        <f t="shared" si="3"/>
        <v>1.0982925160045511</v>
      </c>
      <c r="P13" s="79">
        <f t="shared" si="29"/>
        <v>3.0503826741884274E-2</v>
      </c>
      <c r="Q13" s="79">
        <f t="shared" si="30"/>
        <v>9.3756715625740908E-2</v>
      </c>
      <c r="R13" s="83">
        <f t="array" ref="R13">INDEX('Labor Calculation'!$D$13:$D$29,MATCH('TFP Calculation'!$C13,'Labor Calculation'!$B$13:$B$29,0))</f>
        <v>1957.9203067954547</v>
      </c>
      <c r="S13" s="79">
        <f t="shared" si="4"/>
        <v>1.040495474035255</v>
      </c>
      <c r="T13" s="79">
        <f t="shared" si="31"/>
        <v>-1.5772870662460501E-2</v>
      </c>
      <c r="U13" s="79">
        <f t="shared" si="32"/>
        <v>3.9697017044162779E-2</v>
      </c>
      <c r="V13" s="84">
        <f t="array" ref="V13">INDEX('Labor Calculation'!$E$13:$E$29,MATCH('TFP Calculation'!C13,'Labor Calculation'!$B$13:$B$29,0))</f>
        <v>164431436.66308254</v>
      </c>
      <c r="W13" s="84">
        <f t="array" ref="W13">INDEX('Labor Calculation'!$F$13:$F$29,MATCH('TFP Calculation'!C13,'Labor Calculation'!$B$13:$B$29,0))</f>
        <v>83982.701488095248</v>
      </c>
      <c r="X13" s="79">
        <f t="shared" si="5"/>
        <v>1.1670917384174284</v>
      </c>
      <c r="Y13" s="127">
        <f t="array" ref="Y13">INDEX('Capital Stock Calculation'!$N$15:$N$32,MATCH('TFP Calculation'!$C13,'Capital Stock Calculation'!$D$15:$D$32,0))</f>
        <v>3958346969.9175425</v>
      </c>
      <c r="Z13" s="128">
        <f t="shared" si="6"/>
        <v>0.99708863596192954</v>
      </c>
      <c r="AA13" s="128">
        <f t="shared" si="33"/>
        <v>-1.3015733595357938E-3</v>
      </c>
      <c r="AB13" s="128">
        <f t="shared" si="34"/>
        <v>-2.9156103019675242E-3</v>
      </c>
      <c r="AC13" s="79">
        <f t="array" ref="AC13">INDEX('Capital Price Calculation'!$N$14:$N$31,MATCH('TFP Calculation'!C13,'Capital Price Calculation'!$D$14:$D$31,0))</f>
        <v>0.50397990993629538</v>
      </c>
      <c r="AD13" s="79">
        <f t="shared" si="7"/>
        <v>1.6605536669860994</v>
      </c>
      <c r="AE13" s="127">
        <f t="shared" si="35"/>
        <v>1994927349.3956509</v>
      </c>
      <c r="AF13" s="84">
        <f t="array" ref="AF13">INDEX('Materials Calculation'!$F$13:$F$29,MATCH('TFP Calculation'!$C13,'Materials Calculation'!$B$13:$B$29,0))</f>
        <v>181657462.97888392</v>
      </c>
      <c r="AG13" s="79">
        <f t="array" ref="AG13">INDEX('Materials Calculation'!$G$13:$G$29,MATCH('TFP Calculation'!$C13,'Materials Calculation'!$B$13:$B$29,0))</f>
        <v>1.0920000000000001</v>
      </c>
      <c r="AH13" s="79">
        <f t="shared" si="8"/>
        <v>1.1280991735537191</v>
      </c>
      <c r="AI13" s="85">
        <f t="array" ref="AI13">INDEX('Materials Calculation'!$H$13:$H$29,MATCH('TFP Calculation'!$C13,'Materials Calculation'!$B$13:$B$29,0))</f>
        <v>166352988.075901</v>
      </c>
      <c r="AJ13" s="79">
        <f t="shared" si="9"/>
        <v>1.0914839721125966</v>
      </c>
      <c r="AK13" s="79">
        <f t="shared" si="36"/>
        <v>4.0408518412634001E-2</v>
      </c>
      <c r="AL13" s="79">
        <f t="shared" si="37"/>
        <v>8.7538212623909636E-2</v>
      </c>
      <c r="AM13" s="128">
        <f t="shared" si="38"/>
        <v>7.0239340171465992E-2</v>
      </c>
      <c r="AN13" s="128">
        <f t="shared" si="39"/>
        <v>0.85216296564184801</v>
      </c>
      <c r="AO13" s="128">
        <f t="shared" si="40"/>
        <v>7.7597694186686064E-2</v>
      </c>
      <c r="AP13" s="128">
        <f t="shared" si="41"/>
        <v>1.5845759857740043</v>
      </c>
      <c r="AQ13" s="128">
        <f t="shared" si="42"/>
        <v>6.413751874172452E-2</v>
      </c>
      <c r="AR13" s="129">
        <f t="shared" si="10"/>
        <v>3.7453026720278885E-3</v>
      </c>
      <c r="AS13" s="128">
        <f t="shared" si="43"/>
        <v>-8.1388573560163185E-2</v>
      </c>
      <c r="AT13" s="128">
        <f t="shared" si="44"/>
        <v>6.5853297720438464E-2</v>
      </c>
      <c r="AU13" s="128">
        <f t="shared" si="11"/>
        <v>8.2511934478704547E-3</v>
      </c>
      <c r="AV13" s="130">
        <f t="shared" si="12"/>
        <v>8.4053187414052811E-3</v>
      </c>
      <c r="AW13" s="130">
        <f t="shared" si="45"/>
        <v>8.8575150866575627E-4</v>
      </c>
      <c r="AX13" s="131">
        <f t="shared" si="13"/>
        <v>-4.5131693217696561E-3</v>
      </c>
      <c r="AY13" s="128">
        <f t="shared" si="14"/>
        <v>4.7544670352576241E-3</v>
      </c>
      <c r="AZ13" s="128">
        <f t="shared" si="15"/>
        <v>-2.2464631586988377E-3</v>
      </c>
      <c r="BA13" s="128">
        <f t="shared" si="16"/>
        <v>-6.5840227569932208E-3</v>
      </c>
      <c r="BB13" s="130">
        <f t="shared" si="17"/>
        <v>-6.4183927597109413E-4</v>
      </c>
      <c r="BC13" s="128">
        <f t="shared" si="18"/>
        <v>1.1212363495510143E-3</v>
      </c>
      <c r="BD13" s="132">
        <f t="shared" si="19"/>
        <v>-8.2023523283607722E-2</v>
      </c>
      <c r="BE13" s="133">
        <f t="shared" si="20"/>
        <v>-4.7897537502240095E-3</v>
      </c>
      <c r="BF13" s="128">
        <f t="shared" si="46"/>
        <v>-8.3452759695094286E-3</v>
      </c>
      <c r="BG13" s="132">
        <f t="shared" si="21"/>
        <v>-8.5622099150438943E-4</v>
      </c>
      <c r="BH13" s="133">
        <f t="shared" si="22"/>
        <v>-6.5558894610462571E-5</v>
      </c>
      <c r="BI13" s="128">
        <f t="shared" si="47"/>
        <v>-7.2240396199584143E-3</v>
      </c>
      <c r="BJ13" s="132">
        <f t="shared" si="23"/>
        <v>-8.2879744275112119E-2</v>
      </c>
      <c r="BK13" s="133">
        <f t="shared" si="24"/>
        <v>-4.8397526717638539E-3</v>
      </c>
    </row>
    <row r="14" spans="2:63">
      <c r="B14" s="5" t="s">
        <v>226</v>
      </c>
      <c r="C14" s="72">
        <v>2011</v>
      </c>
      <c r="D14" s="80">
        <f>INDEX('Output Calculation'!F$13:F$29,MATCH('TFP Calculation'!$C14,'Output Calculation'!$C$13:$C$29,0))*1000000</f>
        <v>575963093.18604791</v>
      </c>
      <c r="E14" s="80">
        <f>INDEX('Output Calculation'!G$13:G$29,MATCH('TFP Calculation'!$C14,'Output Calculation'!$C$13:$C$29,0))*1000000</f>
        <v>122199490</v>
      </c>
      <c r="F14" s="80">
        <f t="shared" si="0"/>
        <v>698162583.18604791</v>
      </c>
      <c r="G14" s="79">
        <f t="shared" si="25"/>
        <v>0.82496986670018091</v>
      </c>
      <c r="H14" s="79">
        <f t="shared" si="26"/>
        <v>0.17503013329981909</v>
      </c>
      <c r="I14" s="79">
        <f t="array" ref="I14">INDEX('Output Calculation'!D$13:D$29,MATCH('TFP Calculation'!$C14,'Output Calculation'!$C$13:$C$29,0))</f>
        <v>5325.4029591108547</v>
      </c>
      <c r="J14" s="79">
        <f t="array" ref="J14">INDEX('Output Calculation'!E$13:E$29,MATCH('TFP Calculation'!$C14,'Output Calculation'!$C$13:$C$29,0))</f>
        <v>8975.4893948751087</v>
      </c>
      <c r="K14" s="79">
        <f t="shared" si="1"/>
        <v>14300.892353985964</v>
      </c>
      <c r="L14" s="79">
        <f t="shared" si="2"/>
        <v>1.0912765004114617</v>
      </c>
      <c r="M14" s="79">
        <f t="shared" si="27"/>
        <v>6.6861435827496207E-2</v>
      </c>
      <c r="N14" s="79">
        <f t="shared" si="28"/>
        <v>8.7348112331760056E-2</v>
      </c>
      <c r="O14" s="79">
        <f t="shared" si="3"/>
        <v>1.0657820839705103</v>
      </c>
      <c r="P14" s="79">
        <f t="shared" si="29"/>
        <v>6.4032110826430011E-2</v>
      </c>
      <c r="Q14" s="79">
        <f t="shared" si="30"/>
        <v>6.3708880803536941E-2</v>
      </c>
      <c r="R14" s="83">
        <f t="array" ref="R14">INDEX('Labor Calculation'!$D$13:$D$29,MATCH('TFP Calculation'!$C14,'Labor Calculation'!$B$13:$B$29,0))</f>
        <v>1989.2972347889718</v>
      </c>
      <c r="S14" s="79">
        <f t="shared" si="4"/>
        <v>1.0571700809909481</v>
      </c>
      <c r="T14" s="79">
        <f t="shared" si="31"/>
        <v>3.6182722749886955E-3</v>
      </c>
      <c r="U14" s="79">
        <f t="shared" si="32"/>
        <v>5.5595603111960969E-2</v>
      </c>
      <c r="V14" s="84">
        <f t="array" ref="V14">INDEX('Labor Calculation'!$E$13:$E$29,MATCH('TFP Calculation'!C14,'Labor Calculation'!$B$13:$B$29,0))</f>
        <v>171978533.24132863</v>
      </c>
      <c r="W14" s="84">
        <f t="array" ref="W14">INDEX('Labor Calculation'!$F$13:$F$29,MATCH('TFP Calculation'!C14,'Labor Calculation'!$B$13:$B$29,0))</f>
        <v>86451.903835060832</v>
      </c>
      <c r="X14" s="79">
        <f t="shared" si="5"/>
        <v>1.2014057770058746</v>
      </c>
      <c r="Y14" s="127">
        <f t="array" ref="Y14">INDEX('Capital Stock Calculation'!$N$15:$N$32,MATCH('TFP Calculation'!$C14,'Capital Stock Calculation'!$D$15:$D$32,0))</f>
        <v>3963505763.4295888</v>
      </c>
      <c r="Z14" s="128">
        <f t="shared" si="6"/>
        <v>0.99838811133011407</v>
      </c>
      <c r="AA14" s="128">
        <f t="shared" si="33"/>
        <v>3.940920406518813E-4</v>
      </c>
      <c r="AB14" s="128">
        <f t="shared" si="34"/>
        <v>-1.6131891601128374E-3</v>
      </c>
      <c r="AC14" s="79">
        <f t="array" ref="AC14">INDEX('Capital Price Calculation'!$N$14:$N$31,MATCH('TFP Calculation'!C14,'Capital Price Calculation'!$D$14:$D$31,0))</f>
        <v>0.47049879728842964</v>
      </c>
      <c r="AD14" s="79">
        <f t="shared" si="7"/>
        <v>1.5502373958688325</v>
      </c>
      <c r="AE14" s="127">
        <f t="shared" si="35"/>
        <v>1864824694.7393806</v>
      </c>
      <c r="AF14" s="84">
        <f t="array" ref="AF14">INDEX('Materials Calculation'!$F$13:$F$29,MATCH('TFP Calculation'!$C14,'Materials Calculation'!$B$13:$B$29,0))</f>
        <v>172523456.85111752</v>
      </c>
      <c r="AG14" s="79">
        <f t="array" ref="AG14">INDEX('Materials Calculation'!$G$13:$G$29,MATCH('TFP Calculation'!$C14,'Materials Calculation'!$B$13:$B$29,0))</f>
        <v>1.079</v>
      </c>
      <c r="AH14" s="79">
        <f t="shared" si="8"/>
        <v>1.1146694214876034</v>
      </c>
      <c r="AI14" s="85">
        <f t="array" ref="AI14">INDEX('Materials Calculation'!$H$13:$H$29,MATCH('TFP Calculation'!$C14,'Materials Calculation'!$B$13:$B$29,0))</f>
        <v>159891989.66739345</v>
      </c>
      <c r="AJ14" s="79">
        <f t="shared" si="9"/>
        <v>1.0490917296389395</v>
      </c>
      <c r="AK14" s="79">
        <f t="shared" si="36"/>
        <v>2.9237701320869694E-3</v>
      </c>
      <c r="AL14" s="79">
        <f t="shared" si="37"/>
        <v>4.7924770432779186E-2</v>
      </c>
      <c r="AM14" s="128">
        <f t="shared" si="38"/>
        <v>7.7842056777773269E-2</v>
      </c>
      <c r="AN14" s="128">
        <f t="shared" si="39"/>
        <v>0.84406923953002022</v>
      </c>
      <c r="AO14" s="128">
        <f t="shared" si="40"/>
        <v>7.8088703692206551E-2</v>
      </c>
      <c r="AP14" s="128">
        <f t="shared" si="41"/>
        <v>1.4890706866981491</v>
      </c>
      <c r="AQ14" s="128">
        <f t="shared" si="42"/>
        <v>4.0265770665271164E-2</v>
      </c>
      <c r="AR14" s="129">
        <f t="shared" si="10"/>
        <v>2.395339515917035E-3</v>
      </c>
      <c r="AS14" s="128">
        <f t="shared" si="43"/>
        <v>5.9672193666539444E-3</v>
      </c>
      <c r="AT14" s="128">
        <f t="shared" si="44"/>
        <v>6.5853297720438464E-2</v>
      </c>
      <c r="AU14" s="128">
        <f t="shared" si="11"/>
        <v>2.9189238046610443E-3</v>
      </c>
      <c r="AV14" s="130">
        <f t="shared" si="12"/>
        <v>8.4053187414052811E-3</v>
      </c>
      <c r="AW14" s="130">
        <f t="shared" si="45"/>
        <v>-3.719662044959312E-4</v>
      </c>
      <c r="AX14" s="131">
        <f t="shared" si="13"/>
        <v>-4.5131693217696561E-3</v>
      </c>
      <c r="AY14" s="128">
        <f t="shared" si="14"/>
        <v>3.6424314185618052E-3</v>
      </c>
      <c r="AZ14" s="128">
        <f t="shared" si="15"/>
        <v>-2.2464631586988377E-3</v>
      </c>
      <c r="BA14" s="128">
        <f t="shared" si="16"/>
        <v>-3.358048435631325E-3</v>
      </c>
      <c r="BB14" s="130">
        <f t="shared" si="17"/>
        <v>-6.4183927597109413E-4</v>
      </c>
      <c r="BC14" s="128">
        <f t="shared" si="18"/>
        <v>8.3144759633158732E-2</v>
      </c>
      <c r="BD14" s="132">
        <f t="shared" si="19"/>
        <v>6.4235196805278394E-2</v>
      </c>
      <c r="BE14" s="133">
        <f t="shared" si="20"/>
        <v>3.8212383043520932E-3</v>
      </c>
      <c r="BF14" s="128">
        <f t="shared" si="46"/>
        <v>-7.4890549780050391E-3</v>
      </c>
      <c r="BG14" s="132">
        <f t="shared" si="21"/>
        <v>-8.5666668353608436E-4</v>
      </c>
      <c r="BH14" s="133">
        <f t="shared" si="22"/>
        <v>-7.2361719315457534E-5</v>
      </c>
      <c r="BI14" s="128">
        <f t="shared" si="47"/>
        <v>7.5655704655153699E-2</v>
      </c>
      <c r="BJ14" s="132">
        <f t="shared" si="23"/>
        <v>6.3378530121742313E-2</v>
      </c>
      <c r="BK14" s="133">
        <f t="shared" si="24"/>
        <v>3.7702767177453973E-3</v>
      </c>
    </row>
    <row r="15" spans="2:63">
      <c r="B15" s="5" t="s">
        <v>226</v>
      </c>
      <c r="C15" s="72">
        <v>2010</v>
      </c>
      <c r="D15" s="80">
        <f>INDEX('Output Calculation'!F$13:F$29,MATCH('TFP Calculation'!$C15,'Output Calculation'!$C$13:$C$29,0))*1000000</f>
        <v>562451925.94278002</v>
      </c>
      <c r="E15" s="80">
        <f>INDEX('Output Calculation'!G$13:G$29,MATCH('TFP Calculation'!$C15,'Output Calculation'!$C$13:$C$29,0))*1000000</f>
        <v>121305602.17</v>
      </c>
      <c r="F15" s="80">
        <f t="shared" si="0"/>
        <v>683757528.11277997</v>
      </c>
      <c r="G15" s="79">
        <f t="shared" si="25"/>
        <v>0.82258973805405533</v>
      </c>
      <c r="H15" s="79">
        <f t="shared" si="26"/>
        <v>0.17741026194594478</v>
      </c>
      <c r="I15" s="79">
        <f t="array" ref="I15">INDEX('Output Calculation'!D$13:D$29,MATCH('TFP Calculation'!$C15,'Output Calculation'!$C$13:$C$29,0))</f>
        <v>4991.6538177052771</v>
      </c>
      <c r="J15" s="79">
        <f t="array" ref="J15">INDEX('Output Calculation'!E$13:E$29,MATCH('TFP Calculation'!$C15,'Output Calculation'!$C$13:$C$29,0))</f>
        <v>8435.355759991</v>
      </c>
      <c r="K15" s="79">
        <f t="shared" si="1"/>
        <v>13427.009577696277</v>
      </c>
      <c r="L15" s="79">
        <f t="shared" si="2"/>
        <v>1.0228849443461496</v>
      </c>
      <c r="M15" s="79">
        <f t="shared" si="27"/>
        <v>-6.2275737717755741E-2</v>
      </c>
      <c r="N15" s="79">
        <f t="shared" si="28"/>
        <v>2.2627011774547869E-2</v>
      </c>
      <c r="O15" s="79">
        <f t="shared" si="3"/>
        <v>1.0016446619667532</v>
      </c>
      <c r="P15" s="79">
        <f t="shared" si="29"/>
        <v>0.10713066166324023</v>
      </c>
      <c r="Q15" s="79">
        <f t="shared" si="30"/>
        <v>1.6433109913231616E-3</v>
      </c>
      <c r="R15" s="83">
        <f t="array" ref="R15">INDEX('Labor Calculation'!$D$13:$D$29,MATCH('TFP Calculation'!$C15,'Labor Calculation'!$B$13:$B$29,0))</f>
        <v>1982.1253655333107</v>
      </c>
      <c r="S15" s="79">
        <f t="shared" si="4"/>
        <v>1.0533587422582182</v>
      </c>
      <c r="T15" s="79">
        <f t="shared" si="31"/>
        <v>1.2826385707741542E-2</v>
      </c>
      <c r="U15" s="79">
        <f t="shared" si="32"/>
        <v>5.1983861036813343E-2</v>
      </c>
      <c r="V15" s="84">
        <f t="array" ref="V15">INDEX('Labor Calculation'!$E$13:$E$29,MATCH('TFP Calculation'!C15,'Labor Calculation'!$B$13:$B$29,0))</f>
        <v>164279783.85691276</v>
      </c>
      <c r="W15" s="84">
        <f t="array" ref="W15">INDEX('Labor Calculation'!$F$13:$F$29,MATCH('TFP Calculation'!C15,'Labor Calculation'!$B$13:$B$29,0))</f>
        <v>82880.622342831295</v>
      </c>
      <c r="X15" s="79">
        <f t="shared" si="5"/>
        <v>1.151776352716219</v>
      </c>
      <c r="Y15" s="127">
        <f t="array" ref="Y15">INDEX('Capital Stock Calculation'!$N$15:$N$32,MATCH('TFP Calculation'!$C15,'Capital Stock Calculation'!$D$15:$D$32,0))</f>
        <v>3961944392.6789289</v>
      </c>
      <c r="Z15" s="128">
        <f t="shared" si="6"/>
        <v>0.99799480951907071</v>
      </c>
      <c r="AA15" s="128">
        <f t="shared" si="33"/>
        <v>-2.2092168538855646E-3</v>
      </c>
      <c r="AB15" s="128">
        <f t="shared" si="34"/>
        <v>-2.0072035668923906E-3</v>
      </c>
      <c r="AC15" s="79">
        <f t="array" ref="AC15">INDEX('Capital Price Calculation'!$N$14:$N$31,MATCH('TFP Calculation'!C15,'Capital Price Calculation'!$D$14:$D$31,0))</f>
        <v>0.45215706312426862</v>
      </c>
      <c r="AD15" s="79">
        <f t="shared" si="7"/>
        <v>1.4898035703835435</v>
      </c>
      <c r="AE15" s="127">
        <f t="shared" si="35"/>
        <v>1791421140.8553686</v>
      </c>
      <c r="AF15" s="84">
        <f t="array" ref="AF15">INDEX('Materials Calculation'!$F$13:$F$29,MATCH('TFP Calculation'!$C15,'Materials Calculation'!$B$13:$B$29,0))</f>
        <v>166600029.01359138</v>
      </c>
      <c r="AG15" s="79">
        <f t="array" ref="AG15">INDEX('Materials Calculation'!$G$13:$G$29,MATCH('TFP Calculation'!$C15,'Materials Calculation'!$B$13:$B$29,0))</f>
        <v>1.0449999999999999</v>
      </c>
      <c r="AH15" s="79">
        <f t="shared" si="8"/>
        <v>1.0795454545454546</v>
      </c>
      <c r="AI15" s="85">
        <f t="array" ref="AI15">INDEX('Materials Calculation'!$H$13:$H$29,MATCH('TFP Calculation'!$C15,'Materials Calculation'!$B$13:$B$29,0))</f>
        <v>159425865.08477646</v>
      </c>
      <c r="AJ15" s="79">
        <f t="shared" si="9"/>
        <v>1.0460333685188976</v>
      </c>
      <c r="AK15" s="79">
        <f t="shared" si="36"/>
        <v>9.0675177535666451E-2</v>
      </c>
      <c r="AL15" s="79">
        <f t="shared" si="37"/>
        <v>4.5005266203594643E-2</v>
      </c>
      <c r="AM15" s="128">
        <f t="shared" si="38"/>
        <v>7.7406450564188919E-2</v>
      </c>
      <c r="AN15" s="128">
        <f t="shared" si="39"/>
        <v>0.84409383019424389</v>
      </c>
      <c r="AO15" s="128">
        <f t="shared" si="40"/>
        <v>7.8499719241567234E-2</v>
      </c>
      <c r="AP15" s="128">
        <f t="shared" si="41"/>
        <v>1.4314329363599632</v>
      </c>
      <c r="AQ15" s="128">
        <f t="shared" si="42"/>
        <v>-9.3896155480231044E-2</v>
      </c>
      <c r="AR15" s="129">
        <f t="shared" si="10"/>
        <v>-5.2443906595315923E-3</v>
      </c>
      <c r="AS15" s="128">
        <f t="shared" si="43"/>
        <v>-4.7185997044086013E-2</v>
      </c>
      <c r="AT15" s="128">
        <f t="shared" si="44"/>
        <v>6.5853297720438464E-2</v>
      </c>
      <c r="AU15" s="128">
        <f t="shared" si="11"/>
        <v>-8.1630565898773867E-3</v>
      </c>
      <c r="AV15" s="130">
        <f t="shared" si="12"/>
        <v>8.4053187414052811E-3</v>
      </c>
      <c r="AW15" s="130">
        <f t="shared" si="45"/>
        <v>-7.6238461659328398E-5</v>
      </c>
      <c r="AX15" s="131">
        <f t="shared" si="13"/>
        <v>-4.5131693217696561E-3</v>
      </c>
      <c r="AY15" s="128">
        <f t="shared" si="14"/>
        <v>3.9719808004047476E-3</v>
      </c>
      <c r="AZ15" s="128">
        <f t="shared" si="15"/>
        <v>-2.2464631586988377E-3</v>
      </c>
      <c r="BA15" s="128">
        <f t="shared" si="16"/>
        <v>-3.1266588767747869E-3</v>
      </c>
      <c r="BB15" s="130">
        <f t="shared" si="17"/>
        <v>-6.4183927597109413E-4</v>
      </c>
      <c r="BC15" s="128">
        <f t="shared" si="18"/>
        <v>1.8909562827880345E-2</v>
      </c>
      <c r="BD15" s="132">
        <f t="shared" si="19"/>
        <v>-3.4671482042628661E-2</v>
      </c>
      <c r="BE15" s="133">
        <f t="shared" si="20"/>
        <v>-1.9365094944144103E-3</v>
      </c>
      <c r="BF15" s="128">
        <f t="shared" si="46"/>
        <v>-6.6323882944689548E-3</v>
      </c>
      <c r="BG15" s="132">
        <f t="shared" si="21"/>
        <v>-5.9551801814156334E-3</v>
      </c>
      <c r="BH15" s="133">
        <f t="shared" si="22"/>
        <v>-5.1586371394802275E-4</v>
      </c>
      <c r="BI15" s="128">
        <f t="shared" si="47"/>
        <v>1.227717453341139E-2</v>
      </c>
      <c r="BJ15" s="132">
        <f t="shared" si="23"/>
        <v>-4.0626662224044291E-2</v>
      </c>
      <c r="BK15" s="133">
        <f t="shared" si="24"/>
        <v>-2.2691247240743642E-3</v>
      </c>
    </row>
    <row r="16" spans="2:63">
      <c r="B16" s="5" t="s">
        <v>226</v>
      </c>
      <c r="C16" s="72">
        <v>2009</v>
      </c>
      <c r="D16" s="80">
        <f>INDEX('Output Calculation'!F$13:F$29,MATCH('TFP Calculation'!$C16,'Output Calculation'!$C$13:$C$29,0))*1000000</f>
        <v>572566928.75811434</v>
      </c>
      <c r="E16" s="80">
        <f>INDEX('Output Calculation'!G$13:G$29,MATCH('TFP Calculation'!$C16,'Output Calculation'!$C$13:$C$29,0))*1000000</f>
        <v>122644414.52999997</v>
      </c>
      <c r="F16" s="80">
        <f t="shared" si="0"/>
        <v>695211343.28811431</v>
      </c>
      <c r="G16" s="79">
        <f t="shared" si="25"/>
        <v>0.82358686216203925</v>
      </c>
      <c r="H16" s="79">
        <f t="shared" si="26"/>
        <v>0.17641313783796078</v>
      </c>
      <c r="I16" s="79">
        <f t="array" ref="I16">INDEX('Output Calculation'!D$13:D$29,MATCH('TFP Calculation'!$C16,'Output Calculation'!$C$13:$C$29,0))</f>
        <v>5323.1573699037408</v>
      </c>
      <c r="J16" s="79">
        <f t="array" ref="J16">INDEX('Output Calculation'!E$13:E$29,MATCH('TFP Calculation'!$C16,'Output Calculation'!$C$13:$C$29,0))</f>
        <v>7619.1149356468741</v>
      </c>
      <c r="K16" s="79">
        <f t="shared" si="1"/>
        <v>12942.272305550614</v>
      </c>
      <c r="L16" s="79">
        <f t="shared" si="2"/>
        <v>1.090816336410706</v>
      </c>
      <c r="M16" s="79">
        <f t="shared" si="27"/>
        <v>-2.7885659225847941E-2</v>
      </c>
      <c r="N16" s="79">
        <f t="shared" si="28"/>
        <v>8.6926348417950355E-2</v>
      </c>
      <c r="O16" s="79">
        <f t="shared" si="3"/>
        <v>0.90472127333370422</v>
      </c>
      <c r="P16" s="79">
        <f t="shared" si="29"/>
        <v>-9.6084015053375216E-2</v>
      </c>
      <c r="Q16" s="79">
        <f t="shared" si="30"/>
        <v>-0.10012836798603855</v>
      </c>
      <c r="R16" s="83">
        <f t="array" ref="R16">INDEX('Labor Calculation'!$D$13:$D$29,MATCH('TFP Calculation'!$C16,'Labor Calculation'!$B$13:$B$29,0))</f>
        <v>1957.0238231384972</v>
      </c>
      <c r="S16" s="79">
        <f t="shared" si="4"/>
        <v>1.0400190566936638</v>
      </c>
      <c r="T16" s="79">
        <f t="shared" si="31"/>
        <v>-8.1781008632439318E-3</v>
      </c>
      <c r="U16" s="79">
        <f t="shared" si="32"/>
        <v>3.923903672931104E-2</v>
      </c>
      <c r="V16" s="84">
        <f t="array" ref="V16">INDEX('Labor Calculation'!$E$13:$E$29,MATCH('TFP Calculation'!C16,'Labor Calculation'!$B$13:$B$29,0))</f>
        <v>156943532.66846102</v>
      </c>
      <c r="W16" s="84">
        <f t="array" ref="W16">INDEX('Labor Calculation'!$F$13:$F$29,MATCH('TFP Calculation'!C16,'Labor Calculation'!$B$13:$B$29,0))</f>
        <v>80195.00366468163</v>
      </c>
      <c r="X16" s="79">
        <f t="shared" si="5"/>
        <v>1.1144548172539155</v>
      </c>
      <c r="Y16" s="127">
        <f t="array" ref="Y16">INDEX('Capital Stock Calculation'!$N$15:$N$32,MATCH('TFP Calculation'!$C16,'Capital Stock Calculation'!$D$15:$D$32,0))</f>
        <v>3970716566.6399522</v>
      </c>
      <c r="Z16" s="128">
        <f t="shared" si="6"/>
        <v>1.0002044781094419</v>
      </c>
      <c r="AA16" s="128">
        <f t="shared" si="33"/>
        <v>-1.5439625293787891E-3</v>
      </c>
      <c r="AB16" s="128">
        <f t="shared" si="34"/>
        <v>2.0445720664268214E-4</v>
      </c>
      <c r="AC16" s="79">
        <f t="array" ref="AC16">INDEX('Capital Price Calculation'!$N$14:$N$31,MATCH('TFP Calculation'!C16,'Capital Price Calculation'!$D$14:$D$31,0))</f>
        <v>0.50254389643830299</v>
      </c>
      <c r="AD16" s="79">
        <f t="shared" si="7"/>
        <v>1.655822173859252</v>
      </c>
      <c r="AE16" s="127">
        <f t="shared" si="35"/>
        <v>1995459375.0513623</v>
      </c>
      <c r="AF16" s="84">
        <f t="array" ref="AF16">INDEX('Materials Calculation'!$F$13:$F$29,MATCH('TFP Calculation'!$C16,'Materials Calculation'!$B$13:$B$29,0))</f>
        <v>148510466.05104941</v>
      </c>
      <c r="AG16" s="79">
        <f t="array" ref="AG16">INDEX('Materials Calculation'!$G$13:$G$29,MATCH('TFP Calculation'!$C16,'Materials Calculation'!$B$13:$B$29,0))</f>
        <v>1.016</v>
      </c>
      <c r="AH16" s="79">
        <f t="shared" si="8"/>
        <v>1.0495867768595042</v>
      </c>
      <c r="AI16" s="85">
        <f t="array" ref="AI16">INDEX('Materials Calculation'!$H$13:$H$29,MATCH('TFP Calculation'!$C16,'Materials Calculation'!$B$13:$B$29,0))</f>
        <v>146171718.5541825</v>
      </c>
      <c r="AJ16" s="79">
        <f t="shared" si="9"/>
        <v>0.95906956540659971</v>
      </c>
      <c r="AK16" s="79">
        <f t="shared" si="36"/>
        <v>8.9036052234846008E-3</v>
      </c>
      <c r="AL16" s="79">
        <f t="shared" si="37"/>
        <v>-4.179166720234756E-2</v>
      </c>
      <c r="AM16" s="128">
        <f t="shared" si="38"/>
        <v>6.8209231367651488E-2</v>
      </c>
      <c r="AN16" s="128">
        <f t="shared" si="39"/>
        <v>0.86724663248885625</v>
      </c>
      <c r="AO16" s="128">
        <f t="shared" si="40"/>
        <v>6.4544136143492317E-2</v>
      </c>
      <c r="AP16" s="128">
        <f t="shared" si="41"/>
        <v>1.5797669825787091</v>
      </c>
      <c r="AQ16" s="128">
        <f t="shared" si="42"/>
        <v>0.10848007511264819</v>
      </c>
      <c r="AR16" s="129">
        <f t="shared" si="10"/>
        <v>5.8402096314621524E-3</v>
      </c>
      <c r="AS16" s="128">
        <f t="shared" si="43"/>
        <v>5.615667236481864E-3</v>
      </c>
      <c r="AT16" s="128">
        <f t="shared" si="44"/>
        <v>6.5853297720438464E-2</v>
      </c>
      <c r="AU16" s="128">
        <f t="shared" si="11"/>
        <v>-2.62932388278166E-2</v>
      </c>
      <c r="AV16" s="130">
        <f t="shared" si="12"/>
        <v>8.4053187414052811E-3</v>
      </c>
      <c r="AW16" s="130">
        <f t="shared" si="45"/>
        <v>9.0949557994721554E-4</v>
      </c>
      <c r="AX16" s="131">
        <f t="shared" si="13"/>
        <v>-4.5131693217696561E-3</v>
      </c>
      <c r="AY16" s="128">
        <f t="shared" si="14"/>
        <v>2.1518540567640365E-3</v>
      </c>
      <c r="AZ16" s="128">
        <f t="shared" si="15"/>
        <v>-2.2464631586988377E-3</v>
      </c>
      <c r="BA16" s="128">
        <f t="shared" si="16"/>
        <v>3.6629140066750149E-3</v>
      </c>
      <c r="BB16" s="130">
        <f t="shared" si="17"/>
        <v>-6.4183927597109413E-4</v>
      </c>
      <c r="BC16" s="128">
        <f t="shared" si="18"/>
        <v>5.3581044870509006E-2</v>
      </c>
      <c r="BD16" s="132">
        <f t="shared" si="19"/>
        <v>-4.1031429974830669E-2</v>
      </c>
      <c r="BE16" s="133">
        <f t="shared" si="20"/>
        <v>-2.2089969266967362E-3</v>
      </c>
      <c r="BF16" s="128">
        <f t="shared" si="46"/>
        <v>-6.7720811305332104E-4</v>
      </c>
      <c r="BG16" s="132">
        <f t="shared" si="21"/>
        <v>1.0611570804420025E-3</v>
      </c>
      <c r="BH16" s="133">
        <f t="shared" si="22"/>
        <v>9.7006662653166266E-5</v>
      </c>
      <c r="BI16" s="128">
        <f t="shared" si="47"/>
        <v>5.2903836757455684E-2</v>
      </c>
      <c r="BJ16" s="132">
        <f t="shared" si="23"/>
        <v>-3.9970272894388668E-2</v>
      </c>
      <c r="BK16" s="133">
        <f t="shared" si="24"/>
        <v>-2.1518677276686554E-3</v>
      </c>
    </row>
    <row r="17" spans="2:63">
      <c r="B17" s="5" t="s">
        <v>226</v>
      </c>
      <c r="C17" s="72">
        <v>2008</v>
      </c>
      <c r="D17" s="80">
        <f>INDEX('Output Calculation'!F$13:F$29,MATCH('TFP Calculation'!$C17,'Output Calculation'!$C$13:$C$29,0))*1000000</f>
        <v>572878235.9630692</v>
      </c>
      <c r="E17" s="80">
        <f>INDEX('Output Calculation'!G$13:G$29,MATCH('TFP Calculation'!$C17,'Output Calculation'!$C$13:$C$29,0))*1000000</f>
        <v>127394217.59</v>
      </c>
      <c r="F17" s="80">
        <f t="shared" si="0"/>
        <v>700272453.55306923</v>
      </c>
      <c r="G17" s="79">
        <f t="shared" si="25"/>
        <v>0.81807906773481898</v>
      </c>
      <c r="H17" s="79">
        <f t="shared" si="26"/>
        <v>0.181920932265181</v>
      </c>
      <c r="I17" s="79">
        <f t="array" ref="I17">INDEX('Output Calculation'!D$13:D$29,MATCH('TFP Calculation'!$C17,'Output Calculation'!$C$13:$C$29,0))</f>
        <v>5475.8552020378556</v>
      </c>
      <c r="J17" s="79">
        <f t="array" ref="J17">INDEX('Output Calculation'!E$13:E$29,MATCH('TFP Calculation'!$C17,'Output Calculation'!$C$13:$C$29,0))</f>
        <v>8429.007853088</v>
      </c>
      <c r="K17" s="79">
        <f t="shared" si="1"/>
        <v>13904.863055125856</v>
      </c>
      <c r="L17" s="79">
        <f t="shared" si="2"/>
        <v>1.1221070306832677</v>
      </c>
      <c r="M17" s="79">
        <f t="shared" si="27"/>
        <v>3.6888937341732569E-2</v>
      </c>
      <c r="N17" s="79">
        <f t="shared" si="28"/>
        <v>0.11520819531673973</v>
      </c>
      <c r="O17" s="79">
        <f t="shared" si="3"/>
        <v>1.0008908885344328</v>
      </c>
      <c r="P17" s="79">
        <f t="shared" si="29"/>
        <v>-2.5715708947676011E-2</v>
      </c>
      <c r="Q17" s="79">
        <f t="shared" si="30"/>
        <v>8.9049192877916944E-4</v>
      </c>
      <c r="R17" s="83">
        <f t="array" ref="R17">INDEX('Labor Calculation'!$D$13:$D$29,MATCH('TFP Calculation'!$C17,'Labor Calculation'!$B$13:$B$29,0))</f>
        <v>1973.1605289637344</v>
      </c>
      <c r="S17" s="79">
        <f t="shared" si="4"/>
        <v>1.048594568842306</v>
      </c>
      <c r="T17" s="79">
        <f t="shared" si="31"/>
        <v>2.5151374010246929E-2</v>
      </c>
      <c r="U17" s="79">
        <f t="shared" si="32"/>
        <v>4.7450761705828765E-2</v>
      </c>
      <c r="V17" s="84">
        <f t="array" ref="V17">INDEX('Labor Calculation'!$E$13:$E$29,MATCH('TFP Calculation'!C17,'Labor Calculation'!$B$13:$B$29,0))</f>
        <v>154441240.59065121</v>
      </c>
      <c r="W17" s="84">
        <f t="array" ref="W17">INDEX('Labor Calculation'!$F$13:$F$29,MATCH('TFP Calculation'!C17,'Labor Calculation'!$B$13:$B$29,0))</f>
        <v>78270.99636528852</v>
      </c>
      <c r="X17" s="79">
        <f t="shared" si="5"/>
        <v>1.087717251255341</v>
      </c>
      <c r="Y17" s="127">
        <f t="array" ref="Y17">INDEX('Capital Stock Calculation'!$N$15:$N$32,MATCH('TFP Calculation'!$C17,'Capital Stock Calculation'!$D$15:$D$32,0))</f>
        <v>3976856684.3452911</v>
      </c>
      <c r="Z17" s="128">
        <f t="shared" si="6"/>
        <v>1.0017511443400653</v>
      </c>
      <c r="AA17" s="128">
        <f t="shared" si="33"/>
        <v>2.9700714947193804E-3</v>
      </c>
      <c r="AB17" s="128">
        <f t="shared" si="34"/>
        <v>1.7496128744330102E-3</v>
      </c>
      <c r="AC17" s="79">
        <f t="array" ref="AC17">INDEX('Capital Price Calculation'!$N$14:$N$31,MATCH('TFP Calculation'!C17,'Capital Price Calculation'!$D$14:$D$31,0))</f>
        <v>0.45032854313771337</v>
      </c>
      <c r="AD17" s="79">
        <f t="shared" si="7"/>
        <v>1.4837788152118234</v>
      </c>
      <c r="AE17" s="127">
        <f t="shared" si="35"/>
        <v>1790892076.9286921</v>
      </c>
      <c r="AF17" s="84">
        <f t="array" ref="AF17">INDEX('Materials Calculation'!$F$13:$F$29,MATCH('TFP Calculation'!$C17,'Materials Calculation'!$B$13:$B$29,0))</f>
        <v>150677018.60642654</v>
      </c>
      <c r="AG17" s="79">
        <f t="array" ref="AG17">INDEX('Materials Calculation'!$G$13:$G$29,MATCH('TFP Calculation'!$C17,'Materials Calculation'!$B$13:$B$29,0))</f>
        <v>1.04</v>
      </c>
      <c r="AH17" s="79">
        <f t="shared" si="8"/>
        <v>1.0743801652892562</v>
      </c>
      <c r="AI17" s="85">
        <f t="array" ref="AI17">INDEX('Materials Calculation'!$H$13:$H$29,MATCH('TFP Calculation'!$C17,'Materials Calculation'!$B$13:$B$29,0))</f>
        <v>144881748.66002551</v>
      </c>
      <c r="AJ17" s="79">
        <f t="shared" si="9"/>
        <v>0.95060574711114643</v>
      </c>
      <c r="AK17" s="79">
        <f t="shared" si="36"/>
        <v>-3.9017854423439843E-2</v>
      </c>
      <c r="AL17" s="79">
        <f t="shared" si="37"/>
        <v>-5.0655869048205654E-2</v>
      </c>
      <c r="AM17" s="128">
        <f t="shared" si="38"/>
        <v>7.3683434632349096E-2</v>
      </c>
      <c r="AN17" s="128">
        <f t="shared" si="39"/>
        <v>0.8544290293143052</v>
      </c>
      <c r="AO17" s="128">
        <f t="shared" si="40"/>
        <v>7.1887536053345705E-2</v>
      </c>
      <c r="AP17" s="128">
        <f t="shared" si="41"/>
        <v>1.4251649786471505</v>
      </c>
      <c r="AQ17" s="128">
        <f t="shared" si="42"/>
        <v>0.30695339416400502</v>
      </c>
      <c r="AR17" s="129">
        <f t="shared" si="10"/>
        <v>1.7754444218303096E-2</v>
      </c>
      <c r="AS17" s="128">
        <f t="shared" si="43"/>
        <v>2.8756195492511395E-2</v>
      </c>
      <c r="AT17" s="128">
        <f t="shared" si="44"/>
        <v>6.5853297720438464E-2</v>
      </c>
      <c r="AU17" s="128">
        <f>((H17+$H$27)/2)*(LN(O17/$O$30))</f>
        <v>-8.4023371090154592E-3</v>
      </c>
      <c r="AV17" s="130">
        <f t="shared" si="12"/>
        <v>8.4053187414052811E-3</v>
      </c>
      <c r="AW17" s="130">
        <f t="shared" si="45"/>
        <v>2.8698755247054847E-4</v>
      </c>
      <c r="AX17" s="131">
        <f t="shared" si="13"/>
        <v>-4.5131693217696561E-3</v>
      </c>
      <c r="AY17" s="128">
        <f t="shared" si="14"/>
        <v>8.3546185734937413E-4</v>
      </c>
      <c r="AZ17" s="128">
        <f t="shared" si="15"/>
        <v>-2.2464631586988377E-3</v>
      </c>
      <c r="BA17" s="128">
        <f t="shared" si="16"/>
        <v>4.5406571531243414E-3</v>
      </c>
      <c r="BB17" s="130">
        <f t="shared" si="17"/>
        <v>-6.4183927597109413E-4</v>
      </c>
      <c r="BC17" s="128">
        <f t="shared" si="18"/>
        <v>9.4612474845339675E-2</v>
      </c>
      <c r="BD17" s="132">
        <f t="shared" si="19"/>
        <v>2.5000143055207674E-2</v>
      </c>
      <c r="BE17" s="133">
        <f t="shared" si="20"/>
        <v>1.4460294421312901E-3</v>
      </c>
      <c r="BF17" s="128">
        <f t="shared" si="46"/>
        <v>-1.7383651934953235E-3</v>
      </c>
      <c r="BG17" s="132">
        <f t="shared" si="21"/>
        <v>-1.694700484642959E-3</v>
      </c>
      <c r="BH17" s="133">
        <f t="shared" si="22"/>
        <v>-1.8319174788690605E-4</v>
      </c>
      <c r="BI17" s="128">
        <f t="shared" si="47"/>
        <v>9.2874109651844353E-2</v>
      </c>
      <c r="BJ17" s="132">
        <f t="shared" si="23"/>
        <v>2.3305442570564716E-2</v>
      </c>
      <c r="BK17" s="133">
        <f t="shared" si="24"/>
        <v>1.3480065311832902E-3</v>
      </c>
    </row>
    <row r="18" spans="2:63">
      <c r="B18" s="5" t="s">
        <v>226</v>
      </c>
      <c r="C18" s="72">
        <v>2007</v>
      </c>
      <c r="D18" s="80">
        <f>INDEX('Output Calculation'!F$13:F$29,MATCH('TFP Calculation'!$C18,'Output Calculation'!$C$13:$C$29,0))*1000000</f>
        <v>557601733.92696965</v>
      </c>
      <c r="E18" s="80">
        <f>INDEX('Output Calculation'!G$13:G$29,MATCH('TFP Calculation'!$C18,'Output Calculation'!$C$13:$C$29,0))*1000000</f>
        <v>128806900.45999998</v>
      </c>
      <c r="F18" s="80">
        <f t="shared" si="0"/>
        <v>686408634.38696957</v>
      </c>
      <c r="G18" s="79">
        <f t="shared" si="25"/>
        <v>0.81234661977258316</v>
      </c>
      <c r="H18" s="79">
        <f t="shared" si="26"/>
        <v>0.18765338022741687</v>
      </c>
      <c r="I18" s="79">
        <f t="array" ref="I18">INDEX('Output Calculation'!D$13:D$29,MATCH('TFP Calculation'!$C18,'Output Calculation'!$C$13:$C$29,0))</f>
        <v>5281.0431328125469</v>
      </c>
      <c r="J18" s="79">
        <f t="array" ref="J18">INDEX('Output Calculation'!E$13:E$29,MATCH('TFP Calculation'!$C18,'Output Calculation'!$C$13:$C$29,0))</f>
        <v>8651.4869740779995</v>
      </c>
      <c r="K18" s="79">
        <f t="shared" si="1"/>
        <v>13932.530106890546</v>
      </c>
      <c r="L18" s="79">
        <f t="shared" si="2"/>
        <v>1.082186327071835</v>
      </c>
      <c r="M18" s="79">
        <f t="shared" si="27"/>
        <v>8.2186327071835041E-2</v>
      </c>
      <c r="N18" s="79">
        <f t="shared" si="28"/>
        <v>7.8983371764716107E-2</v>
      </c>
      <c r="O18" s="79">
        <f t="shared" si="3"/>
        <v>1.0273088642878261</v>
      </c>
      <c r="P18" s="79">
        <f t="shared" si="29"/>
        <v>2.7308864287826085E-2</v>
      </c>
      <c r="Q18" s="79">
        <f t="shared" si="30"/>
        <v>2.6942629926523617E-2</v>
      </c>
      <c r="R18" s="83">
        <f t="array" ref="R18">INDEX('Labor Calculation'!$D$13:$D$29,MATCH('TFP Calculation'!$C18,'Labor Calculation'!$B$13:$B$29,0))</f>
        <v>1924.7504114880226</v>
      </c>
      <c r="S18" s="79">
        <f t="shared" si="4"/>
        <v>1.0228680323963792</v>
      </c>
      <c r="T18" s="79">
        <f t="shared" si="31"/>
        <v>2.2868032396379245E-2</v>
      </c>
      <c r="U18" s="79">
        <f t="shared" si="32"/>
        <v>2.2610478058148056E-2</v>
      </c>
      <c r="V18" s="84">
        <f t="array" ref="V18">INDEX('Labor Calculation'!$E$13:$E$29,MATCH('TFP Calculation'!C18,'Labor Calculation'!$B$13:$B$29,0))</f>
        <v>147356075.6483565</v>
      </c>
      <c r="W18" s="84">
        <f t="array" ref="W18">INDEX('Labor Calculation'!$F$13:$F$29,MATCH('TFP Calculation'!C18,'Labor Calculation'!$B$13:$B$29,0))</f>
        <v>76558.537028411738</v>
      </c>
      <c r="X18" s="79">
        <f t="shared" si="5"/>
        <v>1.0639195273308732</v>
      </c>
      <c r="Y18" s="127">
        <f t="array" ref="Y18">INDEX('Capital Stock Calculation'!$N$15:$N$32,MATCH('TFP Calculation'!$C18,'Capital Stock Calculation'!$D$15:$D$32,0))</f>
        <v>3965080112.9276061</v>
      </c>
      <c r="Z18" s="128">
        <f t="shared" si="6"/>
        <v>0.99878468242543117</v>
      </c>
      <c r="AA18" s="128">
        <f t="shared" si="33"/>
        <v>-1.2153175745688305E-3</v>
      </c>
      <c r="AB18" s="128">
        <f t="shared" si="34"/>
        <v>-1.2160566718583282E-3</v>
      </c>
      <c r="AC18" s="79">
        <f t="array" ref="AC18">INDEX('Capital Price Calculation'!$N$14:$N$31,MATCH('TFP Calculation'!C18,'Capital Price Calculation'!$D$14:$D$31,0))</f>
        <v>0.33383246652415477</v>
      </c>
      <c r="AD18" s="79">
        <f t="shared" si="7"/>
        <v>1.0999381433989515</v>
      </c>
      <c r="AE18" s="127">
        <f t="shared" si="35"/>
        <v>1323672474.064497</v>
      </c>
      <c r="AF18" s="84">
        <f t="array" ref="AF18">INDEX('Materials Calculation'!$F$13:$F$29,MATCH('TFP Calculation'!$C18,'Materials Calculation'!$B$13:$B$29,0))</f>
        <v>150764246.06525946</v>
      </c>
      <c r="AG18" s="79">
        <f t="array" ref="AG18">INDEX('Materials Calculation'!$G$13:$G$29,MATCH('TFP Calculation'!$C18,'Materials Calculation'!$B$13:$B$29,0))</f>
        <v>1</v>
      </c>
      <c r="AH18" s="79">
        <f t="shared" si="8"/>
        <v>1.0330578512396695</v>
      </c>
      <c r="AI18" s="85">
        <f t="array" ref="AI18">INDEX('Materials Calculation'!$H$13:$H$29,MATCH('TFP Calculation'!$C18,'Materials Calculation'!$B$13:$B$29,0))</f>
        <v>150764246.06525946</v>
      </c>
      <c r="AJ18" s="79">
        <f t="shared" si="9"/>
        <v>0.98920229838485896</v>
      </c>
      <c r="AK18" s="79">
        <f t="shared" si="36"/>
        <v>-1.0797701615141042E-2</v>
      </c>
      <c r="AL18" s="79">
        <f t="shared" si="37"/>
        <v>-1.0856419859149227E-2</v>
      </c>
      <c r="AM18" s="128">
        <f t="shared" si="38"/>
        <v>9.08599890392639E-2</v>
      </c>
      <c r="AN18" s="128">
        <f t="shared" si="39"/>
        <v>0.81617853865815082</v>
      </c>
      <c r="AO18" s="128">
        <f t="shared" si="40"/>
        <v>9.2961472302585321E-2</v>
      </c>
      <c r="AP18" s="128">
        <f t="shared" si="41"/>
        <v>1.0904482019106425</v>
      </c>
      <c r="AQ18" s="128">
        <f t="shared" si="42"/>
        <v>9.0448201910642512E-2</v>
      </c>
      <c r="AR18" s="129">
        <f t="shared" si="10"/>
        <v>5.2420101027261792E-3</v>
      </c>
      <c r="AS18" s="128">
        <f t="shared" si="43"/>
        <v>-9.0429865449708185E-4</v>
      </c>
      <c r="AT18" s="128">
        <f t="shared" si="44"/>
        <v>6.5853297720438464E-2</v>
      </c>
      <c r="AU18" s="128">
        <f t="shared" si="11"/>
        <v>-3.7419860172146595E-3</v>
      </c>
      <c r="AV18" s="130">
        <f t="shared" si="12"/>
        <v>8.4053187414052811E-3</v>
      </c>
      <c r="AW18" s="130">
        <f t="shared" si="45"/>
        <v>2.5120914666785974E-3</v>
      </c>
      <c r="AX18" s="131">
        <f t="shared" si="13"/>
        <v>-4.5131693217696561E-3</v>
      </c>
      <c r="AY18" s="128">
        <f t="shared" si="14"/>
        <v>3.2551290790642259E-3</v>
      </c>
      <c r="AZ18" s="128">
        <f t="shared" si="15"/>
        <v>-2.2464631586988377E-3</v>
      </c>
      <c r="BA18" s="128">
        <f t="shared" si="16"/>
        <v>1.5905865018444E-3</v>
      </c>
      <c r="BB18" s="130">
        <f t="shared" si="17"/>
        <v>-6.4183927597109413E-4</v>
      </c>
      <c r="BC18" s="128">
        <f t="shared" si="18"/>
        <v>6.9612331790132001E-2</v>
      </c>
      <c r="BD18" s="132">
        <f t="shared" si="19"/>
        <v>6.9612331790132001E-2</v>
      </c>
      <c r="BE18" s="133">
        <f t="shared" si="20"/>
        <v>4.0344477702133523E-3</v>
      </c>
      <c r="BF18" s="128">
        <f t="shared" si="46"/>
        <v>-4.3664708852364617E-5</v>
      </c>
      <c r="BG18" s="132">
        <f t="shared" si="21"/>
        <v>-4.3664708852364617E-5</v>
      </c>
      <c r="BH18" s="133">
        <f t="shared" si="22"/>
        <v>-5.3026026866448619E-6</v>
      </c>
      <c r="BI18" s="128">
        <f t="shared" si="47"/>
        <v>6.9568667081279636E-2</v>
      </c>
      <c r="BJ18" s="132">
        <f t="shared" si="23"/>
        <v>6.9568667081279636E-2</v>
      </c>
      <c r="BK18" s="133">
        <f t="shared" si="24"/>
        <v>4.0319171411892082E-3</v>
      </c>
    </row>
    <row r="19" spans="2:63">
      <c r="B19" s="5" t="s">
        <v>226</v>
      </c>
      <c r="C19" s="72">
        <v>2006</v>
      </c>
      <c r="D19" s="80">
        <f>INDEX('Output Calculation'!F$13:F$29,MATCH('TFP Calculation'!$C19,'Output Calculation'!$C$13:$C$29,0))*1000000</f>
        <v>513500724.50733829</v>
      </c>
      <c r="E19" s="80">
        <f>INDEX('Output Calculation'!G$13:G$29,MATCH('TFP Calculation'!$C19,'Output Calculation'!$C$13:$C$29,0))*1000000</f>
        <v>109093782.77</v>
      </c>
      <c r="F19" s="80">
        <f t="shared" si="0"/>
        <v>622594507.27733827</v>
      </c>
      <c r="G19" s="79">
        <f t="shared" si="25"/>
        <v>0.82477554572866874</v>
      </c>
      <c r="H19" s="79">
        <f t="shared" si="26"/>
        <v>0.17522445427133129</v>
      </c>
      <c r="I19" s="79">
        <f t="array" ref="I19">INDEX('Output Calculation'!D$13:D$29,MATCH('TFP Calculation'!$C19,'Output Calculation'!$C$13:$C$29,0))</f>
        <v>4879.9758421471843</v>
      </c>
      <c r="J19" s="79">
        <f t="array" ref="J19">INDEX('Output Calculation'!E$13:E$29,MATCH('TFP Calculation'!$C19,'Output Calculation'!$C$13:$C$29,0))</f>
        <v>8421.5052306353609</v>
      </c>
      <c r="K19" s="79">
        <f t="shared" si="1"/>
        <v>13301.481072782546</v>
      </c>
      <c r="L19" s="79">
        <f t="shared" si="2"/>
        <v>1</v>
      </c>
      <c r="M19" s="79">
        <f t="shared" si="27"/>
        <v>-8.2903691228083748E-2</v>
      </c>
      <c r="N19" s="79">
        <f t="shared" si="28"/>
        <v>0</v>
      </c>
      <c r="O19" s="79">
        <f t="shared" si="3"/>
        <v>1</v>
      </c>
      <c r="P19" s="79">
        <f t="shared" si="29"/>
        <v>-5.891068707183772E-2</v>
      </c>
      <c r="Q19" s="79">
        <f t="shared" si="30"/>
        <v>0</v>
      </c>
      <c r="R19" s="83">
        <f t="array" ref="R19">INDEX('Labor Calculation'!$D$13:$D$29,MATCH('TFP Calculation'!$C19,'Labor Calculation'!$B$13:$B$29,0))</f>
        <v>1881.7191959540564</v>
      </c>
      <c r="S19" s="79">
        <f t="shared" si="4"/>
        <v>1</v>
      </c>
      <c r="T19" s="79">
        <f t="shared" si="31"/>
        <v>2.3877745940782927E-3</v>
      </c>
      <c r="U19" s="79">
        <f t="shared" si="32"/>
        <v>0</v>
      </c>
      <c r="V19" s="84">
        <f t="array" ref="V19">INDEX('Labor Calculation'!$E$13:$E$29,MATCH('TFP Calculation'!C19,'Labor Calculation'!$B$13:$B$29,0))</f>
        <v>135406546.30330834</v>
      </c>
      <c r="W19" s="84">
        <f t="array" ref="W19">INDEX('Labor Calculation'!$F$13:$F$29,MATCH('TFP Calculation'!C19,'Labor Calculation'!$B$13:$B$29,0))</f>
        <v>71958.954659361611</v>
      </c>
      <c r="X19" s="79">
        <f t="shared" si="5"/>
        <v>1</v>
      </c>
      <c r="Y19" s="127">
        <f t="array" ref="Y19">INDEX('Capital Stock Calculation'!$N$15:$N$32,MATCH('TFP Calculation'!$C19,'Capital Stock Calculation'!$D$15:$D$32,0))</f>
        <v>3969904808.0101461</v>
      </c>
      <c r="Z19" s="128">
        <f t="shared" si="6"/>
        <v>1</v>
      </c>
      <c r="AA19" s="128">
        <f t="shared" si="33"/>
        <v>4.6587681814347918E-4</v>
      </c>
      <c r="AB19" s="128">
        <f t="shared" si="34"/>
        <v>0</v>
      </c>
      <c r="AC19" s="79">
        <f t="array" ref="AC19">INDEX('Capital Price Calculation'!$N$14:$N$31,MATCH('TFP Calculation'!C19,'Capital Price Calculation'!$D$14:$D$31,0))</f>
        <v>0.3035011273384603</v>
      </c>
      <c r="AD19" s="79">
        <f t="shared" si="7"/>
        <v>1</v>
      </c>
      <c r="AE19" s="127">
        <f t="shared" si="35"/>
        <v>1204870584.6574531</v>
      </c>
      <c r="AF19" s="84">
        <f t="array" ref="AF19">INDEX('Materials Calculation'!$F$13:$F$29,MATCH('TFP Calculation'!$C19,'Materials Calculation'!$B$13:$B$29,0))</f>
        <v>147532805.4023504</v>
      </c>
      <c r="AG19" s="79">
        <f t="array" ref="AG19">INDEX('Materials Calculation'!$G$13:$G$29,MATCH('TFP Calculation'!$C19,'Materials Calculation'!$B$13:$B$29,0))</f>
        <v>0.96799999999999997</v>
      </c>
      <c r="AH19" s="79">
        <f t="shared" si="8"/>
        <v>1</v>
      </c>
      <c r="AI19" s="85">
        <f t="array" ref="AI19">INDEX('Materials Calculation'!$H$13:$H$29,MATCH('TFP Calculation'!$C19,'Materials Calculation'!$B$13:$B$29,0))</f>
        <v>152409922.93631241</v>
      </c>
      <c r="AJ19" s="79">
        <f t="shared" si="9"/>
        <v>1</v>
      </c>
      <c r="AK19" s="79">
        <f t="shared" si="36"/>
        <v>-3.8762269400800541E-3</v>
      </c>
      <c r="AL19" s="79">
        <f t="shared" si="37"/>
        <v>0</v>
      </c>
      <c r="AM19" s="128">
        <f t="shared" si="38"/>
        <v>9.101064792879654E-2</v>
      </c>
      <c r="AN19" s="128">
        <f t="shared" si="39"/>
        <v>0.80982829540896073</v>
      </c>
      <c r="AO19" s="128">
        <f t="shared" si="40"/>
        <v>9.9161056662242814E-2</v>
      </c>
      <c r="AP19" s="128">
        <f t="shared" si="41"/>
        <v>1</v>
      </c>
      <c r="AQ19" s="128">
        <f t="shared" si="42"/>
        <v>9.9487899875835215E-2</v>
      </c>
      <c r="AR19" s="129">
        <f t="shared" si="10"/>
        <v>5.5047574754953027E-3</v>
      </c>
      <c r="AS19" s="128">
        <f t="shared" si="43"/>
        <v>-6.5853297720438464E-2</v>
      </c>
      <c r="AT19" s="128">
        <f t="shared" si="44"/>
        <v>6.5853297720438464E-2</v>
      </c>
      <c r="AU19" s="128">
        <f t="shared" si="11"/>
        <v>-8.4053187414052811E-3</v>
      </c>
      <c r="AV19" s="130">
        <f t="shared" si="12"/>
        <v>8.4053187414052811E-3</v>
      </c>
      <c r="AW19" s="130">
        <f t="shared" si="45"/>
        <v>4.5131693217696561E-3</v>
      </c>
      <c r="AX19" s="131">
        <f t="shared" si="13"/>
        <v>-4.5131693217696561E-3</v>
      </c>
      <c r="AY19" s="128">
        <f t="shared" si="14"/>
        <v>2.2464631586988377E-3</v>
      </c>
      <c r="AZ19" s="128">
        <f t="shared" si="15"/>
        <v>-2.2464631586988377E-3</v>
      </c>
      <c r="BA19" s="128">
        <f t="shared" si="16"/>
        <v>6.4183927597109413E-4</v>
      </c>
      <c r="BB19" s="130">
        <f t="shared" si="17"/>
        <v>-6.4183927597109413E-4</v>
      </c>
      <c r="BC19" s="128">
        <f t="shared" si="18"/>
        <v>0</v>
      </c>
      <c r="BD19" s="132">
        <f t="shared" si="19"/>
        <v>-8.1947815285589629E-2</v>
      </c>
      <c r="BE19" s="133">
        <f t="shared" si="20"/>
        <v>-4.5342483795200389E-3</v>
      </c>
      <c r="BF19" s="128">
        <f t="shared" si="46"/>
        <v>0</v>
      </c>
      <c r="BG19" s="132">
        <f t="shared" si="21"/>
        <v>-4.0155584408203425E-4</v>
      </c>
      <c r="BH19" s="133">
        <f t="shared" si="22"/>
        <v>-5.2991059892891727E-5</v>
      </c>
      <c r="BI19" s="128">
        <f t="shared" si="47"/>
        <v>0</v>
      </c>
      <c r="BJ19" s="132">
        <f t="shared" si="23"/>
        <v>-8.2349371129671667E-2</v>
      </c>
      <c r="BK19" s="133">
        <f t="shared" si="24"/>
        <v>-4.5564668356066406E-3</v>
      </c>
    </row>
    <row r="20" spans="2:63">
      <c r="B20" s="5" t="s">
        <v>226</v>
      </c>
      <c r="C20" s="72">
        <v>2005</v>
      </c>
      <c r="D20" s="80">
        <f>INDEX('Output Calculation'!F$13:F$29,MATCH('TFP Calculation'!$C20,'Output Calculation'!$C$13:$C$29,0))*1000000</f>
        <v>528972097.99706388</v>
      </c>
      <c r="E20" s="80">
        <f>INDEX('Output Calculation'!G$13:G$29,MATCH('TFP Calculation'!$C20,'Output Calculation'!$C$13:$C$29,0))*1000000</f>
        <v>111527773.25000001</v>
      </c>
      <c r="F20" s="80">
        <f t="shared" si="0"/>
        <v>640499871.24706388</v>
      </c>
      <c r="G20" s="79">
        <f t="shared" si="25"/>
        <v>0.82587385531732649</v>
      </c>
      <c r="H20" s="79">
        <f t="shared" si="26"/>
        <v>0.17412614468267354</v>
      </c>
      <c r="I20" s="79">
        <f t="array" ref="I20">INDEX('Output Calculation'!D$13:D$29,MATCH('TFP Calculation'!$C20,'Output Calculation'!$C$13:$C$29,0))</f>
        <v>5321.116</v>
      </c>
      <c r="J20" s="79">
        <f t="array" ref="J20">INDEX('Output Calculation'!E$13:E$29,MATCH('TFP Calculation'!$C20,'Output Calculation'!$C$13:$C$29,0))</f>
        <v>8948.6779999999999</v>
      </c>
      <c r="K20" s="79">
        <f t="shared" si="1"/>
        <v>14269.794</v>
      </c>
      <c r="L20" s="79">
        <f t="shared" si="2"/>
        <v>1.0903980208350201</v>
      </c>
      <c r="M20" s="79">
        <f t="shared" si="27"/>
        <v>9.8862692813188064E-3</v>
      </c>
      <c r="N20" s="79">
        <f t="shared" si="28"/>
        <v>8.6542786316935585E-2</v>
      </c>
      <c r="O20" s="79">
        <f t="shared" si="3"/>
        <v>1.0625984019397048</v>
      </c>
      <c r="P20" s="79">
        <f t="shared" si="29"/>
        <v>-3.1484960473337244E-2</v>
      </c>
      <c r="Q20" s="79">
        <f t="shared" si="30"/>
        <v>6.0717231118371448E-2</v>
      </c>
      <c r="R20" s="83">
        <f t="array" ref="R20">INDEX('Labor Calculation'!$D$13:$D$29,MATCH('TFP Calculation'!$C20,'Labor Calculation'!$B$13:$B$29,0))</f>
        <v>1877.2367776692683</v>
      </c>
      <c r="S20" s="79">
        <f t="shared" si="4"/>
        <v>0.99761791329204386</v>
      </c>
      <c r="T20" s="79">
        <f t="shared" si="31"/>
        <v>-4.7732696897383073E-4</v>
      </c>
      <c r="U20" s="79">
        <f t="shared" si="32"/>
        <v>-2.3849283901507981E-3</v>
      </c>
      <c r="V20" s="84">
        <f t="array" ref="V20">INDEX('Labor Calculation'!$E$13:$E$29,MATCH('TFP Calculation'!C20,'Labor Calculation'!$B$13:$B$29,0))</f>
        <v>132056490.51973325</v>
      </c>
      <c r="W20" s="84">
        <f t="array" ref="W20">INDEX('Labor Calculation'!$F$13:$F$29,MATCH('TFP Calculation'!C20,'Labor Calculation'!$B$13:$B$29,0))</f>
        <v>70346.208901623686</v>
      </c>
      <c r="X20" s="79">
        <f t="shared" si="5"/>
        <v>0.97758797684913123</v>
      </c>
      <c r="Y20" s="127">
        <f t="array" ref="Y20">INDEX('Capital Stock Calculation'!$N$15:$N$32,MATCH('TFP Calculation'!$C20,'Capital Stock Calculation'!$D$15:$D$32,0))</f>
        <v>3968056182.621572</v>
      </c>
      <c r="Z20" s="128">
        <f t="shared" si="6"/>
        <v>0.99953434012199882</v>
      </c>
      <c r="AA20" s="128">
        <f t="shared" si="33"/>
        <v>-2.7239192614344162E-3</v>
      </c>
      <c r="AB20" s="128">
        <f t="shared" si="34"/>
        <v>-4.6576833123168783E-4</v>
      </c>
      <c r="AC20" s="79">
        <f t="array" ref="AC20">INDEX('Capital Price Calculation'!$N$14:$N$31,MATCH('TFP Calculation'!C20,'Capital Price Calculation'!$D$14:$D$31,0))</f>
        <v>0.27086585259021556</v>
      </c>
      <c r="AD20" s="79">
        <f t="shared" si="7"/>
        <v>0.89247066383430484</v>
      </c>
      <c r="AE20" s="127">
        <f t="shared" si="35"/>
        <v>1074810921.0316682</v>
      </c>
      <c r="AF20" s="84">
        <f t="array" ref="AF20">INDEX('Materials Calculation'!$F$13:$F$29,MATCH('TFP Calculation'!$C20,'Materials Calculation'!$B$13:$B$29,0))</f>
        <v>144281826.4315204</v>
      </c>
      <c r="AG20" s="79">
        <f t="array" ref="AG20">INDEX('Materials Calculation'!$G$13:$G$29,MATCH('TFP Calculation'!$C20,'Materials Calculation'!$B$13:$B$29,0))</f>
        <v>0.94299999999999995</v>
      </c>
      <c r="AH20" s="79">
        <f t="shared" si="8"/>
        <v>0.97417355371900827</v>
      </c>
      <c r="AI20" s="85">
        <f t="array" ref="AI20">INDEX('Materials Calculation'!$H$13:$H$29,MATCH('TFP Calculation'!$C20,'Materials Calculation'!$B$13:$B$29,0))</f>
        <v>153002997.27626768</v>
      </c>
      <c r="AJ20" s="79">
        <f t="shared" si="9"/>
        <v>1.0038913105428384</v>
      </c>
      <c r="AK20" s="79">
        <f t="shared" si="36"/>
        <v>-3.793384891435124E-2</v>
      </c>
      <c r="AL20" s="79">
        <f t="shared" si="37"/>
        <v>3.8837589779512085E-3</v>
      </c>
      <c r="AM20" s="128">
        <f t="shared" si="38"/>
        <v>9.7736420824153555E-2</v>
      </c>
      <c r="AN20" s="128">
        <f t="shared" si="39"/>
        <v>0.79547905650763762</v>
      </c>
      <c r="AO20" s="128">
        <f t="shared" si="40"/>
        <v>0.10678452266820883</v>
      </c>
      <c r="AP20" s="128">
        <f t="shared" si="41"/>
        <v>0.90951432945549437</v>
      </c>
      <c r="AQ20" s="128">
        <f t="shared" si="42"/>
        <v>6.0169216885303675E-2</v>
      </c>
      <c r="AR20" s="129">
        <f t="shared" si="10"/>
        <v>3.5715767613922391E-3</v>
      </c>
      <c r="AS20" s="128">
        <f t="shared" si="43"/>
        <v>5.3078977572607747E-3</v>
      </c>
      <c r="AT20" s="128">
        <f t="shared" si="44"/>
        <v>6.5853297720438464E-2</v>
      </c>
      <c r="AU20" s="128">
        <f t="shared" si="11"/>
        <v>2.3813010664851075E-3</v>
      </c>
      <c r="AV20" s="130">
        <f t="shared" si="12"/>
        <v>8.4053187414052811E-3</v>
      </c>
      <c r="AW20" s="130">
        <f t="shared" si="45"/>
        <v>4.9037091929569447E-3</v>
      </c>
      <c r="AX20" s="131">
        <f t="shared" si="13"/>
        <v>-4.5131693217696561E-3</v>
      </c>
      <c r="AY20" s="128">
        <f t="shared" si="14"/>
        <v>2.6049652118188748E-3</v>
      </c>
      <c r="AZ20" s="128">
        <f t="shared" si="15"/>
        <v>-2.2464631586988377E-3</v>
      </c>
      <c r="BA20" s="128">
        <f t="shared" si="16"/>
        <v>2.9435319574580267E-4</v>
      </c>
      <c r="BB20" s="130">
        <f t="shared" si="17"/>
        <v>-6.4183927597109413E-4</v>
      </c>
      <c r="BC20" s="128">
        <f t="shared" si="18"/>
        <v>8.1947815285589629E-2</v>
      </c>
      <c r="BD20" s="132">
        <f t="shared" si="19"/>
        <v>2.2112632860618042E-3</v>
      </c>
      <c r="BE20" s="133">
        <f t="shared" si="20"/>
        <v>1.3125809134051055E-4</v>
      </c>
      <c r="BF20" s="128">
        <f t="shared" si="46"/>
        <v>4.0155584408203425E-4</v>
      </c>
      <c r="BG20" s="132">
        <f t="shared" si="21"/>
        <v>6.0754079127192263E-3</v>
      </c>
      <c r="BH20" s="133">
        <f t="shared" si="22"/>
        <v>9.9085987867439645E-4</v>
      </c>
      <c r="BI20" s="128">
        <f t="shared" si="47"/>
        <v>8.2349371129671667E-2</v>
      </c>
      <c r="BJ20" s="132">
        <f t="shared" si="23"/>
        <v>8.2866711987810288E-3</v>
      </c>
      <c r="BK20" s="133">
        <f t="shared" si="24"/>
        <v>4.9188744369537622E-4</v>
      </c>
    </row>
    <row r="21" spans="2:63">
      <c r="B21" s="5" t="s">
        <v>226</v>
      </c>
      <c r="C21" s="72">
        <v>2004</v>
      </c>
      <c r="D21" s="80">
        <f>INDEX('Output Calculation'!F$13:F$29,MATCH('TFP Calculation'!$C21,'Output Calculation'!$C$13:$C$29,0))*1000000</f>
        <v>540000000</v>
      </c>
      <c r="E21" s="80">
        <f>INDEX('Output Calculation'!G$13:G$29,MATCH('TFP Calculation'!$C21,'Output Calculation'!$C$13:$C$29,0))*1000000</f>
        <v>120845292.34</v>
      </c>
      <c r="F21" s="80">
        <f t="shared" si="0"/>
        <v>660845292.34000003</v>
      </c>
      <c r="G21" s="79">
        <f t="shared" si="25"/>
        <v>0.81713527547106135</v>
      </c>
      <c r="H21" s="79">
        <f t="shared" si="26"/>
        <v>0.18286472452893859</v>
      </c>
      <c r="I21" s="79">
        <f t="array" ref="I21">INDEX('Output Calculation'!D$13:D$29,MATCH('TFP Calculation'!$C21,'Output Calculation'!$C$13:$C$29,0))</f>
        <v>5269.0249999999996</v>
      </c>
      <c r="J21" s="79">
        <f t="array" ref="J21">INDEX('Output Calculation'!E$13:E$29,MATCH('TFP Calculation'!$C21,'Output Calculation'!$C$13:$C$29,0))</f>
        <v>9239.5859999999993</v>
      </c>
      <c r="K21" s="79">
        <f t="shared" si="1"/>
        <v>14508.610999999999</v>
      </c>
      <c r="L21" s="79">
        <f t="shared" si="2"/>
        <v>1.079723582746597</v>
      </c>
      <c r="M21" s="79">
        <f t="shared" si="27"/>
        <v>-4.8601962517731467E-2</v>
      </c>
      <c r="N21" s="79">
        <f t="shared" si="28"/>
        <v>7.6705066476111125E-2</v>
      </c>
      <c r="O21" s="79">
        <f t="shared" si="3"/>
        <v>1.0971418703616858</v>
      </c>
      <c r="P21" s="79">
        <f t="shared" si="29"/>
        <v>-8.911720219117571E-3</v>
      </c>
      <c r="Q21" s="79">
        <f t="shared" si="30"/>
        <v>9.2708498693941183E-2</v>
      </c>
      <c r="R21" s="83">
        <f t="array" ref="R21">INDEX('Labor Calculation'!$D$13:$D$29,MATCH('TFP Calculation'!$C21,'Labor Calculation'!$B$13:$B$29,0))</f>
        <v>1878.1332613262261</v>
      </c>
      <c r="S21" s="79">
        <f t="shared" si="4"/>
        <v>0.99809433063363517</v>
      </c>
      <c r="T21" s="79">
        <f t="shared" si="31"/>
        <v>-4.2941982640474975E-2</v>
      </c>
      <c r="U21" s="79">
        <f t="shared" si="32"/>
        <v>-1.9074874643947727E-3</v>
      </c>
      <c r="V21" s="84">
        <f t="array" ref="V21">INDEX('Labor Calculation'!$E$13:$E$29,MATCH('TFP Calculation'!C21,'Labor Calculation'!$B$13:$B$29,0))</f>
        <v>126533397.7162903</v>
      </c>
      <c r="W21" s="84">
        <f t="array" ref="W21">INDEX('Labor Calculation'!$F$13:$F$29,MATCH('TFP Calculation'!C21,'Labor Calculation'!$B$13:$B$29,0))</f>
        <v>67371.895446300725</v>
      </c>
      <c r="X21" s="79">
        <f t="shared" si="5"/>
        <v>0.93625450460231041</v>
      </c>
      <c r="Y21" s="127">
        <f t="array" ref="Y21">INDEX('Capital Stock Calculation'!$N$15:$N$32,MATCH('TFP Calculation'!$C21,'Capital Stock Calculation'!$D$15:$D$32,0))</f>
        <v>3978894369.6342316</v>
      </c>
      <c r="Z21" s="128">
        <f t="shared" si="6"/>
        <v>1.0022644275011197</v>
      </c>
      <c r="AA21" s="128">
        <f t="shared" si="33"/>
        <v>-3.0419106324632433E-3</v>
      </c>
      <c r="AB21" s="128">
        <f t="shared" si="34"/>
        <v>2.2618675489880476E-3</v>
      </c>
      <c r="AC21" s="79">
        <f t="array" ref="AC21">INDEX('Capital Price Calculation'!$N$14:$N$31,MATCH('TFP Calculation'!C21,'Capital Price Calculation'!$D$14:$D$31,0))</f>
        <v>0.25361645564574209</v>
      </c>
      <c r="AD21" s="79">
        <f t="shared" si="7"/>
        <v>0.83563595914723732</v>
      </c>
      <c r="AE21" s="127">
        <f t="shared" si="35"/>
        <v>1009113087.415433</v>
      </c>
      <c r="AF21" s="84">
        <f t="array" ref="AF21">INDEX('Materials Calculation'!$F$13:$F$29,MATCH('TFP Calculation'!$C21,'Materials Calculation'!$B$13:$B$29,0))</f>
        <v>145358756.62260866</v>
      </c>
      <c r="AG21" s="79">
        <f t="array" ref="AG21">INDEX('Materials Calculation'!$G$13:$G$29,MATCH('TFP Calculation'!$C21,'Materials Calculation'!$B$13:$B$29,0))</f>
        <v>0.91400000000000003</v>
      </c>
      <c r="AH21" s="79">
        <f t="shared" si="8"/>
        <v>0.94421487603305787</v>
      </c>
      <c r="AI21" s="85">
        <f t="array" ref="AI21">INDEX('Materials Calculation'!$H$13:$H$29,MATCH('TFP Calculation'!$C21,'Materials Calculation'!$B$13:$B$29,0))</f>
        <v>159035838.75558934</v>
      </c>
      <c r="AJ21" s="79">
        <f t="shared" si="9"/>
        <v>1.0434743072604642</v>
      </c>
      <c r="AK21" s="79">
        <f t="shared" si="36"/>
        <v>0.15143133710976475</v>
      </c>
      <c r="AL21" s="79">
        <f t="shared" si="37"/>
        <v>4.2555825536229643E-2</v>
      </c>
      <c r="AM21" s="128">
        <f t="shared" si="38"/>
        <v>9.8776643211079498E-2</v>
      </c>
      <c r="AN21" s="128">
        <f t="shared" si="39"/>
        <v>0.78775094318385175</v>
      </c>
      <c r="AO21" s="128">
        <f t="shared" si="40"/>
        <v>0.11347241360506875</v>
      </c>
      <c r="AP21" s="128">
        <f t="shared" si="41"/>
        <v>0.85789543307772897</v>
      </c>
      <c r="AQ21" s="128">
        <f t="shared" si="42"/>
        <v>6.53498402754906E-3</v>
      </c>
      <c r="AR21" s="129">
        <f t="shared" si="10"/>
        <v>3.9440125929817034E-4</v>
      </c>
      <c r="AS21" s="128">
        <f t="shared" si="43"/>
        <v>-2.7715284383264161E-3</v>
      </c>
      <c r="AT21" s="128">
        <f t="shared" si="44"/>
        <v>6.5853297720438464E-2</v>
      </c>
      <c r="AU21" s="128">
        <f t="shared" si="11"/>
        <v>8.2494639760105001E-3</v>
      </c>
      <c r="AV21" s="130">
        <f t="shared" si="12"/>
        <v>8.4053187414052811E-3</v>
      </c>
      <c r="AW21" s="130">
        <f t="shared" si="45"/>
        <v>4.887437849252935E-3</v>
      </c>
      <c r="AX21" s="131">
        <f t="shared" si="13"/>
        <v>-4.5131693217696561E-3</v>
      </c>
      <c r="AY21" s="128">
        <f t="shared" si="14"/>
        <v>3.8841524223546256E-4</v>
      </c>
      <c r="AZ21" s="128">
        <f t="shared" si="15"/>
        <v>-2.2464631586988377E-3</v>
      </c>
      <c r="BA21" s="128">
        <f t="shared" si="16"/>
        <v>-3.5482334036860026E-3</v>
      </c>
      <c r="BB21" s="130">
        <f t="shared" si="17"/>
        <v>-6.4183927597109413E-4</v>
      </c>
      <c r="BC21" s="128">
        <f t="shared" si="18"/>
        <v>7.9736551999527824E-2</v>
      </c>
      <c r="BD21" s="132">
        <f t="shared" si="19"/>
        <v>-4.2419974232688507E-2</v>
      </c>
      <c r="BE21" s="133">
        <f t="shared" si="20"/>
        <v>-2.5601426394064254E-3</v>
      </c>
      <c r="BF21" s="128">
        <f t="shared" si="46"/>
        <v>-5.6738520686371923E-3</v>
      </c>
      <c r="BG21" s="132">
        <f t="shared" si="21"/>
        <v>-6.6745500057717368E-3</v>
      </c>
      <c r="BH21" s="133">
        <f t="shared" si="22"/>
        <v>-1.3224827418126829E-3</v>
      </c>
      <c r="BI21" s="128">
        <f t="shared" si="47"/>
        <v>7.4062699930890638E-2</v>
      </c>
      <c r="BJ21" s="132">
        <f t="shared" si="23"/>
        <v>-4.9094524238460238E-2</v>
      </c>
      <c r="BK21" s="133">
        <f t="shared" si="24"/>
        <v>-2.9629670252698873E-3</v>
      </c>
    </row>
    <row r="22" spans="2:63">
      <c r="B22" s="5" t="s">
        <v>226</v>
      </c>
      <c r="C22" s="72">
        <v>2003</v>
      </c>
      <c r="D22" s="80">
        <f>INDEX('Output Calculation'!F$13:F$29,MATCH('TFP Calculation'!$C22,'Output Calculation'!$C$13:$C$29,0))*1000000</f>
        <v>551000000</v>
      </c>
      <c r="E22" s="80">
        <f>INDEX('Output Calculation'!G$13:G$29,MATCH('TFP Calculation'!$C22,'Output Calculation'!$C$13:$C$29,0))*1000000</f>
        <v>127320612.44</v>
      </c>
      <c r="F22" s="80">
        <f t="shared" si="0"/>
        <v>678320612.44000006</v>
      </c>
      <c r="G22" s="79">
        <f t="shared" si="25"/>
        <v>0.81230024548124424</v>
      </c>
      <c r="H22" s="79">
        <f t="shared" si="26"/>
        <v>0.18769975451875565</v>
      </c>
      <c r="I22" s="79">
        <f t="array" ref="I22">INDEX('Output Calculation'!D$13:D$29,MATCH('TFP Calculation'!$C22,'Output Calculation'!$C$13:$C$29,0))</f>
        <v>5538.192</v>
      </c>
      <c r="J22" s="79">
        <f t="array" ref="J22">INDEX('Output Calculation'!E$13:E$29,MATCH('TFP Calculation'!$C22,'Output Calculation'!$C$13:$C$29,0))</f>
        <v>9322.6669999999995</v>
      </c>
      <c r="K22" s="79">
        <f t="shared" si="1"/>
        <v>14860.859</v>
      </c>
      <c r="L22" s="79">
        <f t="shared" si="2"/>
        <v>1.1348810279280401</v>
      </c>
      <c r="M22" s="79">
        <f t="shared" si="27"/>
        <v>5.8886624477099601E-2</v>
      </c>
      <c r="N22" s="79">
        <f t="shared" si="28"/>
        <v>0.12652782423046394</v>
      </c>
      <c r="O22" s="79">
        <f t="shared" si="3"/>
        <v>1.1070072088878404</v>
      </c>
      <c r="P22" s="79">
        <f t="shared" si="29"/>
        <v>-4.1734798470338952E-2</v>
      </c>
      <c r="Q22" s="79">
        <f t="shared" si="30"/>
        <v>0.1016601657990997</v>
      </c>
      <c r="R22" s="83">
        <f t="array" ref="R22">INDEX('Labor Calculation'!$D$13:$D$29,MATCH('TFP Calculation'!$C22,'Labor Calculation'!$B$13:$B$29,0))</f>
        <v>1962.4027250802428</v>
      </c>
      <c r="S22" s="79">
        <f t="shared" si="4"/>
        <v>1.042877560743211</v>
      </c>
      <c r="T22" s="79">
        <f t="shared" si="31"/>
        <v>-1.1738148984198603E-2</v>
      </c>
      <c r="U22" s="79">
        <f t="shared" si="32"/>
        <v>4.1983777702229927E-2</v>
      </c>
      <c r="V22" s="84">
        <f t="array" ref="V22">INDEX('Labor Calculation'!$E$13:$E$29,MATCH('TFP Calculation'!C22,'Labor Calculation'!$B$13:$B$29,0))</f>
        <v>134327730.735066</v>
      </c>
      <c r="W22" s="84">
        <f t="array" ref="W22">INDEX('Labor Calculation'!$F$13:$F$29,MATCH('TFP Calculation'!C22,'Labor Calculation'!$B$13:$B$29,0))</f>
        <v>68450.644211968945</v>
      </c>
      <c r="X22" s="79">
        <f t="shared" si="5"/>
        <v>0.95124567242533942</v>
      </c>
      <c r="Y22" s="127">
        <f t="array" ref="Y22">INDEX('Capital Stock Calculation'!$N$15:$N$32,MATCH('TFP Calculation'!$C22,'Capital Stock Calculation'!$D$15:$D$32,0))</f>
        <v>3991034740.6463342</v>
      </c>
      <c r="Z22" s="128">
        <f t="shared" si="6"/>
        <v>1.0053225287905023</v>
      </c>
      <c r="AA22" s="128">
        <f t="shared" si="33"/>
        <v>-7.0036073796439982E-6</v>
      </c>
      <c r="AB22" s="128">
        <f t="shared" si="34"/>
        <v>5.3084141955467169E-3</v>
      </c>
      <c r="AC22" s="79">
        <f t="array" ref="AC22">INDEX('Capital Price Calculation'!$N$14:$N$31,MATCH('TFP Calculation'!C22,'Capital Price Calculation'!$D$14:$D$31,0))</f>
        <v>0.25239739715095916</v>
      </c>
      <c r="AD22" s="79">
        <f t="shared" si="7"/>
        <v>0.83161930686830376</v>
      </c>
      <c r="AE22" s="127">
        <f t="shared" si="35"/>
        <v>1007326780.478188</v>
      </c>
      <c r="AF22" s="84">
        <f t="array" ref="AF22">INDEX('Materials Calculation'!$F$13:$F$29,MATCH('TFP Calculation'!$C22,'Materials Calculation'!$B$13:$B$29,0))</f>
        <v>122236309.50672945</v>
      </c>
      <c r="AG22" s="79">
        <f t="array" ref="AG22">INDEX('Materials Calculation'!$G$13:$G$29,MATCH('TFP Calculation'!$C22,'Materials Calculation'!$B$13:$B$29,0))</f>
        <v>0.88500000000000001</v>
      </c>
      <c r="AH22" s="79">
        <f t="shared" si="8"/>
        <v>0.91425619834710747</v>
      </c>
      <c r="AI22" s="85">
        <f t="array" ref="AI22">INDEX('Materials Calculation'!$H$13:$H$29,MATCH('TFP Calculation'!$C22,'Materials Calculation'!$B$13:$B$29,0))</f>
        <v>138120123.73641747</v>
      </c>
      <c r="AJ22" s="79">
        <f t="shared" si="9"/>
        <v>0.90624101813983449</v>
      </c>
      <c r="AK22" s="79">
        <f t="shared" si="36"/>
        <v>-0.14775102471080087</v>
      </c>
      <c r="AL22" s="79">
        <f t="shared" si="37"/>
        <v>-9.8449983880480652E-2</v>
      </c>
      <c r="AM22" s="128">
        <f t="shared" si="38"/>
        <v>0.1062811190119613</v>
      </c>
      <c r="AN22" s="128">
        <f t="shared" si="39"/>
        <v>0.79700458612742986</v>
      </c>
      <c r="AO22" s="128">
        <f t="shared" si="40"/>
        <v>9.671429486060891E-2</v>
      </c>
      <c r="AP22" s="128">
        <f t="shared" si="41"/>
        <v>0.85232549955188464</v>
      </c>
      <c r="AQ22" s="128">
        <f t="shared" si="42"/>
        <v>9.7373869073489588E-3</v>
      </c>
      <c r="AR22" s="129">
        <f t="shared" si="10"/>
        <v>6.0194147219219023E-4</v>
      </c>
      <c r="AS22" s="128">
        <f t="shared" si="43"/>
        <v>3.7891404457754123E-2</v>
      </c>
      <c r="AT22" s="128">
        <f t="shared" si="44"/>
        <v>6.5853297720438464E-2</v>
      </c>
      <c r="AU22" s="128">
        <f t="shared" si="11"/>
        <v>1.0006505312618454E-2</v>
      </c>
      <c r="AV22" s="130">
        <f t="shared" si="12"/>
        <v>8.4053187414052811E-3</v>
      </c>
      <c r="AW22" s="130">
        <f t="shared" si="45"/>
        <v>8.7070893286402581E-4</v>
      </c>
      <c r="AX22" s="131">
        <f t="shared" si="13"/>
        <v>-4.5131693217696561E-3</v>
      </c>
      <c r="AY22" s="128">
        <f t="shared" si="14"/>
        <v>-2.0853155489827338E-3</v>
      </c>
      <c r="AZ22" s="128">
        <f t="shared" si="15"/>
        <v>-2.2464631586988377E-3</v>
      </c>
      <c r="BA22" s="128">
        <f t="shared" si="16"/>
        <v>9.6167763096928396E-3</v>
      </c>
      <c r="BB22" s="130">
        <f t="shared" si="17"/>
        <v>-6.4183927597109413E-4</v>
      </c>
      <c r="BC22" s="128">
        <f t="shared" si="18"/>
        <v>0.12215652623221633</v>
      </c>
      <c r="BD22" s="132">
        <f t="shared" si="19"/>
        <v>3.8214639823994132E-2</v>
      </c>
      <c r="BE22" s="133">
        <f t="shared" si="20"/>
        <v>2.3623356834664364E-3</v>
      </c>
      <c r="BF22" s="128">
        <f t="shared" si="46"/>
        <v>1.0006979371345445E-3</v>
      </c>
      <c r="BG22" s="132">
        <f t="shared" si="21"/>
        <v>1.6050565061434277E-2</v>
      </c>
      <c r="BH22" s="133">
        <f t="shared" si="22"/>
        <v>4.0623454672511364E-3</v>
      </c>
      <c r="BI22" s="128">
        <f t="shared" si="47"/>
        <v>0.12315722416935088</v>
      </c>
      <c r="BJ22" s="132">
        <f t="shared" si="23"/>
        <v>5.4265204885428409E-2</v>
      </c>
      <c r="BK22" s="133">
        <f t="shared" si="24"/>
        <v>3.354542407357072E-3</v>
      </c>
    </row>
    <row r="23" spans="2:63">
      <c r="B23" s="5" t="s">
        <v>226</v>
      </c>
      <c r="C23" s="72">
        <v>2002</v>
      </c>
      <c r="D23" s="80">
        <f>INDEX('Output Calculation'!F$13:F$29,MATCH('TFP Calculation'!$C23,'Output Calculation'!$C$13:$C$29,0))*1000000</f>
        <v>523000000</v>
      </c>
      <c r="E23" s="80">
        <f>INDEX('Output Calculation'!G$13:G$29,MATCH('TFP Calculation'!$C23,'Output Calculation'!$C$13:$C$29,0))*1000000</f>
        <v>130250238.3787379</v>
      </c>
      <c r="F23" s="80">
        <f t="shared" si="0"/>
        <v>653250238.37873793</v>
      </c>
      <c r="G23" s="79">
        <f t="shared" si="25"/>
        <v>0.80061203084747723</v>
      </c>
      <c r="H23" s="79">
        <f t="shared" si="26"/>
        <v>0.19938796915252269</v>
      </c>
      <c r="I23" s="79">
        <f t="array" ref="I23">INDEX('Output Calculation'!D$13:D$29,MATCH('TFP Calculation'!$C23,'Output Calculation'!$C$13:$C$29,0))</f>
        <v>5230.2030000000004</v>
      </c>
      <c r="J23" s="79">
        <f t="array" ref="J23">INDEX('Output Calculation'!E$13:E$29,MATCH('TFP Calculation'!$C23,'Output Calculation'!$C$13:$C$29,0))</f>
        <v>9728.6919999999991</v>
      </c>
      <c r="K23" s="79">
        <f t="shared" si="1"/>
        <v>14958.895</v>
      </c>
      <c r="L23" s="79">
        <f t="shared" si="2"/>
        <v>1.0717682154956563</v>
      </c>
      <c r="M23" s="79">
        <f t="shared" si="27"/>
        <v>6.8976998061200487E-2</v>
      </c>
      <c r="N23" s="79">
        <f t="shared" si="28"/>
        <v>6.9309822381988573E-2</v>
      </c>
      <c r="O23" s="79">
        <f t="shared" si="3"/>
        <v>1.1552200863818756</v>
      </c>
      <c r="P23" s="79">
        <f t="shared" si="29"/>
        <v>7.5194610970360135E-2</v>
      </c>
      <c r="Q23" s="79">
        <f t="shared" si="30"/>
        <v>0.14429087680120367</v>
      </c>
      <c r="R23" s="83">
        <f t="array" ref="R23">INDEX('Labor Calculation'!$D$13:$D$29,MATCH('TFP Calculation'!$C23,'Labor Calculation'!$B$13:$B$29,0))</f>
        <v>1985.711300161141</v>
      </c>
      <c r="S23" s="79">
        <f t="shared" si="4"/>
        <v>1.0552644116245831</v>
      </c>
      <c r="T23" s="79">
        <f t="shared" si="31"/>
        <v>-6.6975568660488705E-2</v>
      </c>
      <c r="U23" s="79">
        <f t="shared" si="32"/>
        <v>5.3791362658602959E-2</v>
      </c>
      <c r="V23" s="84">
        <f t="array" ref="V23">INDEX('Labor Calculation'!$E$13:$E$29,MATCH('TFP Calculation'!C23,'Labor Calculation'!$B$13:$B$29,0))</f>
        <v>135761448.63807124</v>
      </c>
      <c r="W23" s="84">
        <f t="array" ref="W23">INDEX('Labor Calculation'!$F$13:$F$29,MATCH('TFP Calculation'!C23,'Labor Calculation'!$B$13:$B$29,0))</f>
        <v>68369.17764785554</v>
      </c>
      <c r="X23" s="79">
        <f t="shared" si="5"/>
        <v>0.95011354697272477</v>
      </c>
      <c r="Y23" s="127">
        <f t="array" ref="Y23">INDEX('Capital Stock Calculation'!$N$15:$N$32,MATCH('TFP Calculation'!$C23,'Capital Stock Calculation'!$D$15:$D$32,0))</f>
        <v>3991062692.4824591</v>
      </c>
      <c r="Z23" s="128">
        <f t="shared" si="6"/>
        <v>1.0053295697240958</v>
      </c>
      <c r="AA23" s="128">
        <f t="shared" si="33"/>
        <v>-1.0691666625269139E-2</v>
      </c>
      <c r="AB23" s="128">
        <f t="shared" si="34"/>
        <v>5.3154178274517332E-3</v>
      </c>
      <c r="AC23" s="79">
        <f t="array" ref="AC23">INDEX('Capital Price Calculation'!$N$14:$N$31,MATCH('TFP Calculation'!C23,'Capital Price Calculation'!$D$14:$D$31,0))</f>
        <v>0.25006953391849357</v>
      </c>
      <c r="AD23" s="79">
        <f t="shared" si="7"/>
        <v>0.82394927528430384</v>
      </c>
      <c r="AE23" s="127">
        <f t="shared" si="35"/>
        <v>998043187.34857655</v>
      </c>
      <c r="AF23" s="84">
        <f t="array" ref="AF23">INDEX('Materials Calculation'!$F$13:$F$29,MATCH('TFP Calculation'!$C23,'Materials Calculation'!$B$13:$B$29,0))</f>
        <v>138890100.75012749</v>
      </c>
      <c r="AG23" s="79">
        <f t="array" ref="AG23">INDEX('Materials Calculation'!$G$13:$G$29,MATCH('TFP Calculation'!$C23,'Materials Calculation'!$B$13:$B$29,0))</f>
        <v>0.85699999999999998</v>
      </c>
      <c r="AH23" s="79">
        <f t="shared" si="8"/>
        <v>0.88533057851239672</v>
      </c>
      <c r="AI23" s="85">
        <f t="array" ref="AI23">INDEX('Materials Calculation'!$H$13:$H$29,MATCH('TFP Calculation'!$C23,'Materials Calculation'!$B$13:$B$29,0))</f>
        <v>162065461.78544632</v>
      </c>
      <c r="AJ23" s="79">
        <f t="shared" si="9"/>
        <v>1.0633524291798813</v>
      </c>
      <c r="AK23" s="79">
        <f t="shared" si="36"/>
        <v>0.1367276346909079</v>
      </c>
      <c r="AL23" s="79">
        <f t="shared" si="37"/>
        <v>6.1426586443769367E-2</v>
      </c>
      <c r="AM23" s="128">
        <f t="shared" si="38"/>
        <v>0.10667243661757206</v>
      </c>
      <c r="AN23" s="128">
        <f t="shared" si="39"/>
        <v>0.78419683726168854</v>
      </c>
      <c r="AO23" s="128">
        <f t="shared" si="40"/>
        <v>0.10913072612073935</v>
      </c>
      <c r="AP23" s="128">
        <f t="shared" si="41"/>
        <v>0.84410611175090811</v>
      </c>
      <c r="AQ23" s="128">
        <f t="shared" si="42"/>
        <v>1.645120050412836E-2</v>
      </c>
      <c r="AR23" s="129">
        <f t="shared" si="10"/>
        <v>1.0236819249816189E-3</v>
      </c>
      <c r="AS23" s="128">
        <f t="shared" si="43"/>
        <v>-8.7347583631292355E-3</v>
      </c>
      <c r="AT23" s="128">
        <f t="shared" si="44"/>
        <v>6.5853297720438464E-2</v>
      </c>
      <c r="AU23" s="128">
        <f t="shared" si="11"/>
        <v>1.8418028309507693E-2</v>
      </c>
      <c r="AV23" s="130">
        <f t="shared" si="12"/>
        <v>8.4053187414052811E-3</v>
      </c>
      <c r="AW23" s="130">
        <f t="shared" si="45"/>
        <v>-2.6386012001013517E-4</v>
      </c>
      <c r="AX23" s="131">
        <f t="shared" si="13"/>
        <v>-4.5131693217696561E-3</v>
      </c>
      <c r="AY23" s="128">
        <f t="shared" si="14"/>
        <v>-2.0745310157051599E-3</v>
      </c>
      <c r="AZ23" s="128">
        <f t="shared" si="15"/>
        <v>-2.2464631586988377E-3</v>
      </c>
      <c r="BA23" s="128">
        <f t="shared" si="16"/>
        <v>-5.3100042321448486E-3</v>
      </c>
      <c r="BB23" s="130">
        <f t="shared" si="17"/>
        <v>-6.4183927597109413E-4</v>
      </c>
      <c r="BC23" s="128">
        <f t="shared" si="18"/>
        <v>8.3941886408222199E-2</v>
      </c>
      <c r="BD23" s="132">
        <f t="shared" si="19"/>
        <v>6.7449702051119373E-2</v>
      </c>
      <c r="BE23" s="133">
        <f t="shared" si="20"/>
        <v>4.1970822018611628E-3</v>
      </c>
      <c r="BF23" s="128">
        <f t="shared" si="46"/>
        <v>-1.5049867124299732E-2</v>
      </c>
      <c r="BG23" s="132">
        <f t="shared" si="21"/>
        <v>3.3467780053364551E-3</v>
      </c>
      <c r="BH23" s="133">
        <f t="shared" si="22"/>
        <v>1.1415755811431511E-3</v>
      </c>
      <c r="BI23" s="128">
        <f t="shared" si="47"/>
        <v>6.8892019283922468E-2</v>
      </c>
      <c r="BJ23" s="132">
        <f t="shared" si="23"/>
        <v>7.0796480056455835E-2</v>
      </c>
      <c r="BK23" s="133">
        <f t="shared" si="24"/>
        <v>4.4053366784952072E-3</v>
      </c>
    </row>
    <row r="24" spans="2:63">
      <c r="B24" s="5" t="s">
        <v>226</v>
      </c>
      <c r="C24" s="72">
        <v>2001</v>
      </c>
      <c r="D24" s="80">
        <f>INDEX('Output Calculation'!F$13:F$29,MATCH('TFP Calculation'!$C24,'Output Calculation'!$C$13:$C$29,0))*1000000</f>
        <v>483000000</v>
      </c>
      <c r="E24" s="80">
        <f>INDEX('Output Calculation'!G$13:G$29,MATCH('TFP Calculation'!$C24,'Output Calculation'!$C$13:$C$29,0))*1000000</f>
        <v>125557471.77169044</v>
      </c>
      <c r="F24" s="80">
        <f t="shared" si="0"/>
        <v>608557471.77169049</v>
      </c>
      <c r="G24" s="79">
        <f t="shared" si="25"/>
        <v>0.79368017386072742</v>
      </c>
      <c r="H24" s="79">
        <f t="shared" si="26"/>
        <v>0.20631982613927255</v>
      </c>
      <c r="I24" s="79">
        <f t="array" ref="I24">INDEX('Output Calculation'!D$13:D$29,MATCH('TFP Calculation'!$C24,'Output Calculation'!$C$13:$C$29,0))</f>
        <v>4892.7179999999998</v>
      </c>
      <c r="J24" s="79">
        <f t="array" ref="J24">INDEX('Output Calculation'!E$13:E$29,MATCH('TFP Calculation'!$C24,'Output Calculation'!$C$13:$C$29,0))</f>
        <v>9048.3080000000009</v>
      </c>
      <c r="K24" s="79">
        <f t="shared" si="1"/>
        <v>13941.026000000002</v>
      </c>
      <c r="L24" s="79">
        <f t="shared" si="2"/>
        <v>1.0026111108466489</v>
      </c>
      <c r="M24" s="79">
        <f t="shared" si="27"/>
        <v>-6.7284979448776261E-2</v>
      </c>
      <c r="N24" s="79">
        <f t="shared" si="28"/>
        <v>2.6077078192228483E-3</v>
      </c>
      <c r="O24" s="79">
        <f t="shared" si="3"/>
        <v>1.0744288285999617</v>
      </c>
      <c r="P24" s="79">
        <f t="shared" si="29"/>
        <v>-6.8113938349307762E-2</v>
      </c>
      <c r="Q24" s="79">
        <f t="shared" si="30"/>
        <v>7.1789198145356975E-2</v>
      </c>
      <c r="R24" s="83">
        <f t="array" ref="R24">INDEX('Labor Calculation'!$D$13:$D$29,MATCH('TFP Calculation'!$C24,'Labor Calculation'!$B$13:$B$29,0))</f>
        <v>2128.2522016174034</v>
      </c>
      <c r="S24" s="79">
        <f t="shared" si="4"/>
        <v>1.1310147689375893</v>
      </c>
      <c r="T24" s="79">
        <f t="shared" si="31"/>
        <v>-2.7447767308480267E-2</v>
      </c>
      <c r="U24" s="79">
        <f t="shared" si="32"/>
        <v>0.12311525534898037</v>
      </c>
      <c r="V24" s="84">
        <f t="array" ref="V24">INDEX('Labor Calculation'!$E$13:$E$29,MATCH('TFP Calculation'!C24,'Labor Calculation'!$B$13:$B$29,0))</f>
        <v>131023948.97253302</v>
      </c>
      <c r="W24" s="84">
        <f t="array" ref="W24">INDEX('Labor Calculation'!$F$13:$F$29,MATCH('TFP Calculation'!C24,'Labor Calculation'!$B$13:$B$29,0))</f>
        <v>61564.108272957041</v>
      </c>
      <c r="X24" s="79">
        <f t="shared" si="5"/>
        <v>0.85554478333361617</v>
      </c>
      <c r="Y24" s="127">
        <f t="array" ref="Y24">INDEX('Capital Stock Calculation'!$N$15:$N$32,MATCH('TFP Calculation'!$C24,'Capital Stock Calculation'!$D$15:$D$32,0))</f>
        <v>4034194960.0971589</v>
      </c>
      <c r="Z24" s="128">
        <f t="shared" si="6"/>
        <v>1.0161943812751615</v>
      </c>
      <c r="AA24" s="128">
        <f t="shared" si="33"/>
        <v>7.8277588292472019E-4</v>
      </c>
      <c r="AB24" s="128">
        <f t="shared" si="34"/>
        <v>1.6064651009641717E-2</v>
      </c>
      <c r="AC24" s="79">
        <f t="array" ref="AC24">INDEX('Capital Price Calculation'!$N$14:$N$31,MATCH('TFP Calculation'!C24,'Capital Price Calculation'!$D$14:$D$31,0))</f>
        <v>0.24942595717592431</v>
      </c>
      <c r="AD24" s="79">
        <f t="shared" si="7"/>
        <v>0.82182876671086591</v>
      </c>
      <c r="AE24" s="127">
        <f t="shared" si="35"/>
        <v>1006232939.3565236</v>
      </c>
      <c r="AF24" s="84">
        <f t="array" ref="AF24">INDEX('Materials Calculation'!$F$13:$F$29,MATCH('TFP Calculation'!$C24,'Materials Calculation'!$B$13:$B$29,0))</f>
        <v>120758431.43340003</v>
      </c>
      <c r="AG24" s="79">
        <f t="array" ref="AG24">INDEX('Materials Calculation'!$G$13:$G$29,MATCH('TFP Calculation'!$C24,'Materials Calculation'!$B$13:$B$29,0))</f>
        <v>0.84699999999999998</v>
      </c>
      <c r="AH24" s="79">
        <f t="shared" si="8"/>
        <v>0.875</v>
      </c>
      <c r="AI24" s="85">
        <f t="array" ref="AI24">INDEX('Materials Calculation'!$H$13:$H$29,MATCH('TFP Calculation'!$C24,'Materials Calculation'!$B$13:$B$29,0))</f>
        <v>142571937.93789852</v>
      </c>
      <c r="AJ24" s="79">
        <f t="shared" si="9"/>
        <v>0.93545049555254423</v>
      </c>
      <c r="AK24" s="79">
        <f t="shared" si="36"/>
        <v>1.9286038331143215E-2</v>
      </c>
      <c r="AL24" s="79">
        <f t="shared" si="37"/>
        <v>-6.6727052303087481E-2</v>
      </c>
      <c r="AM24" s="128">
        <f t="shared" si="38"/>
        <v>0.10415131430774106</v>
      </c>
      <c r="AN24" s="128">
        <f t="shared" si="39"/>
        <v>0.79985746083483644</v>
      </c>
      <c r="AO24" s="128">
        <f t="shared" si="40"/>
        <v>9.5991224857422314E-2</v>
      </c>
      <c r="AP24" s="128">
        <f t="shared" si="41"/>
        <v>0.83044430596595054</v>
      </c>
      <c r="AQ24" s="128">
        <f t="shared" si="42"/>
        <v>2.060779966377441E-2</v>
      </c>
      <c r="AR24" s="129">
        <f t="shared" si="10"/>
        <v>1.1950725930816605E-3</v>
      </c>
      <c r="AS24" s="128">
        <f t="shared" si="43"/>
        <v>-6.250448015041124E-2</v>
      </c>
      <c r="AT24" s="128">
        <f t="shared" si="44"/>
        <v>6.5853297720438464E-2</v>
      </c>
      <c r="AU24" s="128">
        <f t="shared" si="11"/>
        <v>4.7380480456703199E-3</v>
      </c>
      <c r="AV24" s="130">
        <f t="shared" si="12"/>
        <v>8.4053187414052811E-3</v>
      </c>
      <c r="AW24" s="130">
        <f t="shared" si="45"/>
        <v>-6.8446362249279559E-3</v>
      </c>
      <c r="AX24" s="131">
        <f t="shared" si="13"/>
        <v>-4.5131693217696561E-3</v>
      </c>
      <c r="AY24" s="128">
        <f t="shared" si="14"/>
        <v>-1.0846005143981241E-2</v>
      </c>
      <c r="AZ24" s="128">
        <f t="shared" si="15"/>
        <v>-2.2464631586988377E-3</v>
      </c>
      <c r="BA24" s="128">
        <f t="shared" si="16"/>
        <v>6.6954679957125949E-3</v>
      </c>
      <c r="BB24" s="130">
        <f t="shared" si="17"/>
        <v>-6.4183927597109413E-4</v>
      </c>
      <c r="BC24" s="128">
        <f t="shared" si="18"/>
        <v>1.6492184357102826E-2</v>
      </c>
      <c r="BD24" s="132">
        <f t="shared" si="19"/>
        <v>-6.9249971067486898E-2</v>
      </c>
      <c r="BE24" s="133">
        <f t="shared" si="20"/>
        <v>-4.0158941684555324E-3</v>
      </c>
      <c r="BF24" s="128">
        <f t="shared" si="46"/>
        <v>-1.8396645129636187E-2</v>
      </c>
      <c r="BG24" s="132">
        <f t="shared" si="21"/>
        <v>3.9881675853492213E-4</v>
      </c>
      <c r="BH24" s="133">
        <f t="shared" si="22"/>
        <v>1.9240875610197113E-4</v>
      </c>
      <c r="BI24" s="128">
        <f t="shared" si="47"/>
        <v>-1.9044607725333604E-3</v>
      </c>
      <c r="BJ24" s="132">
        <f t="shared" si="23"/>
        <v>-6.8851154308951973E-2</v>
      </c>
      <c r="BK24" s="133">
        <f t="shared" si="24"/>
        <v>-3.9927662758341489E-3</v>
      </c>
    </row>
    <row r="25" spans="2:63">
      <c r="B25" s="5" t="s">
        <v>226</v>
      </c>
      <c r="C25" s="72">
        <v>2000</v>
      </c>
      <c r="D25" s="80">
        <f>INDEX('Output Calculation'!F$13:F$29,MATCH('TFP Calculation'!$C25,'Output Calculation'!$C$13:$C$29,0))*1000000</f>
        <v>513000000</v>
      </c>
      <c r="E25" s="80">
        <f>INDEX('Output Calculation'!G$13:G$29,MATCH('TFP Calculation'!$C25,'Output Calculation'!$C$13:$C$29,0))*1000000</f>
        <v>124341095.81724176</v>
      </c>
      <c r="F25" s="80">
        <f t="shared" si="0"/>
        <v>637341095.81724179</v>
      </c>
      <c r="G25" s="79">
        <f t="shared" si="25"/>
        <v>0.80490651452845163</v>
      </c>
      <c r="H25" s="79">
        <f t="shared" si="26"/>
        <v>0.19509348547154834</v>
      </c>
      <c r="I25" s="79">
        <f t="array" ref="I25">INDEX('Output Calculation'!D$13:D$29,MATCH('TFP Calculation'!$C25,'Output Calculation'!$C$13:$C$29,0))</f>
        <v>5245.6729999999998</v>
      </c>
      <c r="J25" s="79">
        <f t="array" ref="J25">INDEX('Output Calculation'!E$13:E$29,MATCH('TFP Calculation'!$C25,'Output Calculation'!$C$13:$C$29,0))</f>
        <v>9709.6720000000005</v>
      </c>
      <c r="K25" s="79">
        <f t="shared" si="1"/>
        <v>14955.345000000001</v>
      </c>
      <c r="L25" s="79">
        <f t="shared" si="2"/>
        <v>1.0749383131560564</v>
      </c>
      <c r="M25" s="79" t="str">
        <f>IFERROR(((L25-#REF!)/#REF!),"-")</f>
        <v>-</v>
      </c>
      <c r="N25" s="79">
        <f t="shared" si="28"/>
        <v>7.2263276822507203E-2</v>
      </c>
      <c r="O25" s="79">
        <f t="shared" si="3"/>
        <v>1.1529615827677226</v>
      </c>
      <c r="P25" s="79" t="str">
        <f>IFERROR(((O25-#REF!)/#REF!),"-")</f>
        <v>-</v>
      </c>
      <c r="Q25" s="79">
        <f t="shared" si="30"/>
        <v>0.14233392136297529</v>
      </c>
      <c r="R25" s="83">
        <f t="array" ref="R25">INDEX('Labor Calculation'!$D$13:$D$29,MATCH('TFP Calculation'!$C25,'Labor Calculation'!$B$13:$B$29,0))</f>
        <v>2188.3166066335648</v>
      </c>
      <c r="S25" s="79">
        <f t="shared" si="4"/>
        <v>1.1629347308242022</v>
      </c>
      <c r="T25" s="79" t="str">
        <f>IFERROR(((S25-#REF!)/#REF!),"-")</f>
        <v>-</v>
      </c>
      <c r="U25" s="79">
        <f t="shared" si="32"/>
        <v>0.15094675057232723</v>
      </c>
      <c r="V25" s="84">
        <f t="array" ref="V25">INDEX('Labor Calculation'!$E$13:$E$29,MATCH('TFP Calculation'!C25,'Labor Calculation'!$B$13:$B$29,0))</f>
        <v>129826912.13218364</v>
      </c>
      <c r="W25" s="84">
        <f t="array" ref="W25">INDEX('Labor Calculation'!$F$13:$F$29,MATCH('TFP Calculation'!C25,'Labor Calculation'!$B$13:$B$29,0))</f>
        <v>59327.298316263819</v>
      </c>
      <c r="X25" s="79">
        <f t="shared" si="5"/>
        <v>0.82446025789433208</v>
      </c>
      <c r="Y25" s="127">
        <f t="array" ref="Y25">INDEX('Capital Stock Calculation'!$N$15:$N$32,MATCH('TFP Calculation'!$C25,'Capital Stock Calculation'!$D$15:$D$32,0))</f>
        <v>4031039559.5468302</v>
      </c>
      <c r="Z25" s="128">
        <f t="shared" si="6"/>
        <v>1.0153995509951099</v>
      </c>
      <c r="AA25" s="128" t="str">
        <f>IFERROR(((Z25-#REF!)/#REF!),"-")</f>
        <v>-</v>
      </c>
      <c r="AB25" s="128">
        <f t="shared" si="34"/>
        <v>1.5282181335973378E-2</v>
      </c>
      <c r="AC25" s="79">
        <f t="array" ref="AC25">INDEX('Capital Price Calculation'!$N$14:$N$31,MATCH('TFP Calculation'!C25,'Capital Price Calculation'!$D$14:$D$31,0))</f>
        <v>0.24484212113320272</v>
      </c>
      <c r="AD25" s="79">
        <f t="shared" si="7"/>
        <v>0.80672557390588584</v>
      </c>
      <c r="AE25" s="127">
        <f t="shared" si="35"/>
        <v>986968276.13129711</v>
      </c>
      <c r="AF25" s="84">
        <f t="array" ref="AF25">INDEX('Materials Calculation'!$F$13:$F$29,MATCH('TFP Calculation'!$C25,'Materials Calculation'!$B$13:$B$29,0))</f>
        <v>116515305.65131336</v>
      </c>
      <c r="AG25" s="79">
        <f t="array" ref="AG25">INDEX('Materials Calculation'!$G$13:$G$29,MATCH('TFP Calculation'!$C25,'Materials Calculation'!$B$13:$B$29,0))</f>
        <v>0.83299999999999996</v>
      </c>
      <c r="AH25" s="79">
        <f t="shared" si="8"/>
        <v>0.86053719008264462</v>
      </c>
      <c r="AI25" s="85">
        <f t="array" ref="AI25">INDEX('Materials Calculation'!$H$13:$H$29,MATCH('TFP Calculation'!$C25,'Materials Calculation'!$B$13:$B$29,0))</f>
        <v>139874316.50817931</v>
      </c>
      <c r="AJ25" s="79">
        <f t="shared" si="9"/>
        <v>0.9177507199884134</v>
      </c>
      <c r="AK25" s="79" t="str">
        <f>IFERROR(((AJ25-#REF!)/#REF!),"-")</f>
        <v>-</v>
      </c>
      <c r="AL25" s="79">
        <f t="shared" si="37"/>
        <v>-8.5829472090749384E-2</v>
      </c>
      <c r="AM25" s="128">
        <f t="shared" si="38"/>
        <v>0.10526701327261473</v>
      </c>
      <c r="AN25" s="128">
        <f t="shared" si="39"/>
        <v>0.80025936777562523</v>
      </c>
      <c r="AO25" s="128">
        <f t="shared" si="40"/>
        <v>9.4473618951760166E-2</v>
      </c>
      <c r="AP25" s="128">
        <f t="shared" si="41"/>
        <v>0.81367622924254479</v>
      </c>
      <c r="AQ25" s="128" t="str">
        <f>IFERROR(((AP25-#REF!)/#REF!),"-")</f>
        <v>-</v>
      </c>
      <c r="AR25" s="129" t="str">
        <f t="shared" si="10"/>
        <v>-</v>
      </c>
      <c r="AS25" s="128">
        <f t="shared" si="43"/>
        <v>-6.3588460860937151E-3</v>
      </c>
      <c r="AT25" s="128">
        <f t="shared" si="44"/>
        <v>6.5853297720438464E-2</v>
      </c>
      <c r="AU25" s="128">
        <f t="shared" si="11"/>
        <v>1.7842385048839692E-2</v>
      </c>
      <c r="AV25" s="130">
        <f t="shared" si="12"/>
        <v>8.4053187414052811E-3</v>
      </c>
      <c r="AW25" s="130">
        <f t="shared" si="45"/>
        <v>-9.5437385378907211E-3</v>
      </c>
      <c r="AX25" s="131">
        <f t="shared" si="13"/>
        <v>-4.5131693217696561E-3</v>
      </c>
      <c r="AY25" s="128">
        <f t="shared" si="14"/>
        <v>-1.0211489034161194E-2</v>
      </c>
      <c r="AZ25" s="128">
        <f t="shared" si="15"/>
        <v>-2.2464631586988377E-3</v>
      </c>
      <c r="BA25" s="128">
        <f t="shared" si="16"/>
        <v>8.3612374403203935E-3</v>
      </c>
      <c r="BB25" s="130">
        <f t="shared" si="17"/>
        <v>-6.4183927597109413E-4</v>
      </c>
      <c r="BC25" s="128">
        <f t="shared" si="18"/>
        <v>8.5742155424589725E-2</v>
      </c>
      <c r="BD25" s="132" t="str">
        <f t="shared" si="19"/>
        <v>-</v>
      </c>
      <c r="BE25" s="133" t="str">
        <f t="shared" si="20"/>
        <v>-</v>
      </c>
      <c r="BF25" s="128">
        <f t="shared" si="46"/>
        <v>-1.8795461888171109E-2</v>
      </c>
      <c r="BG25" s="132" t="str">
        <f t="shared" si="21"/>
        <v>-</v>
      </c>
      <c r="BH25" s="133" t="str">
        <f t="shared" si="22"/>
        <v>-</v>
      </c>
      <c r="BI25" s="128">
        <f t="shared" si="47"/>
        <v>6.6946693536418619E-2</v>
      </c>
      <c r="BJ25" s="132" t="str">
        <f t="shared" si="23"/>
        <v>-</v>
      </c>
      <c r="BK25" s="133" t="str">
        <f t="shared" si="24"/>
        <v>-</v>
      </c>
    </row>
    <row r="27" spans="2:63">
      <c r="B27" s="73" t="s">
        <v>185</v>
      </c>
      <c r="G27" s="82">
        <f>AVERAGE(G9:G25)</f>
        <v>0.81967469183996944</v>
      </c>
      <c r="H27" s="82">
        <f>AVERAGE(H9:H25)</f>
        <v>0.18032530816003034</v>
      </c>
      <c r="L27" s="79">
        <f>AVERAGE(L9:L25)</f>
        <v>1.0851301984722288</v>
      </c>
      <c r="M27" s="81">
        <f>AVERAGE(M9:M25)</f>
        <v>2.6977197006852558E-3</v>
      </c>
      <c r="O27" s="79">
        <f>AVERAGE(O9:O25)</f>
        <v>1.0503691776207931</v>
      </c>
      <c r="P27" s="81">
        <f>AVERAGE(P9:P25)</f>
        <v>-8.7860117772031419E-3</v>
      </c>
      <c r="S27" s="79">
        <f>AVERAGE(S9:S25)</f>
        <v>1.0531905949611859</v>
      </c>
      <c r="T27" s="81">
        <f>AVERAGE(T9:T25)</f>
        <v>-4.17988702927455E-3</v>
      </c>
      <c r="X27" s="79">
        <f>AVERAGE(X9:X25)</f>
        <v>1.0862334540646492</v>
      </c>
      <c r="Z27" s="128">
        <f>AVERAGE(Z9:Z25)</f>
        <v>1.0027633419527839</v>
      </c>
      <c r="AA27" s="119">
        <f>AVERAGE(AA9:AA25)</f>
        <v>-2.8459142131729382E-4</v>
      </c>
      <c r="AJ27" s="79">
        <f>AVERAGE(AJ9:AJ25)</f>
        <v>1.0086398183861873</v>
      </c>
      <c r="AK27" s="81">
        <f>AVERAGE(AK9:AK25)</f>
        <v>1.4035836217814634E-2</v>
      </c>
      <c r="AM27" s="119">
        <f>AVERAGE(AM9:AM25)</f>
        <v>8.5804326490267091E-2</v>
      </c>
      <c r="AN27" s="119">
        <f>AVERAGE(AN9:AN25)</f>
        <v>0.82841266271439584</v>
      </c>
      <c r="AO27" s="119">
        <f>AVERAGE(AO9:AO25)</f>
        <v>8.5783010795337317E-2</v>
      </c>
      <c r="AQ27" s="134"/>
      <c r="AR27" s="135"/>
      <c r="BJ27" s="136"/>
      <c r="BK27" s="119"/>
    </row>
    <row r="28" spans="2:63">
      <c r="B28" s="73" t="s">
        <v>186</v>
      </c>
      <c r="D28" s="80">
        <f>SUM(D9:D25)</f>
        <v>9651392567.801384</v>
      </c>
      <c r="E28" s="80">
        <f>SUM(E9:E25)</f>
        <v>2114056108.6954298</v>
      </c>
      <c r="F28" s="80">
        <f>SUM(F9:F25)</f>
        <v>11765448676.496813</v>
      </c>
      <c r="N28" s="79">
        <f>SUM(N9:N25)</f>
        <v>1.3615566292874535</v>
      </c>
      <c r="Q28" s="79">
        <f>SUM(Q9:Q25)</f>
        <v>0.80377170062924586</v>
      </c>
      <c r="U28" s="79">
        <f>SUM(U9:U25)</f>
        <v>0.86784367355949532</v>
      </c>
      <c r="AB28" s="128">
        <f>SUM(AB9:AB25)</f>
        <v>4.6623023931263004E-2</v>
      </c>
      <c r="AL28" s="79">
        <f>SUM(AL9:AL25)</f>
        <v>0.11799532519756346</v>
      </c>
    </row>
    <row r="29" spans="2:63">
      <c r="B29" s="73" t="s">
        <v>187</v>
      </c>
      <c r="D29" s="81">
        <f>D28/$F$28</f>
        <v>0.82031657552350201</v>
      </c>
      <c r="E29" s="81">
        <f>E28/$F$28</f>
        <v>0.17968342447649813</v>
      </c>
    </row>
    <row r="30" spans="2:63">
      <c r="B30" s="73" t="s">
        <v>188</v>
      </c>
      <c r="L30" s="79">
        <f>EXP((1/(COUNT(L9:L25))*(N28)))</f>
        <v>1.0833862649444745</v>
      </c>
      <c r="O30" s="79">
        <f>EXP((1/(COUNT(O9:O25)))*Q28)</f>
        <v>1.0484162459280373</v>
      </c>
      <c r="S30" s="79">
        <f>EXP((1/COUNT(S9:S25))*U28)</f>
        <v>1.0523751191085984</v>
      </c>
      <c r="Z30" s="128">
        <f>EXP((1/COUNT(Z9:Z25))*AB28)</f>
        <v>1.0027462949974721</v>
      </c>
      <c r="AJ30" s="79">
        <f>EXP((1/COUNT(AJ9:AJ25))*AL28)</f>
        <v>1.0069650453666854</v>
      </c>
      <c r="BE30" s="134"/>
    </row>
    <row r="31" spans="2:63">
      <c r="B31" s="74"/>
    </row>
    <row r="32" spans="2:63">
      <c r="B32" s="73" t="s">
        <v>189</v>
      </c>
    </row>
    <row r="33" spans="2:3">
      <c r="B33" s="75" t="s">
        <v>225</v>
      </c>
    </row>
    <row r="36" spans="2:3">
      <c r="C36" s="72"/>
    </row>
    <row r="37" spans="2:3">
      <c r="C37" s="72"/>
    </row>
    <row r="38" spans="2:3">
      <c r="C38" s="72"/>
    </row>
    <row r="39" spans="2:3">
      <c r="C39" s="72"/>
    </row>
    <row r="40" spans="2:3">
      <c r="C40" s="72"/>
    </row>
    <row r="41" spans="2:3">
      <c r="C41" s="72"/>
    </row>
    <row r="42" spans="2:3">
      <c r="C42" s="72"/>
    </row>
    <row r="43" spans="2:3">
      <c r="C43" s="72"/>
    </row>
    <row r="44" spans="2:3">
      <c r="C44" s="72"/>
    </row>
    <row r="45" spans="2:3">
      <c r="C45" s="72"/>
    </row>
    <row r="46" spans="2:3">
      <c r="C46" s="72"/>
    </row>
    <row r="47" spans="2:3">
      <c r="C47" s="72"/>
    </row>
    <row r="48" spans="2:3">
      <c r="C48" s="72"/>
    </row>
    <row r="49" spans="3:3">
      <c r="C49" s="72"/>
    </row>
    <row r="50" spans="3:3">
      <c r="C50" s="72"/>
    </row>
    <row r="51" spans="3:3">
      <c r="C51" s="72"/>
    </row>
    <row r="52" spans="3:3">
      <c r="C52" s="72"/>
    </row>
    <row r="53" spans="3:3">
      <c r="C53" s="72"/>
    </row>
    <row r="54" spans="3:3">
      <c r="C54" s="72"/>
    </row>
    <row r="55" spans="3:3">
      <c r="C55" s="72"/>
    </row>
    <row r="56" spans="3:3">
      <c r="C56" s="72"/>
    </row>
    <row r="57" spans="3:3">
      <c r="C57" s="72"/>
    </row>
    <row r="58" spans="3:3">
      <c r="C58" s="72"/>
    </row>
    <row r="59" spans="3:3">
      <c r="C59" s="72"/>
    </row>
    <row r="60" spans="3:3">
      <c r="C60" s="72"/>
    </row>
  </sheetData>
  <mergeCells count="2">
    <mergeCell ref="AS5:AV5"/>
    <mergeCell ref="AW5:BB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FF00"/>
  </sheetPr>
  <dimension ref="A1"/>
  <sheetViews>
    <sheetView workbookViewId="0">
      <selection activeCell="N18" sqref="N18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7030A0"/>
  </sheetPr>
  <dimension ref="A1"/>
  <sheetViews>
    <sheetView workbookViewId="0">
      <selection activeCell="N18" sqref="N18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G29"/>
  <sheetViews>
    <sheetView showGridLines="0" zoomScale="75" zoomScaleNormal="75" workbookViewId="0">
      <selection activeCell="N18" sqref="N18"/>
    </sheetView>
  </sheetViews>
  <sheetFormatPr defaultColWidth="9.140625" defaultRowHeight="15"/>
  <cols>
    <col min="1" max="1" width="9.140625" style="2"/>
    <col min="2" max="2" width="5.7109375" style="2" customWidth="1"/>
    <col min="3" max="3" width="26.7109375" style="2" customWidth="1"/>
    <col min="4" max="4" width="14" style="2" customWidth="1"/>
    <col min="5" max="6" width="13.7109375" style="2" customWidth="1"/>
    <col min="7" max="7" width="17.28515625" style="2" customWidth="1"/>
    <col min="8" max="16384" width="9.140625" style="2"/>
  </cols>
  <sheetData>
    <row r="2" spans="2:7" ht="21">
      <c r="B2" s="30" t="str">
        <f ca="1">MID(CELL("filename",A1),FIND("]",CELL("filename",A1))+1,256)</f>
        <v>Output Calculation</v>
      </c>
      <c r="C2" s="30"/>
      <c r="D2" s="30"/>
      <c r="E2" s="30"/>
    </row>
    <row r="4" spans="2:7">
      <c r="B4" s="6" t="s">
        <v>0</v>
      </c>
      <c r="C4" s="6"/>
    </row>
    <row r="5" spans="2:7">
      <c r="B5" s="7" t="s">
        <v>217</v>
      </c>
      <c r="C5" s="7"/>
    </row>
    <row r="7" spans="2:7" ht="15.75">
      <c r="B7" s="8" t="str">
        <f ca="1">B2</f>
        <v>Output Calculation</v>
      </c>
      <c r="C7" s="9"/>
      <c r="D7" s="9"/>
      <c r="E7" s="9"/>
      <c r="F7" s="9"/>
      <c r="G7" s="9"/>
    </row>
    <row r="8" spans="2:7">
      <c r="B8" s="10"/>
      <c r="C8" s="11"/>
    </row>
    <row r="9" spans="2:7">
      <c r="B9" s="12" t="s">
        <v>1</v>
      </c>
      <c r="C9" s="13"/>
      <c r="D9" s="13" t="s">
        <v>218</v>
      </c>
      <c r="E9" s="13"/>
      <c r="F9" s="13"/>
      <c r="G9" s="13"/>
    </row>
    <row r="11" spans="2:7" ht="15" customHeight="1">
      <c r="B11" s="14"/>
      <c r="C11" s="14"/>
      <c r="D11" s="143" t="s">
        <v>315</v>
      </c>
      <c r="E11" s="143"/>
      <c r="F11" s="143" t="s">
        <v>50</v>
      </c>
      <c r="G11" s="143"/>
    </row>
    <row r="12" spans="2:7" ht="30">
      <c r="B12" s="14"/>
      <c r="C12" s="16" t="s">
        <v>18</v>
      </c>
      <c r="D12" s="121" t="s">
        <v>219</v>
      </c>
      <c r="E12" s="121" t="s">
        <v>220</v>
      </c>
      <c r="F12" s="121" t="s">
        <v>219</v>
      </c>
      <c r="G12" s="121" t="s">
        <v>220</v>
      </c>
    </row>
    <row r="13" spans="2:7">
      <c r="B13" s="36">
        <v>1</v>
      </c>
      <c r="C13" s="17">
        <v>2000</v>
      </c>
      <c r="D13" s="37">
        <v>5245.6729999999998</v>
      </c>
      <c r="E13" s="37">
        <v>9709.6720000000005</v>
      </c>
      <c r="F13" s="37">
        <v>513</v>
      </c>
      <c r="G13" s="38">
        <v>124.34109581724175</v>
      </c>
    </row>
    <row r="14" spans="2:7">
      <c r="B14" s="36">
        <v>2</v>
      </c>
      <c r="C14" s="17">
        <v>2001</v>
      </c>
      <c r="D14" s="37">
        <v>4892.7179999999998</v>
      </c>
      <c r="E14" s="37">
        <v>9048.3080000000009</v>
      </c>
      <c r="F14" s="37">
        <v>483</v>
      </c>
      <c r="G14" s="38">
        <v>125.55747177169044</v>
      </c>
    </row>
    <row r="15" spans="2:7">
      <c r="B15" s="36">
        <v>3</v>
      </c>
      <c r="C15" s="17">
        <v>2002</v>
      </c>
      <c r="D15" s="37">
        <v>5230.2030000000004</v>
      </c>
      <c r="E15" s="37">
        <v>9728.6919999999991</v>
      </c>
      <c r="F15" s="37">
        <v>523</v>
      </c>
      <c r="G15" s="38">
        <v>130.25023837873789</v>
      </c>
    </row>
    <row r="16" spans="2:7">
      <c r="B16" s="36">
        <v>4</v>
      </c>
      <c r="C16" s="17">
        <v>2003</v>
      </c>
      <c r="D16" s="37">
        <v>5538.192</v>
      </c>
      <c r="E16" s="37">
        <v>9322.6669999999995</v>
      </c>
      <c r="F16" s="37">
        <v>551</v>
      </c>
      <c r="G16" s="38">
        <v>127.32061244</v>
      </c>
    </row>
    <row r="17" spans="2:7">
      <c r="B17" s="36">
        <v>5</v>
      </c>
      <c r="C17" s="17">
        <v>2004</v>
      </c>
      <c r="D17" s="37">
        <v>5269.0249999999996</v>
      </c>
      <c r="E17" s="37">
        <v>9239.5859999999993</v>
      </c>
      <c r="F17" s="37">
        <v>540</v>
      </c>
      <c r="G17" s="38">
        <v>120.84529234</v>
      </c>
    </row>
    <row r="18" spans="2:7">
      <c r="B18" s="36">
        <v>6</v>
      </c>
      <c r="C18" s="17">
        <v>2005</v>
      </c>
      <c r="D18" s="37">
        <v>5321.116</v>
      </c>
      <c r="E18" s="37">
        <v>8948.6779999999999</v>
      </c>
      <c r="F18" s="37">
        <v>528.97209799706388</v>
      </c>
      <c r="G18" s="38">
        <v>111.52777325000001</v>
      </c>
    </row>
    <row r="19" spans="2:7">
      <c r="B19" s="36">
        <v>7</v>
      </c>
      <c r="C19" s="17">
        <v>2006</v>
      </c>
      <c r="D19" s="37">
        <v>4879.9758421471843</v>
      </c>
      <c r="E19" s="37">
        <v>8421.5052306353609</v>
      </c>
      <c r="F19" s="37">
        <v>513.5007245073383</v>
      </c>
      <c r="G19" s="38">
        <v>109.09378276999999</v>
      </c>
    </row>
    <row r="20" spans="2:7">
      <c r="B20" s="36">
        <v>8</v>
      </c>
      <c r="C20" s="17">
        <v>2007</v>
      </c>
      <c r="D20" s="37">
        <v>5281.0431328125469</v>
      </c>
      <c r="E20" s="37">
        <v>8651.4869740779995</v>
      </c>
      <c r="F20" s="37">
        <v>557.6017339269697</v>
      </c>
      <c r="G20" s="38">
        <v>128.80690045999998</v>
      </c>
    </row>
    <row r="21" spans="2:7">
      <c r="B21" s="36">
        <v>9</v>
      </c>
      <c r="C21" s="17">
        <v>2008</v>
      </c>
      <c r="D21" s="37">
        <v>5475.8552020378556</v>
      </c>
      <c r="E21" s="37">
        <v>8429.007853088</v>
      </c>
      <c r="F21" s="37">
        <v>572.87823596306919</v>
      </c>
      <c r="G21" s="38">
        <v>127.39421759</v>
      </c>
    </row>
    <row r="22" spans="2:7">
      <c r="B22" s="36">
        <v>10</v>
      </c>
      <c r="C22" s="17">
        <v>2009</v>
      </c>
      <c r="D22" s="37">
        <v>5323.1573699037408</v>
      </c>
      <c r="E22" s="37">
        <v>7619.1149356468741</v>
      </c>
      <c r="F22" s="37">
        <v>572.56692875811439</v>
      </c>
      <c r="G22" s="38">
        <v>122.64441452999998</v>
      </c>
    </row>
    <row r="23" spans="2:7">
      <c r="B23" s="36">
        <v>11</v>
      </c>
      <c r="C23" s="17">
        <v>2010</v>
      </c>
      <c r="D23" s="37">
        <v>4991.6538177052771</v>
      </c>
      <c r="E23" s="37">
        <v>8435.355759991</v>
      </c>
      <c r="F23" s="37">
        <v>562.45192594278001</v>
      </c>
      <c r="G23" s="38">
        <v>121.30560217</v>
      </c>
    </row>
    <row r="24" spans="2:7">
      <c r="B24" s="36">
        <v>12</v>
      </c>
      <c r="C24" s="17">
        <v>2011</v>
      </c>
      <c r="D24" s="37">
        <v>5325.4029591108547</v>
      </c>
      <c r="E24" s="37">
        <v>8975.4893948751087</v>
      </c>
      <c r="F24" s="37">
        <v>575.9630931860479</v>
      </c>
      <c r="G24" s="38">
        <v>122.19949</v>
      </c>
    </row>
    <row r="25" spans="2:7">
      <c r="B25" s="36">
        <v>13</v>
      </c>
      <c r="C25" s="17">
        <v>2012</v>
      </c>
      <c r="D25" s="37">
        <v>4788.7756136500002</v>
      </c>
      <c r="E25" s="37">
        <v>9249.276168299999</v>
      </c>
      <c r="F25" s="37">
        <v>565.64987717000008</v>
      </c>
      <c r="G25" s="38">
        <v>119.77679414999899</v>
      </c>
    </row>
    <row r="26" spans="2:7">
      <c r="B26" s="36">
        <v>14</v>
      </c>
      <c r="C26" s="17">
        <v>2013</v>
      </c>
      <c r="D26" s="37">
        <v>5572.8313814539997</v>
      </c>
      <c r="E26" s="37">
        <v>9152.4119300457987</v>
      </c>
      <c r="F26" s="37">
        <v>629.64230147000001</v>
      </c>
      <c r="G26" s="38">
        <v>127.92768877257299</v>
      </c>
    </row>
    <row r="27" spans="2:7">
      <c r="B27" s="36">
        <v>15</v>
      </c>
      <c r="C27" s="17">
        <v>2014</v>
      </c>
      <c r="D27" s="37">
        <v>6072.6877157924991</v>
      </c>
      <c r="E27" s="37">
        <v>8806.2207321689002</v>
      </c>
      <c r="F27" s="37">
        <v>655.35610306000001</v>
      </c>
      <c r="G27" s="38">
        <v>130.296755705028</v>
      </c>
    </row>
    <row r="28" spans="2:7">
      <c r="B28" s="36">
        <v>16</v>
      </c>
      <c r="C28" s="17">
        <v>2015</v>
      </c>
      <c r="D28" s="37">
        <v>5585.6188635496001</v>
      </c>
      <c r="E28" s="37">
        <v>8401.8568194093987</v>
      </c>
      <c r="F28" s="37">
        <v>650.00885269000003</v>
      </c>
      <c r="G28" s="38">
        <v>130.42807105</v>
      </c>
    </row>
    <row r="29" spans="2:7">
      <c r="B29" s="36">
        <v>17</v>
      </c>
      <c r="C29" s="17">
        <v>2016</v>
      </c>
      <c r="D29" s="37">
        <v>5228.0267220270007</v>
      </c>
      <c r="E29" s="37">
        <v>8237.3931001000001</v>
      </c>
      <c r="F29" s="37">
        <v>656.80069313000013</v>
      </c>
      <c r="G29" s="38">
        <v>134.33990750016</v>
      </c>
    </row>
  </sheetData>
  <mergeCells count="2">
    <mergeCell ref="D11:E11"/>
    <mergeCell ref="F11:G1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C000"/>
  </sheetPr>
  <dimension ref="A1"/>
  <sheetViews>
    <sheetView workbookViewId="0">
      <selection activeCell="N18" sqref="N18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2:F29"/>
  <sheetViews>
    <sheetView showGridLines="0" zoomScale="75" zoomScaleNormal="75" workbookViewId="0">
      <selection activeCell="N18" sqref="N18"/>
    </sheetView>
  </sheetViews>
  <sheetFormatPr defaultColWidth="9.140625" defaultRowHeight="15"/>
  <cols>
    <col min="1" max="1" width="9.140625" style="2"/>
    <col min="2" max="2" width="6.5703125" style="2" customWidth="1"/>
    <col min="3" max="3" width="23.7109375" style="2" customWidth="1"/>
    <col min="4" max="4" width="20.28515625" style="2" customWidth="1"/>
    <col min="5" max="5" width="20.85546875" style="2" customWidth="1"/>
    <col min="6" max="6" width="16.28515625" style="2" customWidth="1"/>
    <col min="7" max="16384" width="9.140625" style="2"/>
  </cols>
  <sheetData>
    <row r="2" spans="2:6" ht="21">
      <c r="B2" s="30" t="str">
        <f ca="1">MID(CELL("filename",A6),FIND("]",CELL("filename",A6))+1,256)</f>
        <v>Labor Calculation</v>
      </c>
      <c r="C2" s="30"/>
      <c r="D2" s="30"/>
      <c r="E2" s="30"/>
      <c r="F2" s="30"/>
    </row>
    <row r="4" spans="2:6">
      <c r="B4" s="31" t="s">
        <v>0</v>
      </c>
      <c r="C4" s="22"/>
      <c r="D4" s="23"/>
    </row>
    <row r="5" spans="2:6">
      <c r="B5" s="24" t="s">
        <v>246</v>
      </c>
      <c r="C5" s="3"/>
      <c r="D5" s="25"/>
    </row>
    <row r="7" spans="2:6" ht="15.75">
      <c r="B7" s="8" t="str">
        <f ca="1">B2</f>
        <v>Labor Calculation</v>
      </c>
      <c r="C7" s="9"/>
      <c r="D7" s="9"/>
      <c r="E7" s="9"/>
      <c r="F7" s="9"/>
    </row>
    <row r="8" spans="2:6">
      <c r="B8" s="10"/>
      <c r="C8" s="11"/>
      <c r="D8" s="5"/>
      <c r="E8" s="5"/>
      <c r="F8" s="5"/>
    </row>
    <row r="9" spans="2:6">
      <c r="B9" s="12" t="s">
        <v>1</v>
      </c>
      <c r="C9" s="13"/>
      <c r="D9" s="13" t="s">
        <v>247</v>
      </c>
      <c r="E9" s="13"/>
      <c r="F9" s="13"/>
    </row>
    <row r="11" spans="2:6" ht="30">
      <c r="B11" s="33" t="s">
        <v>18</v>
      </c>
      <c r="C11" s="33" t="s">
        <v>30</v>
      </c>
      <c r="D11" s="33" t="s">
        <v>46</v>
      </c>
      <c r="E11" s="33" t="s">
        <v>47</v>
      </c>
      <c r="F11" s="33" t="s">
        <v>48</v>
      </c>
    </row>
    <row r="12" spans="2:6">
      <c r="B12" s="33"/>
      <c r="C12" s="33"/>
      <c r="D12" s="33" t="s">
        <v>4</v>
      </c>
      <c r="E12" s="33" t="s">
        <v>5</v>
      </c>
      <c r="F12" s="33" t="s">
        <v>49</v>
      </c>
    </row>
    <row r="13" spans="2:6">
      <c r="B13" s="34">
        <v>2000</v>
      </c>
      <c r="C13" s="34" t="s">
        <v>226</v>
      </c>
      <c r="D13" s="122">
        <v>2188.3166066335648</v>
      </c>
      <c r="E13" s="122">
        <v>129826912.13218364</v>
      </c>
      <c r="F13" s="35">
        <v>59327.298316263819</v>
      </c>
    </row>
    <row r="14" spans="2:6">
      <c r="B14" s="34">
        <v>2001</v>
      </c>
      <c r="C14" s="34" t="s">
        <v>226</v>
      </c>
      <c r="D14" s="122">
        <v>2128.2522016174034</v>
      </c>
      <c r="E14" s="122">
        <v>131023948.97253302</v>
      </c>
      <c r="F14" s="35">
        <v>61564.108272957041</v>
      </c>
    </row>
    <row r="15" spans="2:6">
      <c r="B15" s="34">
        <v>2002</v>
      </c>
      <c r="C15" s="34" t="s">
        <v>226</v>
      </c>
      <c r="D15" s="122">
        <v>1985.711300161141</v>
      </c>
      <c r="E15" s="122">
        <v>135761448.63807124</v>
      </c>
      <c r="F15" s="35">
        <v>68369.17764785554</v>
      </c>
    </row>
    <row r="16" spans="2:6">
      <c r="B16" s="34">
        <v>2003</v>
      </c>
      <c r="C16" s="34" t="s">
        <v>226</v>
      </c>
      <c r="D16" s="122">
        <v>1962.4027250802428</v>
      </c>
      <c r="E16" s="122">
        <v>134327730.735066</v>
      </c>
      <c r="F16" s="35">
        <v>68450.644211968945</v>
      </c>
    </row>
    <row r="17" spans="2:6">
      <c r="B17" s="34">
        <v>2004</v>
      </c>
      <c r="C17" s="34" t="s">
        <v>226</v>
      </c>
      <c r="D17" s="122">
        <v>1878.1332613262261</v>
      </c>
      <c r="E17" s="122">
        <v>126533397.7162903</v>
      </c>
      <c r="F17" s="35">
        <v>67371.895446300725</v>
      </c>
    </row>
    <row r="18" spans="2:6">
      <c r="B18" s="34">
        <v>2005</v>
      </c>
      <c r="C18" s="34" t="s">
        <v>226</v>
      </c>
      <c r="D18" s="122">
        <v>1877.2367776692683</v>
      </c>
      <c r="E18" s="122">
        <v>132056490.51973325</v>
      </c>
      <c r="F18" s="35">
        <v>70346.208901623686</v>
      </c>
    </row>
    <row r="19" spans="2:6">
      <c r="B19" s="34">
        <v>2006</v>
      </c>
      <c r="C19" s="34" t="s">
        <v>226</v>
      </c>
      <c r="D19" s="122">
        <v>1881.7191959540564</v>
      </c>
      <c r="E19" s="122">
        <v>135406546.30330834</v>
      </c>
      <c r="F19" s="35">
        <v>71958.954659361611</v>
      </c>
    </row>
    <row r="20" spans="2:6">
      <c r="B20" s="34">
        <v>2007</v>
      </c>
      <c r="C20" s="34" t="s">
        <v>226</v>
      </c>
      <c r="D20" s="122">
        <v>1924.7504114880226</v>
      </c>
      <c r="E20" s="122">
        <v>147356075.6483565</v>
      </c>
      <c r="F20" s="35">
        <v>76558.537028411738</v>
      </c>
    </row>
    <row r="21" spans="2:6">
      <c r="B21" s="34">
        <v>2008</v>
      </c>
      <c r="C21" s="34" t="s">
        <v>226</v>
      </c>
      <c r="D21" s="122">
        <v>1973.1605289637344</v>
      </c>
      <c r="E21" s="122">
        <v>154441240.59065121</v>
      </c>
      <c r="F21" s="35">
        <v>78270.99636528852</v>
      </c>
    </row>
    <row r="22" spans="2:6">
      <c r="B22" s="34">
        <v>2009</v>
      </c>
      <c r="C22" s="34" t="s">
        <v>226</v>
      </c>
      <c r="D22" s="122">
        <v>1957.0238231384972</v>
      </c>
      <c r="E22" s="122">
        <v>156943532.66846102</v>
      </c>
      <c r="F22" s="35">
        <v>80195.00366468163</v>
      </c>
    </row>
    <row r="23" spans="2:6">
      <c r="B23" s="34">
        <v>2010</v>
      </c>
      <c r="C23" s="34" t="s">
        <v>226</v>
      </c>
      <c r="D23" s="122">
        <v>1982.1253655333107</v>
      </c>
      <c r="E23" s="122">
        <v>164279783.85691276</v>
      </c>
      <c r="F23" s="35">
        <v>82880.622342831295</v>
      </c>
    </row>
    <row r="24" spans="2:6">
      <c r="B24" s="34">
        <v>2011</v>
      </c>
      <c r="C24" s="34" t="s">
        <v>226</v>
      </c>
      <c r="D24" s="122">
        <v>1989.2972347889718</v>
      </c>
      <c r="E24" s="122">
        <v>171978533.24132863</v>
      </c>
      <c r="F24" s="35">
        <v>86451.903835060832</v>
      </c>
    </row>
    <row r="25" spans="2:6">
      <c r="B25" s="34">
        <v>2012</v>
      </c>
      <c r="C25" s="34" t="s">
        <v>226</v>
      </c>
      <c r="D25" s="122">
        <v>1957.9203067954547</v>
      </c>
      <c r="E25" s="122">
        <v>164431436.66308254</v>
      </c>
      <c r="F25" s="35">
        <v>83982.701488095248</v>
      </c>
    </row>
    <row r="26" spans="2:6">
      <c r="B26" s="34">
        <v>2013</v>
      </c>
      <c r="C26" s="34" t="s">
        <v>226</v>
      </c>
      <c r="D26" s="122">
        <v>1956.1273394815396</v>
      </c>
      <c r="E26" s="122">
        <v>180876509.51291394</v>
      </c>
      <c r="F26" s="35">
        <v>92466.633363886329</v>
      </c>
    </row>
    <row r="27" spans="2:6">
      <c r="B27" s="34">
        <v>2014</v>
      </c>
      <c r="C27" s="34" t="s">
        <v>226</v>
      </c>
      <c r="D27" s="122">
        <v>1991.0902021028869</v>
      </c>
      <c r="E27" s="122">
        <v>189216112.38210189</v>
      </c>
      <c r="F27" s="35">
        <v>95031.411526339478</v>
      </c>
    </row>
    <row r="28" spans="2:6">
      <c r="B28" s="34">
        <v>2015</v>
      </c>
      <c r="C28" s="34" t="s">
        <v>226</v>
      </c>
      <c r="D28" s="122">
        <v>2020.6741627824886</v>
      </c>
      <c r="E28" s="122">
        <v>188408807.3334038</v>
      </c>
      <c r="F28" s="35">
        <v>93240.568322981373</v>
      </c>
    </row>
    <row r="29" spans="2:6">
      <c r="B29" s="34">
        <v>2016</v>
      </c>
      <c r="C29" s="34" t="s">
        <v>226</v>
      </c>
      <c r="D29" s="122">
        <v>2036.8108686077258</v>
      </c>
      <c r="E29" s="122">
        <v>188048849.42249486</v>
      </c>
      <c r="F29" s="35">
        <v>92325.140404929582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Analysis--&gt;</vt:lpstr>
      <vt:lpstr>X-Factor Calculation</vt:lpstr>
      <vt:lpstr>Summary Results</vt:lpstr>
      <vt:lpstr>TFP Calculation</vt:lpstr>
      <vt:lpstr>Data--&gt;</vt:lpstr>
      <vt:lpstr>Outputs--&gt;</vt:lpstr>
      <vt:lpstr>Output Calculation</vt:lpstr>
      <vt:lpstr>Labor--&gt;</vt:lpstr>
      <vt:lpstr>Labor Calculation</vt:lpstr>
      <vt:lpstr>Materials--&gt;</vt:lpstr>
      <vt:lpstr>Materials Calculation</vt:lpstr>
      <vt:lpstr>Capital Price--&gt;</vt:lpstr>
      <vt:lpstr>Capital Price Calculation</vt:lpstr>
      <vt:lpstr>Capital Stock--&gt;</vt:lpstr>
      <vt:lpstr>Capital Stock Calculation</vt:lpstr>
      <vt:lpstr>Macro 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2018-03-16T13:58:42Z</dcterms:created>
  <dcterms:modified xsi:type="dcterms:W3CDTF">2018-03-19T21:12:18Z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{E870C1B1-704C-45EB-86C8-24A6C4747A0A}</vt:lpwstr>
  </property>
  <property fmtid="{D5CDD505-2E9C-101B-9397-08002B2CF9AE}" pid="3" name="_AdHocReviewCycleID">
    <vt:i4>1976002005</vt:i4>
  </property>
  <property fmtid="{D5CDD505-2E9C-101B-9397-08002B2CF9AE}" pid="4" name="_NewReviewCycle">
    <vt:lpwstr/>
  </property>
</Properties>
</file>