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P-FPS01\Home\OconneFi\InnPower\"/>
    </mc:Choice>
  </mc:AlternateContent>
  <bookViews>
    <workbookView xWindow="0" yWindow="0" windowWidth="19200" windowHeight="6210"/>
  </bookViews>
  <sheets>
    <sheet name="Foregone Rev" sheetId="1" r:id="rId1"/>
  </sheets>
  <definedNames>
    <definedName name="_xlnm.Print_Area" localSheetId="0">'Foregone Rev'!$B$24:$I$45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G19" i="1"/>
  <c r="G18" i="1"/>
  <c r="G17" i="1"/>
  <c r="G16" i="1"/>
  <c r="G15" i="1"/>
  <c r="G10" i="1"/>
  <c r="H10" i="1" s="1"/>
  <c r="D31" i="1" s="1"/>
  <c r="G9" i="1"/>
  <c r="H9" i="1" s="1"/>
  <c r="D30" i="1" s="1"/>
  <c r="G8" i="1"/>
  <c r="H8" i="1" s="1"/>
  <c r="D29" i="1" s="1"/>
  <c r="G7" i="1"/>
  <c r="H7" i="1" s="1"/>
  <c r="D28" i="1" s="1"/>
  <c r="G6" i="1"/>
  <c r="H6" i="1" s="1"/>
  <c r="D27" i="1" s="1"/>
  <c r="G5" i="1"/>
  <c r="H5" i="1" s="1"/>
  <c r="H11" i="1" l="1"/>
  <c r="H20" i="1" l="1"/>
  <c r="D42" i="1" s="1"/>
  <c r="H19" i="1"/>
  <c r="D41" i="1" s="1"/>
  <c r="H18" i="1"/>
  <c r="D40" i="1" s="1"/>
  <c r="H17" i="1"/>
  <c r="D39" i="1" s="1"/>
  <c r="H16" i="1"/>
  <c r="D38" i="1" s="1"/>
  <c r="H15" i="1"/>
  <c r="D26" i="1" s="1"/>
  <c r="D32" i="1" s="1"/>
  <c r="C11" i="1"/>
  <c r="H21" i="1" l="1"/>
  <c r="C32" i="1" l="1"/>
  <c r="E41" i="1" l="1"/>
  <c r="E42" i="1" l="1"/>
  <c r="E30" i="1"/>
  <c r="E29" i="1"/>
  <c r="E28" i="1"/>
  <c r="E38" i="1"/>
  <c r="E39" i="1"/>
  <c r="E40" i="1"/>
  <c r="E31" i="1"/>
  <c r="E27" i="1"/>
  <c r="E26" i="1" l="1"/>
  <c r="E37" i="1"/>
  <c r="D43" i="1" l="1"/>
</calcChain>
</file>

<file path=xl/sharedStrings.xml><?xml version="1.0" encoding="utf-8"?>
<sst xmlns="http://schemas.openxmlformats.org/spreadsheetml/2006/main" count="59" uniqueCount="34">
  <si>
    <t xml:space="preserve"> </t>
  </si>
  <si>
    <t>USL</t>
  </si>
  <si>
    <t>Fixed</t>
  </si>
  <si>
    <t>Customers and or Connections</t>
  </si>
  <si>
    <t>Fixed Rate Rider</t>
  </si>
  <si>
    <t>RESIDENTIAL</t>
  </si>
  <si>
    <t>GS &lt; 50 KW</t>
  </si>
  <si>
    <t>GS &gt; 50 KW TO 4,999 KW</t>
  </si>
  <si>
    <t>STREET LIGHTING</t>
  </si>
  <si>
    <t>SENTINEL</t>
  </si>
  <si>
    <t/>
  </si>
  <si>
    <t>Volumetric</t>
  </si>
  <si>
    <t>kWh/kW</t>
  </si>
  <si>
    <t>Vol Rate Rider</t>
  </si>
  <si>
    <t>RESIDENTIAL (kWh)</t>
  </si>
  <si>
    <t>GS &lt; 50 KW (kWh)</t>
  </si>
  <si>
    <t>GS &gt; 50 KW TO 4,999 (KW)</t>
  </si>
  <si>
    <t>STREET LIGHTING (kW)</t>
  </si>
  <si>
    <t>SENTINEL (kW)</t>
  </si>
  <si>
    <t>USL (kWh)</t>
  </si>
  <si>
    <t>2016 Rate Charged</t>
  </si>
  <si>
    <t>Forgone Revenue</t>
  </si>
  <si>
    <t>Net Rate Differential</t>
  </si>
  <si>
    <t>ICM Rate Rider Charged</t>
  </si>
  <si>
    <t>2017 Rate Per Decision</t>
  </si>
  <si>
    <t>Step 2 - Calculation of Rate Riders to recover Forgone Revenue</t>
  </si>
  <si>
    <t>Total Forgone Reveue Fixed</t>
  </si>
  <si>
    <t>Total Forgone Reveue Vol</t>
  </si>
  <si>
    <t>Step 1 - Calculation of Forgone Revenue</t>
  </si>
  <si>
    <t>Forgone Revenue under Variable Charges</t>
  </si>
  <si>
    <t>Forgone Revenue under Fixed Charges</t>
  </si>
  <si>
    <t>Fixed Rate Riders for recovery of Forgone Revenue</t>
  </si>
  <si>
    <t>Variable Rate Riders for recovery of Forgone Revenue</t>
  </si>
  <si>
    <t>Note: the Residential recovery includes both fixed and variable forgone revenue under a fixed rate rider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</si>
</sst>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_(&quot;$&quot;* #,##0.0000_);_(&quot;$&quot;* \(#,##0.000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2" borderId="0" xfId="0" applyFont="1" applyFill="1"/>
    <xf numFmtId="0" fontId="4" fillId="2" borderId="0" xfId="0" applyFont="1" applyFill="1" applyAlignment="1">
      <alignment horizontal="right" wrapText="1"/>
    </xf>
    <xf numFmtId="165" fontId="2" fillId="0" borderId="0" xfId="1" applyNumberFormat="1" applyFont="1"/>
    <xf numFmtId="44" fontId="2" fillId="0" borderId="0" xfId="2" applyFont="1"/>
    <xf numFmtId="165" fontId="2" fillId="0" borderId="1" xfId="1" applyNumberFormat="1" applyFont="1" applyBorder="1"/>
    <xf numFmtId="44" fontId="2" fillId="0" borderId="1" xfId="2" applyFont="1" applyBorder="1"/>
    <xf numFmtId="0" fontId="4" fillId="2" borderId="0" xfId="0" applyFont="1" applyFill="1" applyAlignment="1">
      <alignment horizontal="right"/>
    </xf>
    <xf numFmtId="166" fontId="2" fillId="0" borderId="0" xfId="2" applyNumberFormat="1" applyFont="1"/>
    <xf numFmtId="165" fontId="2" fillId="0" borderId="0" xfId="1" applyNumberFormat="1" applyFont="1" applyFill="1"/>
    <xf numFmtId="166" fontId="2" fillId="0" borderId="1" xfId="2" applyNumberFormat="1" applyFont="1" applyBorder="1"/>
    <xf numFmtId="165" fontId="2" fillId="0" borderId="0" xfId="0" applyNumberFormat="1" applyFont="1"/>
    <xf numFmtId="164" fontId="2" fillId="0" borderId="0" xfId="2" applyNumberFormat="1" applyFont="1"/>
    <xf numFmtId="44" fontId="2" fillId="0" borderId="0" xfId="2" applyNumberFormat="1" applyFont="1"/>
    <xf numFmtId="164" fontId="2" fillId="0" borderId="1" xfId="2" applyNumberFormat="1" applyFont="1" applyBorder="1"/>
    <xf numFmtId="44" fontId="2" fillId="0" borderId="1" xfId="2" applyNumberFormat="1" applyFont="1" applyBorder="1"/>
    <xf numFmtId="0" fontId="4" fillId="0" borderId="0" xfId="0" applyFont="1" applyAlignment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"/>
  <sheetViews>
    <sheetView tabSelected="1" workbookViewId="0">
      <selection activeCell="B1" sqref="B1"/>
    </sheetView>
  </sheetViews>
  <sheetFormatPr defaultColWidth="9.1328125" defaultRowHeight="13.5" x14ac:dyDescent="0.35"/>
  <cols>
    <col min="1" max="1" width="2.86328125" style="1" customWidth="1"/>
    <col min="2" max="2" width="28.265625" style="1" customWidth="1"/>
    <col min="3" max="3" width="14" style="1" bestFit="1" customWidth="1"/>
    <col min="4" max="4" width="15.265625" style="1" bestFit="1" customWidth="1"/>
    <col min="5" max="5" width="13.86328125" style="1" customWidth="1"/>
    <col min="6" max="6" width="12.73046875" style="1" customWidth="1"/>
    <col min="7" max="7" width="16.86328125" style="1" customWidth="1"/>
    <col min="8" max="8" width="16.1328125" style="1" customWidth="1"/>
    <col min="9" max="9" width="13.1328125" style="1" customWidth="1"/>
    <col min="10" max="10" width="11.3984375" style="1" customWidth="1"/>
    <col min="11" max="11" width="11.73046875" style="1" customWidth="1"/>
    <col min="12" max="12" width="11.3984375" style="1" customWidth="1"/>
    <col min="13" max="13" width="11" style="1" bestFit="1" customWidth="1"/>
    <col min="14" max="22" width="9.1328125" style="1"/>
    <col min="23" max="23" width="14.73046875" style="1" customWidth="1"/>
    <col min="24" max="24" width="15.73046875" style="1" customWidth="1"/>
    <col min="25" max="16384" width="9.1328125" style="1"/>
  </cols>
  <sheetData>
    <row r="1" spans="1:8" ht="17.649999999999999" x14ac:dyDescent="0.5">
      <c r="B1" s="2" t="s">
        <v>28</v>
      </c>
    </row>
    <row r="2" spans="1:8" ht="13.9" x14ac:dyDescent="0.4">
      <c r="B2" s="3"/>
    </row>
    <row r="3" spans="1:8" ht="13.9" x14ac:dyDescent="0.4">
      <c r="B3" s="3" t="s">
        <v>30</v>
      </c>
    </row>
    <row r="4" spans="1:8" ht="41.65" x14ac:dyDescent="0.4">
      <c r="A4" s="3"/>
      <c r="B4" s="4" t="s">
        <v>2</v>
      </c>
      <c r="C4" s="5" t="s">
        <v>3</v>
      </c>
      <c r="D4" s="5" t="s">
        <v>20</v>
      </c>
      <c r="E4" s="5" t="s">
        <v>23</v>
      </c>
      <c r="F4" s="5" t="s">
        <v>24</v>
      </c>
      <c r="G4" s="5" t="s">
        <v>22</v>
      </c>
      <c r="H4" s="5" t="s">
        <v>21</v>
      </c>
    </row>
    <row r="5" spans="1:8" x14ac:dyDescent="0.35">
      <c r="B5" s="1" t="s">
        <v>5</v>
      </c>
      <c r="C5" s="6">
        <v>15555</v>
      </c>
      <c r="D5" s="7">
        <v>24.85</v>
      </c>
      <c r="E5" s="7">
        <v>2.21</v>
      </c>
      <c r="F5" s="7">
        <v>34.97</v>
      </c>
      <c r="G5" s="7">
        <f>F5-D5-E5</f>
        <v>7.9099999999999975</v>
      </c>
      <c r="H5" s="7">
        <f>G5*C5*4</f>
        <v>492160.19999999984</v>
      </c>
    </row>
    <row r="6" spans="1:8" x14ac:dyDescent="0.35">
      <c r="B6" s="1" t="s">
        <v>6</v>
      </c>
      <c r="C6" s="6">
        <v>1034</v>
      </c>
      <c r="D6" s="7">
        <v>34.33</v>
      </c>
      <c r="E6" s="7">
        <v>3.65</v>
      </c>
      <c r="F6" s="7">
        <v>42.19</v>
      </c>
      <c r="G6" s="7">
        <f t="shared" ref="G6:G10" si="0">F6-D6-E6</f>
        <v>4.2099999999999991</v>
      </c>
      <c r="H6" s="7">
        <f t="shared" ref="H6:H10" si="1">G6*C6*4</f>
        <v>17412.559999999998</v>
      </c>
    </row>
    <row r="7" spans="1:8" x14ac:dyDescent="0.35">
      <c r="B7" s="1" t="s">
        <v>7</v>
      </c>
      <c r="C7" s="6">
        <v>88</v>
      </c>
      <c r="D7" s="7">
        <v>151.6</v>
      </c>
      <c r="E7" s="7">
        <v>16.12</v>
      </c>
      <c r="F7" s="7">
        <v>192.33</v>
      </c>
      <c r="G7" s="7">
        <f t="shared" si="0"/>
        <v>24.610000000000017</v>
      </c>
      <c r="H7" s="7">
        <f t="shared" si="1"/>
        <v>8662.7200000000066</v>
      </c>
    </row>
    <row r="8" spans="1:8" x14ac:dyDescent="0.35">
      <c r="B8" s="1" t="s">
        <v>8</v>
      </c>
      <c r="C8" s="6">
        <v>2995</v>
      </c>
      <c r="D8" s="7">
        <v>5.72</v>
      </c>
      <c r="E8" s="7">
        <v>0.61</v>
      </c>
      <c r="F8" s="7">
        <v>4.1900000000000004</v>
      </c>
      <c r="G8" s="7">
        <f t="shared" si="0"/>
        <v>-2.1399999999999992</v>
      </c>
      <c r="H8" s="7">
        <f t="shared" si="1"/>
        <v>-25637.19999999999</v>
      </c>
    </row>
    <row r="9" spans="1:8" x14ac:dyDescent="0.35">
      <c r="B9" s="1" t="s">
        <v>9</v>
      </c>
      <c r="C9" s="6">
        <v>161</v>
      </c>
      <c r="D9" s="7">
        <v>11.2</v>
      </c>
      <c r="E9" s="7">
        <v>1.19</v>
      </c>
      <c r="F9" s="7">
        <v>13.8</v>
      </c>
      <c r="G9" s="7">
        <f t="shared" si="0"/>
        <v>1.4100000000000015</v>
      </c>
      <c r="H9" s="7">
        <f t="shared" si="1"/>
        <v>908.04000000000099</v>
      </c>
    </row>
    <row r="10" spans="1:8" ht="13.9" thickBot="1" x14ac:dyDescent="0.4">
      <c r="B10" s="1" t="s">
        <v>1</v>
      </c>
      <c r="C10" s="8">
        <v>74</v>
      </c>
      <c r="D10" s="9">
        <v>10.57</v>
      </c>
      <c r="E10" s="9">
        <v>1.1200000000000001</v>
      </c>
      <c r="F10" s="9">
        <v>13.18</v>
      </c>
      <c r="G10" s="9">
        <f t="shared" si="0"/>
        <v>1.4899999999999993</v>
      </c>
      <c r="H10" s="9">
        <f t="shared" si="1"/>
        <v>441.03999999999979</v>
      </c>
    </row>
    <row r="11" spans="1:8" ht="13.9" thickTop="1" x14ac:dyDescent="0.35">
      <c r="C11" s="6">
        <f>SUM(C5:C10)</f>
        <v>19907</v>
      </c>
      <c r="D11" s="7"/>
      <c r="E11" s="7"/>
      <c r="F11" s="7"/>
      <c r="G11" s="7"/>
      <c r="H11" s="7">
        <f t="shared" ref="H11" si="2">SUM(H5:H10)</f>
        <v>493947.35999999981</v>
      </c>
    </row>
    <row r="13" spans="1:8" ht="13.9" x14ac:dyDescent="0.4">
      <c r="B13" s="3" t="s">
        <v>29</v>
      </c>
    </row>
    <row r="14" spans="1:8" ht="41.65" x14ac:dyDescent="0.4">
      <c r="B14" s="4" t="s">
        <v>11</v>
      </c>
      <c r="C14" s="10" t="s">
        <v>12</v>
      </c>
      <c r="D14" s="5" t="s">
        <v>20</v>
      </c>
      <c r="E14" s="5" t="s">
        <v>23</v>
      </c>
      <c r="F14" s="5" t="s">
        <v>24</v>
      </c>
      <c r="G14" s="5" t="s">
        <v>22</v>
      </c>
      <c r="H14" s="5" t="s">
        <v>21</v>
      </c>
    </row>
    <row r="15" spans="1:8" x14ac:dyDescent="0.35">
      <c r="B15" s="1" t="s">
        <v>14</v>
      </c>
      <c r="C15" s="6">
        <v>144001990</v>
      </c>
      <c r="D15" s="11">
        <v>1.3899999999999999E-2</v>
      </c>
      <c r="E15" s="11">
        <v>2E-3</v>
      </c>
      <c r="F15" s="11">
        <v>1.14E-2</v>
      </c>
      <c r="G15" s="11">
        <f>F15-D15-E15</f>
        <v>-4.4999999999999988E-3</v>
      </c>
      <c r="H15" s="7">
        <f>G15*C15/3</f>
        <v>-216002.98499999996</v>
      </c>
    </row>
    <row r="16" spans="1:8" x14ac:dyDescent="0.35">
      <c r="B16" s="1" t="s">
        <v>15</v>
      </c>
      <c r="C16" s="6">
        <v>31418007</v>
      </c>
      <c r="D16" s="11">
        <v>8.3000000000000001E-3</v>
      </c>
      <c r="E16" s="11">
        <v>8.9999999999999998E-4</v>
      </c>
      <c r="F16" s="11">
        <v>1.0200000000000001E-2</v>
      </c>
      <c r="G16" s="11">
        <f t="shared" ref="G16:G20" si="3">F16-D16-E16</f>
        <v>1.0000000000000007E-3</v>
      </c>
      <c r="H16" s="7">
        <f t="shared" ref="H16:H20" si="4">G16*C16/3</f>
        <v>10472.669000000007</v>
      </c>
    </row>
    <row r="17" spans="1:8" x14ac:dyDescent="0.35">
      <c r="B17" s="1" t="s">
        <v>16</v>
      </c>
      <c r="C17" s="6">
        <v>174966</v>
      </c>
      <c r="D17" s="11">
        <v>3.1132</v>
      </c>
      <c r="E17" s="11">
        <v>0.33110000000000001</v>
      </c>
      <c r="F17" s="11">
        <v>4.6162000000000001</v>
      </c>
      <c r="G17" s="11">
        <f t="shared" si="3"/>
        <v>1.1719000000000002</v>
      </c>
      <c r="H17" s="7">
        <f t="shared" si="4"/>
        <v>68347.551800000001</v>
      </c>
    </row>
    <row r="18" spans="1:8" x14ac:dyDescent="0.35">
      <c r="B18" s="1" t="s">
        <v>17</v>
      </c>
      <c r="C18" s="12">
        <v>1599</v>
      </c>
      <c r="D18" s="11">
        <v>39.554400000000001</v>
      </c>
      <c r="E18" s="11">
        <v>4.2062999999999997</v>
      </c>
      <c r="F18" s="11">
        <v>28.9863</v>
      </c>
      <c r="G18" s="11">
        <f t="shared" si="3"/>
        <v>-14.7744</v>
      </c>
      <c r="H18" s="7">
        <f t="shared" si="4"/>
        <v>-7874.7551999999996</v>
      </c>
    </row>
    <row r="19" spans="1:8" x14ac:dyDescent="0.35">
      <c r="B19" s="1" t="s">
        <v>18</v>
      </c>
      <c r="C19" s="12">
        <v>286</v>
      </c>
      <c r="D19" s="11">
        <v>51.017299999999999</v>
      </c>
      <c r="E19" s="11">
        <v>5.4252000000000002</v>
      </c>
      <c r="F19" s="11">
        <v>62.857599999999998</v>
      </c>
      <c r="G19" s="11">
        <f t="shared" si="3"/>
        <v>6.4150999999999989</v>
      </c>
      <c r="H19" s="7">
        <f t="shared" si="4"/>
        <v>611.57286666666653</v>
      </c>
    </row>
    <row r="20" spans="1:8" ht="13.9" thickBot="1" x14ac:dyDescent="0.4">
      <c r="B20" s="1" t="s">
        <v>19</v>
      </c>
      <c r="C20" s="8">
        <v>461015</v>
      </c>
      <c r="D20" s="13">
        <v>1.77E-2</v>
      </c>
      <c r="E20" s="13">
        <v>1.9E-3</v>
      </c>
      <c r="F20" s="13">
        <v>2.2100000000000002E-2</v>
      </c>
      <c r="G20" s="13">
        <f t="shared" si="3"/>
        <v>2.5000000000000014E-3</v>
      </c>
      <c r="H20" s="9">
        <f t="shared" si="4"/>
        <v>384.17916666666684</v>
      </c>
    </row>
    <row r="21" spans="1:8" ht="13.9" thickTop="1" x14ac:dyDescent="0.35">
      <c r="B21" s="1" t="s">
        <v>10</v>
      </c>
      <c r="C21" s="14" t="s">
        <v>0</v>
      </c>
      <c r="D21" s="7"/>
      <c r="E21" s="7"/>
      <c r="F21" s="7"/>
      <c r="G21" s="7"/>
      <c r="H21" s="7">
        <f t="shared" ref="H21" si="5">SUM(H15:H20)</f>
        <v>-144061.76736666667</v>
      </c>
    </row>
    <row r="23" spans="1:8" ht="17.649999999999999" x14ac:dyDescent="0.5">
      <c r="B23" s="2" t="s">
        <v>25</v>
      </c>
    </row>
    <row r="24" spans="1:8" ht="13.9" x14ac:dyDescent="0.4">
      <c r="B24" s="19" t="s">
        <v>31</v>
      </c>
    </row>
    <row r="25" spans="1:8" ht="41.65" x14ac:dyDescent="0.4">
      <c r="A25" s="3"/>
      <c r="B25" s="4" t="s">
        <v>2</v>
      </c>
      <c r="C25" s="5" t="s">
        <v>3</v>
      </c>
      <c r="D25" s="5" t="s">
        <v>26</v>
      </c>
      <c r="E25" s="5" t="s">
        <v>4</v>
      </c>
    </row>
    <row r="26" spans="1:8" x14ac:dyDescent="0.35">
      <c r="B26" s="1" t="s">
        <v>5</v>
      </c>
      <c r="C26" s="6">
        <v>15555</v>
      </c>
      <c r="D26" s="15">
        <f>H5+H15</f>
        <v>276157.21499999985</v>
      </c>
      <c r="E26" s="16">
        <f t="shared" ref="E26:E31" si="6">D26/C26/8</f>
        <v>2.2191997348119563</v>
      </c>
    </row>
    <row r="27" spans="1:8" x14ac:dyDescent="0.35">
      <c r="B27" s="1" t="s">
        <v>6</v>
      </c>
      <c r="C27" s="6">
        <v>1034</v>
      </c>
      <c r="D27" s="15">
        <f>H6</f>
        <v>17412.559999999998</v>
      </c>
      <c r="E27" s="16">
        <f t="shared" si="6"/>
        <v>2.1049999999999995</v>
      </c>
    </row>
    <row r="28" spans="1:8" x14ac:dyDescent="0.35">
      <c r="B28" s="1" t="s">
        <v>7</v>
      </c>
      <c r="C28" s="6">
        <v>88</v>
      </c>
      <c r="D28" s="15">
        <f t="shared" ref="D28:D31" si="7">H7</f>
        <v>8662.7200000000066</v>
      </c>
      <c r="E28" s="16">
        <f t="shared" si="6"/>
        <v>12.305000000000009</v>
      </c>
    </row>
    <row r="29" spans="1:8" x14ac:dyDescent="0.35">
      <c r="B29" s="1" t="s">
        <v>8</v>
      </c>
      <c r="C29" s="6">
        <v>2995</v>
      </c>
      <c r="D29" s="15">
        <f t="shared" si="7"/>
        <v>-25637.19999999999</v>
      </c>
      <c r="E29" s="16">
        <f t="shared" si="6"/>
        <v>-1.0699999999999996</v>
      </c>
    </row>
    <row r="30" spans="1:8" x14ac:dyDescent="0.35">
      <c r="B30" s="1" t="s">
        <v>9</v>
      </c>
      <c r="C30" s="6">
        <v>161</v>
      </c>
      <c r="D30" s="15">
        <f t="shared" si="7"/>
        <v>908.04000000000099</v>
      </c>
      <c r="E30" s="16">
        <f t="shared" si="6"/>
        <v>0.70500000000000074</v>
      </c>
    </row>
    <row r="31" spans="1:8" ht="13.9" thickBot="1" x14ac:dyDescent="0.4">
      <c r="B31" s="1" t="s">
        <v>1</v>
      </c>
      <c r="C31" s="8">
        <v>74</v>
      </c>
      <c r="D31" s="17">
        <f t="shared" si="7"/>
        <v>441.03999999999979</v>
      </c>
      <c r="E31" s="18">
        <f t="shared" si="6"/>
        <v>0.74499999999999966</v>
      </c>
    </row>
    <row r="32" spans="1:8" ht="13.9" thickTop="1" x14ac:dyDescent="0.35">
      <c r="B32" s="1" t="s">
        <v>10</v>
      </c>
      <c r="C32" s="14">
        <f>SUM(C26:C31)</f>
        <v>19907</v>
      </c>
      <c r="D32" s="15">
        <f>SUM(D26:D31)</f>
        <v>277944.37499999983</v>
      </c>
      <c r="G32" s="14" t="s">
        <v>0</v>
      </c>
    </row>
    <row r="33" spans="2:5" x14ac:dyDescent="0.35">
      <c r="B33" s="1" t="s">
        <v>33</v>
      </c>
    </row>
    <row r="35" spans="2:5" ht="13.9" x14ac:dyDescent="0.4">
      <c r="B35" s="19" t="s">
        <v>32</v>
      </c>
    </row>
    <row r="36" spans="2:5" ht="27.75" x14ac:dyDescent="0.4">
      <c r="B36" s="4" t="s">
        <v>11</v>
      </c>
      <c r="C36" s="10" t="s">
        <v>12</v>
      </c>
      <c r="D36" s="5" t="s">
        <v>27</v>
      </c>
      <c r="E36" s="5" t="s">
        <v>13</v>
      </c>
    </row>
    <row r="37" spans="2:5" x14ac:dyDescent="0.35">
      <c r="B37" s="1" t="s">
        <v>14</v>
      </c>
      <c r="C37" s="6">
        <v>144001990</v>
      </c>
      <c r="D37" s="15">
        <v>0</v>
      </c>
      <c r="E37" s="11">
        <f t="shared" ref="E37:E42" si="8">D37/C37*12/8</f>
        <v>0</v>
      </c>
    </row>
    <row r="38" spans="2:5" x14ac:dyDescent="0.35">
      <c r="B38" s="1" t="s">
        <v>15</v>
      </c>
      <c r="C38" s="6">
        <v>31418007</v>
      </c>
      <c r="D38" s="15">
        <f>H16</f>
        <v>10472.669000000007</v>
      </c>
      <c r="E38" s="11">
        <f t="shared" si="8"/>
        <v>5.0000000000000034E-4</v>
      </c>
    </row>
    <row r="39" spans="2:5" x14ac:dyDescent="0.35">
      <c r="B39" s="1" t="s">
        <v>16</v>
      </c>
      <c r="C39" s="6">
        <v>174966</v>
      </c>
      <c r="D39" s="15">
        <f t="shared" ref="D39:D42" si="9">H17</f>
        <v>68347.551800000001</v>
      </c>
      <c r="E39" s="11">
        <f t="shared" si="8"/>
        <v>0.58594999999999997</v>
      </c>
    </row>
    <row r="40" spans="2:5" x14ac:dyDescent="0.35">
      <c r="B40" s="1" t="s">
        <v>17</v>
      </c>
      <c r="C40" s="12">
        <v>1599</v>
      </c>
      <c r="D40" s="15">
        <f t="shared" si="9"/>
        <v>-7874.7551999999996</v>
      </c>
      <c r="E40" s="11">
        <f t="shared" si="8"/>
        <v>-7.3871999999999991</v>
      </c>
    </row>
    <row r="41" spans="2:5" x14ac:dyDescent="0.35">
      <c r="B41" s="1" t="s">
        <v>18</v>
      </c>
      <c r="C41" s="12">
        <v>286</v>
      </c>
      <c r="D41" s="15">
        <f t="shared" si="9"/>
        <v>611.57286666666653</v>
      </c>
      <c r="E41" s="11">
        <f t="shared" si="8"/>
        <v>3.2075499999999995</v>
      </c>
    </row>
    <row r="42" spans="2:5" ht="13.9" thickBot="1" x14ac:dyDescent="0.4">
      <c r="B42" s="1" t="s">
        <v>19</v>
      </c>
      <c r="C42" s="8">
        <v>461015</v>
      </c>
      <c r="D42" s="17">
        <f t="shared" si="9"/>
        <v>384.17916666666684</v>
      </c>
      <c r="E42" s="13">
        <f t="shared" si="8"/>
        <v>1.2500000000000007E-3</v>
      </c>
    </row>
    <row r="43" spans="2:5" ht="13.9" thickTop="1" x14ac:dyDescent="0.35">
      <c r="B43" s="1" t="s">
        <v>10</v>
      </c>
      <c r="C43" s="14" t="s">
        <v>0</v>
      </c>
      <c r="D43" s="15">
        <f>SUM(D37:D42)</f>
        <v>71941.217633333348</v>
      </c>
    </row>
    <row r="45" spans="2:5" ht="13.9" x14ac:dyDescent="0.4">
      <c r="B45" s="3"/>
    </row>
  </sheetData>
  <pageMargins left="0.7" right="0.7" top="0.75" bottom="0.75" header="0.3" footer="0.3"/>
  <pageSetup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Foregone Rev</vt:lpstr>
      <vt:lpstr>'Foregone Rev'!Print_Area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Brenda Pinke</dc:creator>
  <cp:lastModifiedBy>Fiona O'Connell</cp:lastModifiedBy>
  <dcterms:created xsi:type="dcterms:W3CDTF">2018-03-25T22:00:53Z</dcterms:created>
  <dcterms:modified xsi:type="dcterms:W3CDTF">2018-04-02T22:03:13Z</dcterms:modified>
</cp:coreProperties>
</file>