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s\_Alectra\Rate Applications\Rate Applications\2018 EDR Application\Draft Rate Order\Final Models\OEB Submission on DRO\"/>
    </mc:Choice>
  </mc:AlternateContent>
  <bookViews>
    <workbookView xWindow="0" yWindow="0" windowWidth="15360" windowHeight="8436" activeTab="2"/>
  </bookViews>
  <sheets>
    <sheet name="HRZ" sheetId="5" r:id="rId1"/>
    <sheet name="HRZ 2016 BD Backup" sheetId="11" r:id="rId2"/>
    <sheet name="BRZ" sheetId="7" r:id="rId3"/>
    <sheet name="BRZ 2016 BD Backup" sheetId="8" r:id="rId4"/>
    <sheet name="PRZ" sheetId="3" r:id="rId5"/>
    <sheet name="PRZ 2016 BD Backup" sheetId="10" r:id="rId6"/>
    <sheet name="ERZ" sheetId="4" r:id="rId7"/>
    <sheet name="ERZ 2016 BD Backup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llHistory">'[1]Work Units'!$B$2:$R$48,'[1]Work Units'!$B$51:$R$86</definedName>
    <definedName name="AllPages">[2]List99!$A$1:$F$58,[2]List99!$A$62:$F$120,[2]List99!$A$123:$F$186,[2]List99!$A$189:$F$247,[2]List99!$A$250:$F$308,[2]List99!$A$311:$F$370,[2]List99!$A$430:$F$488,[2]List99!$A$491:$F$549,[2]List99!$A$550:$F$608,[2]List99!$A$609:$F$667,[2]List99!$A$668:$F$779</definedName>
    <definedName name="AllSum98">[3]SUM2001!$A$6:$K$45,[3]SUM2001!$A$46:$K$79,[3]SUM2001!$A$80:$K$135</definedName>
    <definedName name="area1">[4]CALC1!$AH$1:$AO$50,[4]CALC1!$CB$1:$CH$23,[4]CALC1!$AR$1:$AW$47,[4]CALC1!$AZ$1:$BH$51,[4]CALC1!$BK$1:$BS$49,[4]CALC1!$BV$1:$BY$33</definedName>
    <definedName name="area2">[4]CALC1!$CB$1:$CH$23,[4]CALC1!$S$1:$Z$33</definedName>
    <definedName name="AS2DocOpenMode" hidden="1">"AS2DocumentEdit"</definedName>
    <definedName name="asasd" localSheetId="2">[2]List99!$A$288:$F$346,[2]List99!#REF!,[2]List99!$A$350:$F$466</definedName>
    <definedName name="asasd" localSheetId="4">[2]List99!$A$288:$F$346,[2]List99!#REF!,[2]List99!$A$350:$F$466</definedName>
    <definedName name="asasd">[2]List99!$A$288:$F$346,[2]List99!#REF!,[2]List99!$A$350:$F$466</definedName>
    <definedName name="budget" localSheetId="2">'[5]E&amp;O Comparison'!#REF!</definedName>
    <definedName name="budget" localSheetId="4">'[5]E&amp;O Comparison'!#REF!</definedName>
    <definedName name="budget">'[5]E&amp;O Comparison'!#REF!</definedName>
    <definedName name="Budget3" localSheetId="2">'[5]E&amp;O Comparison'!#REF!</definedName>
    <definedName name="Budget3" localSheetId="4">'[5]E&amp;O Comparison'!#REF!</definedName>
    <definedName name="Budget3">'[5]E&amp;O Comparison'!#REF!</definedName>
    <definedName name="Budget4" localSheetId="2">'[5]E&amp;O Comparison'!#REF!</definedName>
    <definedName name="Budget4" localSheetId="4">'[5]E&amp;O Comparison'!#REF!</definedName>
    <definedName name="Budget4">'[5]E&amp;O Comparison'!#REF!</definedName>
    <definedName name="Budget5" localSheetId="2">'[5]E&amp;O Comparison'!#REF!</definedName>
    <definedName name="Budget5" localSheetId="4">'[5]E&amp;O Comparison'!#REF!</definedName>
    <definedName name="Budget5">'[5]E&amp;O Comparison'!#REF!</definedName>
    <definedName name="BudgetBook">[6]Budget!$B$3:$P$33,[6]Budget!$B$37:$N$86,[6]Budget!$B$142:$K$195,[6]Budget!$B$198:$K$237</definedName>
    <definedName name="CDM_2007" localSheetId="2">#REF!</definedName>
    <definedName name="CDM_2007" localSheetId="4">#REF!</definedName>
    <definedName name="CDM_2007">#REF!</definedName>
    <definedName name="contactf" localSheetId="2">#REF!</definedName>
    <definedName name="contactf" localSheetId="4">#REF!</definedName>
    <definedName name="contactf">#REF!</definedName>
    <definedName name="COVER">[6]SUM95!$AV$14:$BF$37,[6]SUM95!$AV$40:$BF$58</definedName>
    <definedName name="distribution" localSheetId="2">[2]List99!$A$288:$F$346,[2]List99!#REF!,[2]List99!$A$350:$F$466</definedName>
    <definedName name="distribution" localSheetId="4">[2]List99!$A$288:$F$346,[2]List99!#REF!,[2]List99!$A$350:$F$466</definedName>
    <definedName name="distribution">[2]List99!$A$288:$F$346,[2]List99!#REF!,[2]List99!$A$350:$F$466</definedName>
    <definedName name="EDR_06_OthInfo" localSheetId="2">'[7]4. 2006 Smart Meter Information'!#REF!</definedName>
    <definedName name="EDR_06_OthInfo" localSheetId="4">'[7]4. 2006 Smart Meter Information'!#REF!</definedName>
    <definedName name="EDR_06_OthInfo">'[7]4. 2006 Smart Meter Information'!#REF!</definedName>
    <definedName name="EDR06Tariffs" localSheetId="2">'[7]3. 2006 Tariff Sheet'!#REF!</definedName>
    <definedName name="EDR06Tariffs" localSheetId="4">'[7]3. 2006 Tariff Sheet'!#REF!</definedName>
    <definedName name="EDR06Tariffs">'[7]3. 2006 Tariff Sheet'!#REF!</definedName>
    <definedName name="Final98">[8]Items98!$A$1:$G$58,[8]Items98!$A$62:$G$120,[8]Items98!$A$123:$G$181,[8]Items98!$A$184:$G$242,[8]Items98!$A$245:$G$303,[8]Items98!$A$306:$G$364,[8]Items98!$A$367:$G$425,[8]Items98!$A$428:$G$486,[8]Items98!$A$489:$G$545,[8]Items98!$A$548:$G$604,[8]Items98!$A$607:$G$657,[8]Items98!$A$662:$G$716</definedName>
    <definedName name="FinalList" localSheetId="2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4">[2]List99!$A$1:$F$59,[2]List99!$A$60:$F$111,[2]List99!#REF!,[2]List99!$A$112:$F$164,[2]List99!$A$165:$F$228,[2]List99!$A$288:$F$346,[2]List99!#REF!,[2]List99!$A$350:$F$466,[2]List99!$A$229:$F$287,[2]List99!$A$467:$F$519</definedName>
    <definedName name="FinalList">[2]List99!$A$1:$F$59,[2]List99!$A$60:$F$111,[2]List99!#REF!,[2]List99!$A$112:$F$164,[2]List99!$A$165:$F$228,[2]List99!$A$288:$F$346,[2]List99!#REF!,[2]List99!$A$350:$F$466,[2]List99!$A$229:$F$287,[2]List99!$A$467:$F$519</definedName>
    <definedName name="FinalProjects" localSheetId="2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4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orecast97">[9]Forecast97!$S$3:$V$32,[9]Forecast97!$X$3:$AC$32</definedName>
    <definedName name="Group1">[6]SUM96!$A$203:$K$252,[6]SUM96!$A$253:$K$299,[6]SUM96!$A$300:$K$342,[6]SUM96!$A$343:$L$391</definedName>
    <definedName name="hello" localSheetId="2">#REF!</definedName>
    <definedName name="hello" localSheetId="4">#REF!</definedName>
    <definedName name="hello">#REF!</definedName>
    <definedName name="histdate">[10]Financials!$E$76</definedName>
    <definedName name="HOEPApr">[11]Hoep!$E$6</definedName>
    <definedName name="HOEPAug">[11]Hoep!$E$10</definedName>
    <definedName name="HOEPDec">[11]Hoep!$E$14</definedName>
    <definedName name="HOEPFeb">[11]Hoep!$E$4</definedName>
    <definedName name="HOEPJan">[11]Hoep!$E$3</definedName>
    <definedName name="HOEPJul">[11]Hoep!$E$9</definedName>
    <definedName name="HOEPJun">[11]Hoep!$E$8</definedName>
    <definedName name="HOEPMar">[11]Hoep!$E$5</definedName>
    <definedName name="HOEPMay">[11]Hoep!$E$7</definedName>
    <definedName name="HOEPNov">[11]Hoep!$E$13</definedName>
    <definedName name="HOEPOct">[11]Hoep!$E$12</definedName>
    <definedName name="HOEPSep">[11]Hoep!$E$11</definedName>
    <definedName name="impactdata">'[12]8-7 OTHER CHGS, COMMOD (Input)'!$B$15:$AS$118</definedName>
    <definedName name="Incr2000" localSheetId="2">#REF!</definedName>
    <definedName name="Incr2000" localSheetId="4">#REF!</definedName>
    <definedName name="Incr2000">#REF!</definedName>
    <definedName name="increase" localSheetId="2">#REF!</definedName>
    <definedName name="increase" localSheetId="4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[13]Items!$C$4:$E$29,[13]Items!$C$30:$E$59,[13]Items!$C$62:$E$95,[13]Items!$C$102:$E$137,[13]Items!$C$145:$E$169</definedName>
    <definedName name="Items98">[8]Items98!$A$2:$F$58,[8]Items98!$A$62:$F$120,[8]Items98!$A$123:$F$181,[8]Items98!$A$184:$F$242,[8]Items98!$A$245:$F$303,[8]Items98!$A$306:$F$364,[8]Items98!$A$367:$F$486,[8]Items98!$A$489:$F$545,[8]Items98!$A$548:$F$604,[8]Items98!$A$607:$F$657,[8]Items98!$A$662:$F$716</definedName>
    <definedName name="jjj" localSheetId="2">'[5]E&amp;O Comparison'!#REF!</definedName>
    <definedName name="jjj" localSheetId="4">'[5]E&amp;O Comparison'!#REF!</definedName>
    <definedName name="jjj">'[5]E&amp;O Comparison'!#REF!</definedName>
    <definedName name="john" localSheetId="2">'[5]E&amp;O Comparison'!#REF!</definedName>
    <definedName name="john" localSheetId="4">'[5]E&amp;O Comparison'!#REF!</definedName>
    <definedName name="john">'[5]E&amp;O Comparison'!#REF!</definedName>
    <definedName name="LastSheet" hidden="1">"Total Bill Impacts_All Customer"</definedName>
    <definedName name="LIMIT" localSheetId="2">#REF!</definedName>
    <definedName name="LIMIT" localSheetId="4">#REF!</definedName>
    <definedName name="LIMIT">#REF!</definedName>
    <definedName name="list" localSheetId="2">[2]List99!$A$1:$F$59,[2]List99!$A$60:$F$111,[2]List99!#REF!,[2]List99!$A$112:$F$164,[2]List99!$A$165:$F$228,[2]List99!$A$229:$F$287,[2]List99!$A$467:$F$519,[2]List99!$A$288:$F$346,[2]List99!#REF!,[2]List99!$A$350:$F$466</definedName>
    <definedName name="list" localSheetId="4">[2]List99!$A$1:$F$59,[2]List99!$A$60:$F$111,[2]List99!#REF!,[2]List99!$A$112:$F$164,[2]List99!$A$165:$F$228,[2]List99!$A$229:$F$287,[2]List99!$A$467:$F$519,[2]List99!$A$288:$F$346,[2]List99!#REF!,[2]List99!$A$350:$F$466</definedName>
    <definedName name="list">[2]List99!$A$1:$F$59,[2]List99!$A$60:$F$111,[2]List99!#REF!,[2]List99!$A$112:$F$164,[2]List99!$A$165:$F$228,[2]List99!$A$229:$F$287,[2]List99!$A$467:$F$519,[2]List99!$A$288:$F$346,[2]List99!#REF!,[2]List99!$A$350:$F$466</definedName>
    <definedName name="List2001">'[2]List 2001'!$A$1:$F$58,'[2]List 2001'!$A$62:$F$111,'[2]List 2001'!$A$115:$F$173,'[2]List 2001'!$A$176:$F$234,'[2]List 2001'!$A$237:$F$296,'[2]List 2001'!$A$299:$F$357,'[2]List 2001'!$A$360:$F$416,'[2]List 2001'!$A$419:$F$475,'[2]List 2001'!$A$478:$F$528,'[2]List 2001'!$A$533:$F$587</definedName>
    <definedName name="man_beg_bud" localSheetId="2">#REF!</definedName>
    <definedName name="man_beg_bud" localSheetId="4">#REF!</definedName>
    <definedName name="man_beg_bud">#REF!</definedName>
    <definedName name="man_end_bud" localSheetId="2">#REF!</definedName>
    <definedName name="man_end_bud" localSheetId="4">#REF!</definedName>
    <definedName name="man_end_bud">#REF!</definedName>
    <definedName name="man12ACT" localSheetId="2">#REF!</definedName>
    <definedName name="man12ACT" localSheetId="4">#REF!</definedName>
    <definedName name="man12ACT">#REF!</definedName>
    <definedName name="MANBUD" localSheetId="2">#REF!</definedName>
    <definedName name="MANBUD" localSheetId="4">#REF!</definedName>
    <definedName name="MANBUD">#REF!</definedName>
    <definedName name="manCYACT" localSheetId="2">#REF!</definedName>
    <definedName name="manCYACT" localSheetId="4">#REF!</definedName>
    <definedName name="manCYACT">#REF!</definedName>
    <definedName name="manCYBUD" localSheetId="2">#REF!</definedName>
    <definedName name="manCYBUD" localSheetId="4">#REF!</definedName>
    <definedName name="manCYBUD">#REF!</definedName>
    <definedName name="manCYF" localSheetId="2">#REF!</definedName>
    <definedName name="manCYF" localSheetId="4">#REF!</definedName>
    <definedName name="manCYF">#REF!</definedName>
    <definedName name="MANEND" localSheetId="2">#REF!</definedName>
    <definedName name="MANEND" localSheetId="4">#REF!</definedName>
    <definedName name="MANEND">#REF!</definedName>
    <definedName name="manNYbud" localSheetId="2">#REF!</definedName>
    <definedName name="manNYbud" localSheetId="4">#REF!</definedName>
    <definedName name="manNYbud">#REF!</definedName>
    <definedName name="manpower_costs" localSheetId="2">#REF!</definedName>
    <definedName name="manpower_costs" localSheetId="4">#REF!</definedName>
    <definedName name="manpower_costs">#REF!</definedName>
    <definedName name="manPYACT" localSheetId="2">#REF!</definedName>
    <definedName name="manPYACT" localSheetId="4">#REF!</definedName>
    <definedName name="manPYACT">#REF!</definedName>
    <definedName name="MANSTART" localSheetId="2">#REF!</definedName>
    <definedName name="MANSTART" localSheetId="4">#REF!</definedName>
    <definedName name="MANSTART">#REF!</definedName>
    <definedName name="mat_beg_bud" localSheetId="2">#REF!</definedName>
    <definedName name="mat_beg_bud" localSheetId="4">#REF!</definedName>
    <definedName name="mat_beg_bud">#REF!</definedName>
    <definedName name="mat_end_bud" localSheetId="2">#REF!</definedName>
    <definedName name="mat_end_bud" localSheetId="4">#REF!</definedName>
    <definedName name="mat_end_bud">#REF!</definedName>
    <definedName name="mat12ACT" localSheetId="2">#REF!</definedName>
    <definedName name="mat12ACT" localSheetId="4">#REF!</definedName>
    <definedName name="mat12ACT">#REF!</definedName>
    <definedName name="MATBUD" localSheetId="2">#REF!</definedName>
    <definedName name="MATBUD" localSheetId="4">#REF!</definedName>
    <definedName name="MATBUD">#REF!</definedName>
    <definedName name="matCYACT" localSheetId="2">#REF!</definedName>
    <definedName name="matCYACT" localSheetId="4">#REF!</definedName>
    <definedName name="matCYACT">#REF!</definedName>
    <definedName name="matCYBUD" localSheetId="2">#REF!</definedName>
    <definedName name="matCYBUD" localSheetId="4">#REF!</definedName>
    <definedName name="matCYBUD">#REF!</definedName>
    <definedName name="matCYF" localSheetId="2">#REF!</definedName>
    <definedName name="matCYF" localSheetId="4">#REF!</definedName>
    <definedName name="matCYF">#REF!</definedName>
    <definedName name="MATEND" localSheetId="2">#REF!</definedName>
    <definedName name="MATEND" localSheetId="4">#REF!</definedName>
    <definedName name="MATEND">#REF!</definedName>
    <definedName name="material_costs" localSheetId="2">#REF!</definedName>
    <definedName name="material_costs" localSheetId="4">#REF!</definedName>
    <definedName name="material_costs">#REF!</definedName>
    <definedName name="matNYbud" localSheetId="2">#REF!</definedName>
    <definedName name="matNYbud" localSheetId="4">#REF!</definedName>
    <definedName name="matNYbud">#REF!</definedName>
    <definedName name="matPYACT" localSheetId="2">#REF!</definedName>
    <definedName name="matPYACT" localSheetId="4">#REF!</definedName>
    <definedName name="matPYACT">#REF!</definedName>
    <definedName name="MATSTART" localSheetId="2">#REF!</definedName>
    <definedName name="MATSTART" localSheetId="4">#REF!</definedName>
    <definedName name="MATSTART">#REF!</definedName>
    <definedName name="Model_Organization" localSheetId="2">#REF!</definedName>
    <definedName name="Model_Organization" localSheetId="4">#REF!</definedName>
    <definedName name="Model_Organization">#REF!</definedName>
    <definedName name="MofF" localSheetId="2">#REF!</definedName>
    <definedName name="MofF" localSheetId="4">#REF!</definedName>
    <definedName name="MofF">#REF!</definedName>
    <definedName name="NONBENF" localSheetId="2">#REF!</definedName>
    <definedName name="NONBENF" localSheetId="4">#REF!</definedName>
    <definedName name="NONBENF">#REF!</definedName>
    <definedName name="nonreg" localSheetId="2">#REF!</definedName>
    <definedName name="nonreg" localSheetId="4">#REF!</definedName>
    <definedName name="nonreg">#REF!</definedName>
    <definedName name="nonregf" localSheetId="2">#REF!</definedName>
    <definedName name="nonregf" localSheetId="4">#REF!</definedName>
    <definedName name="nonregf">#REF!</definedName>
    <definedName name="note5d" localSheetId="2">#REF!</definedName>
    <definedName name="note5d" localSheetId="4">#REF!</definedName>
    <definedName name="note5d">#REF!</definedName>
    <definedName name="oth_beg_bud" localSheetId="2">#REF!</definedName>
    <definedName name="oth_beg_bud" localSheetId="4">#REF!</definedName>
    <definedName name="oth_beg_bud">#REF!</definedName>
    <definedName name="oth_end_bud" localSheetId="2">#REF!</definedName>
    <definedName name="oth_end_bud" localSheetId="4">#REF!</definedName>
    <definedName name="oth_end_bud">#REF!</definedName>
    <definedName name="oth12ACT" localSheetId="2">#REF!</definedName>
    <definedName name="oth12ACT" localSheetId="4">#REF!</definedName>
    <definedName name="oth12ACT">#REF!</definedName>
    <definedName name="othCYACT" localSheetId="2">#REF!</definedName>
    <definedName name="othCYACT" localSheetId="4">#REF!</definedName>
    <definedName name="othCYACT">#REF!</definedName>
    <definedName name="othCYBUD" localSheetId="2">#REF!</definedName>
    <definedName name="othCYBUD" localSheetId="4">#REF!</definedName>
    <definedName name="othCYBUD">#REF!</definedName>
    <definedName name="othCYF" localSheetId="2">#REF!</definedName>
    <definedName name="othCYF" localSheetId="4">#REF!</definedName>
    <definedName name="othCYF">#REF!</definedName>
    <definedName name="OTHEND" localSheetId="2">#REF!</definedName>
    <definedName name="OTHEND" localSheetId="4">#REF!</definedName>
    <definedName name="OTHEND">#REF!</definedName>
    <definedName name="other_costs" localSheetId="2">#REF!</definedName>
    <definedName name="other_costs" localSheetId="4">#REF!</definedName>
    <definedName name="other_costs">#REF!</definedName>
    <definedName name="OTHERBUD" localSheetId="2">#REF!</definedName>
    <definedName name="OTHERBUD" localSheetId="4">#REF!</definedName>
    <definedName name="OTHERBUD">#REF!</definedName>
    <definedName name="OtherRateCharges" localSheetId="2">#REF!</definedName>
    <definedName name="OtherRateCharges" localSheetId="4">#REF!</definedName>
    <definedName name="OtherRateCharges">#REF!</definedName>
    <definedName name="othNYbud" localSheetId="2">#REF!</definedName>
    <definedName name="othNYbud" localSheetId="4">#REF!</definedName>
    <definedName name="othNYbud">#REF!</definedName>
    <definedName name="othPYACT" localSheetId="2">#REF!</definedName>
    <definedName name="othPYACT" localSheetId="4">#REF!</definedName>
    <definedName name="othPYACT">#REF!</definedName>
    <definedName name="OTHSTART" localSheetId="2">#REF!</definedName>
    <definedName name="OTHSTART" localSheetId="4">#REF!</definedName>
    <definedName name="OTHSTART">#REF!</definedName>
    <definedName name="page3" localSheetId="2">[8]RPCAP97!#REF!</definedName>
    <definedName name="page3" localSheetId="4">[8]RPCAP97!#REF!</definedName>
    <definedName name="page3">[8]RPCAP97!#REF!</definedName>
    <definedName name="page7a" localSheetId="2">[8]RPCAP97!#REF!</definedName>
    <definedName name="page7a" localSheetId="4">[8]RPCAP97!#REF!</definedName>
    <definedName name="page7a">[8]RPCAP97!#REF!</definedName>
    <definedName name="PageAll">[8]RPCAP97!$A$1:$F$59,[8]RPCAP97!$A$60:$F$111,[8]RPCAP97!$A$112:$F$164,[8]RPCAP97!$A$165:$F$223,[8]RPCAP97!$A$283:$F$341,[8]RPCAP97!$A$345:$F$403,[8]RPCAP97!$A$224:$F$282,[8]RPCAP97!$A$404:$F$456,[8]RPCAP97!$A$459:$F$511</definedName>
    <definedName name="PagePart">[8]RPCAP97!$A$1:$F$59,[8]RPCAP97!$A$60:$F$111,[8]RPCAP97!$A$112:$F$164,[8]RPCAP97!$A$165:$F$223</definedName>
    <definedName name="Pages2000a">[2]List99!$A$1:$F$58,[2]List99!$A$62:$F$120,[2]List99!$A$123:$F$186,[2]List99!$A$189:$F$247,[2]List99!$A$250:$F$308,[2]List99!$A$311:$F$370</definedName>
    <definedName name="Pages2000b">[2]List99!$A$373:$F$427,[2]List99!$A$430:$F$488,[2]List99!$A$491:$F$549,[2]List99!$A$551:$F$608,[2]List99!$A$610:$F$667,[2]List99!$A$669:$F$720,[2]List99!$A$724:$F$779</definedName>
    <definedName name="PagesAll">[2]List99!$A$1:$F$58,[2]List99!$A$62:$F$120,[2]List99!$A$123:$F$186,[2]List99!$A$189:$F$247,[2]List99!$A$250:$F$308,[2]List99!$A$311:$F$370,[2]List99!$A$430:$F$488,[2]List99!$A$491:$F$549,[2]List99!$A$550:$F$608,[2]List99!$A$609:$F$667,[2]List99!$A$668:$F$720,[2]List99!$A$723:$F$779</definedName>
    <definedName name="PriceCapParams" localSheetId="2">#REF!</definedName>
    <definedName name="PriceCapParams" localSheetId="4">#REF!</definedName>
    <definedName name="PriceCapParams">#REF!</definedName>
    <definedName name="primary" localSheetId="2">[2]List99!$A$288:$F$346,[2]List99!#REF!,[2]List99!$A$350:$F$466</definedName>
    <definedName name="primary" localSheetId="4">[2]List99!$A$288:$F$346,[2]List99!#REF!,[2]List99!$A$350:$F$466</definedName>
    <definedName name="primary">[2]List99!$A$288:$F$346,[2]List99!#REF!,[2]List99!$A$350:$F$466</definedName>
    <definedName name="Print">'[14]Nov DEGDAYS'!$A$1:$N$36</definedName>
    <definedName name="_xlnm.Print_Area" localSheetId="0">HRZ!$B$1:$M$15</definedName>
    <definedName name="_xlnm.Print_Area">#REF!</definedName>
    <definedName name="print_end" localSheetId="2">#REF!</definedName>
    <definedName name="print_end" localSheetId="4">#REF!</definedName>
    <definedName name="print_end">#REF!</definedName>
    <definedName name="Qend">'[15]RSVA &amp; Other'!$A$3</definedName>
    <definedName name="Rate_Riders" localSheetId="2">#REF!</definedName>
    <definedName name="Rate_Riders" localSheetId="4">#REF!</definedName>
    <definedName name="Rate_Riders">#REF!</definedName>
    <definedName name="Ratebase" localSheetId="2">#REF!</definedName>
    <definedName name="Ratebase" localSheetId="4">#REF!</definedName>
    <definedName name="Ratebase">#REF!</definedName>
    <definedName name="rearrange95">[6]SUM95!$A$75:$I$109,[6]SUM95!$A$110:$I$141,[6]SUM95!$A$142:$I$177</definedName>
    <definedName name="RPP_Data" localSheetId="2">#REF!</definedName>
    <definedName name="RPP_Data" localSheetId="4">#REF!</definedName>
    <definedName name="RPP_Data">#REF!</definedName>
    <definedName name="SALBENF" localSheetId="2">#REF!</definedName>
    <definedName name="SALBENF" localSheetId="4">#REF!</definedName>
    <definedName name="SALBENF">#REF!</definedName>
    <definedName name="salreg" localSheetId="2">#REF!</definedName>
    <definedName name="salreg" localSheetId="4">#REF!</definedName>
    <definedName name="salreg">#REF!</definedName>
    <definedName name="SALREGF" localSheetId="2">#REF!</definedName>
    <definedName name="SALREGF" localSheetId="4">#REF!</definedName>
    <definedName name="SALREGF">#REF!</definedName>
    <definedName name="subtrans" localSheetId="2">[2]List99!$A$1:$F$59,[2]List99!$A$60:$F$111,[2]List99!#REF!,[2]List99!$A$112:$F$164,[2]List99!$A$165:$F$228</definedName>
    <definedName name="subtrans" localSheetId="4">[2]List99!$A$1:$F$59,[2]List99!$A$60:$F$111,[2]List99!#REF!,[2]List99!$A$112:$F$164,[2]List99!$A$165:$F$228</definedName>
    <definedName name="subtrans">[2]List99!$A$1:$F$59,[2]List99!$A$60:$F$111,[2]List99!#REF!,[2]List99!$A$112:$F$164,[2]List99!$A$165:$F$228</definedName>
    <definedName name="Surtax" localSheetId="2">#REF!</definedName>
    <definedName name="Surtax" localSheetId="4">#REF!</definedName>
    <definedName name="Surtax">#REF!</definedName>
    <definedName name="SysPageAll">'[13]MSCalc (2)'!$H$14:$AF$42,'[13]MSCalc (2)'!$H$43:$AF$85,'[13]MSCalc (2)'!$H$86:$AF$129,'[13]MSCalc (2)'!$H$130:$AF$201,'[13]MSCalc (2)'!$H$202:$AF$256,'[13]MSCalc (2)'!$H$257:$AF$279</definedName>
    <definedName name="SYSTEM">[16]OPTTABLE!$A$2:$E$15,[16]OPTTABLE!$Q$2:$T$15,[16]OPTTABLE!$AA$2:$AE$15,[16]OPTTABLE!$AG$2:$AK$15,[16]OPTTABLE!$AW$2:$AZ$15,[16]OPTTABLE!$BB$2:$BF$15,[16]OPTTABLE!$U$2:$Y$15,[16]OPTTABLE!$BH$2:$BH$15</definedName>
    <definedName name="TableLarge">[6]SUM96!$A$203:$K$252,[6]SUM96!$A$253:$K$297,[6]SUM96!$A$300:$K$370,[6]SUM96!$A$371:$K$392</definedName>
    <definedName name="TableReportAll">[6]SUM96!$A$203:$K$299,[6]SUM96!$A$300:$K$342,[6]SUM96!$A$343:$K$390</definedName>
    <definedName name="TEMPA" localSheetId="2">#REF!</definedName>
    <definedName name="TEMPA" localSheetId="4">#REF!</definedName>
    <definedName name="TEMPA">#REF!</definedName>
    <definedName name="terr_name">'[17]1-1 GENERAL (Input)'!$C$56:$D$59</definedName>
    <definedName name="total">[16]OPTTABLE!$A$2:$E$15,[16]OPTTABLE!$Q$2:$T$15,[16]OPTTABLE!$AA$2:$AE$15,[16]OPTTABLE!$AG$2:$AK$15,[16]OPTTABLE!$AW$2:$AZ$15,[16]OPTTABLE!$BB$2:$BF$15,[16]OPTTABLE!$BH$2:$BH$15,[16]OPTTABLE!$U$2:$Y$15</definedName>
    <definedName name="total_dept" localSheetId="2">#REF!</definedName>
    <definedName name="total_dept" localSheetId="4">#REF!</definedName>
    <definedName name="total_dept">#REF!</definedName>
    <definedName name="total_manpower" localSheetId="2">#REF!</definedName>
    <definedName name="total_manpower" localSheetId="4">#REF!</definedName>
    <definedName name="total_manpower">#REF!</definedName>
    <definedName name="total_material" localSheetId="2">#REF!</definedName>
    <definedName name="total_material" localSheetId="4">#REF!</definedName>
    <definedName name="total_material">#REF!</definedName>
    <definedName name="total_other" localSheetId="2">#REF!</definedName>
    <definedName name="total_other" localSheetId="4">#REF!</definedName>
    <definedName name="total_other">#REF!</definedName>
    <definedName name="total_transportation" localSheetId="2">#REF!</definedName>
    <definedName name="total_transportation" localSheetId="4">#REF!</definedName>
    <definedName name="total_transportation">#REF!</definedName>
    <definedName name="TRANBUD" localSheetId="2">#REF!</definedName>
    <definedName name="TRANBUD" localSheetId="4">#REF!</definedName>
    <definedName name="TRANBUD">#REF!</definedName>
    <definedName name="TRANEND" localSheetId="2">#REF!</definedName>
    <definedName name="TRANEND" localSheetId="4">#REF!</definedName>
    <definedName name="TRANEND">#REF!</definedName>
    <definedName name="transportation_costs" localSheetId="2">#REF!</definedName>
    <definedName name="transportation_costs" localSheetId="4">#REF!</definedName>
    <definedName name="transportation_costs">#REF!</definedName>
    <definedName name="TRANSTART" localSheetId="2">#REF!</definedName>
    <definedName name="TRANSTART" localSheetId="4">#REF!</definedName>
    <definedName name="TRANSTART">#REF!</definedName>
    <definedName name="trn_beg_bud" localSheetId="2">#REF!</definedName>
    <definedName name="trn_beg_bud" localSheetId="4">#REF!</definedName>
    <definedName name="trn_beg_bud">#REF!</definedName>
    <definedName name="trn_end_bud" localSheetId="2">#REF!</definedName>
    <definedName name="trn_end_bud" localSheetId="4">#REF!</definedName>
    <definedName name="trn_end_bud">#REF!</definedName>
    <definedName name="trn12ACT" localSheetId="2">#REF!</definedName>
    <definedName name="trn12ACT" localSheetId="4">#REF!</definedName>
    <definedName name="trn12ACT">#REF!</definedName>
    <definedName name="trnCYACT" localSheetId="2">#REF!</definedName>
    <definedName name="trnCYACT" localSheetId="4">#REF!</definedName>
    <definedName name="trnCYACT">#REF!</definedName>
    <definedName name="trnCYBUD" localSheetId="2">#REF!</definedName>
    <definedName name="trnCYBUD" localSheetId="4">#REF!</definedName>
    <definedName name="trnCYBUD">#REF!</definedName>
    <definedName name="trnCYF" localSheetId="2">#REF!</definedName>
    <definedName name="trnCYF" localSheetId="4">#REF!</definedName>
    <definedName name="trnCYF">#REF!</definedName>
    <definedName name="trnNYbud" localSheetId="2">#REF!</definedName>
    <definedName name="trnNYbud" localSheetId="4">#REF!</definedName>
    <definedName name="trnNYbud">#REF!</definedName>
    <definedName name="trnPYACT" localSheetId="2">#REF!</definedName>
    <definedName name="trnPYACT" localSheetId="4">#REF!</definedName>
    <definedName name="trnPYACT">#REF!</definedName>
    <definedName name="Utility">[10]Financials!$A$1</definedName>
    <definedName name="UtilityInfo" localSheetId="2">#REF!</definedName>
    <definedName name="UtilityInfo" localSheetId="4">#REF!</definedName>
    <definedName name="UtilityInfo">#REF!</definedName>
    <definedName name="utitliy1">[18]Financials!$A$1</definedName>
    <definedName name="WAGBENF" localSheetId="2">#REF!</definedName>
    <definedName name="WAGBENF" localSheetId="4">#REF!</definedName>
    <definedName name="WAGBENF">#REF!</definedName>
    <definedName name="wagdob" localSheetId="2">#REF!</definedName>
    <definedName name="wagdob" localSheetId="4">#REF!</definedName>
    <definedName name="wagdob">#REF!</definedName>
    <definedName name="wagdobf" localSheetId="2">#REF!</definedName>
    <definedName name="wagdobf" localSheetId="4">#REF!</definedName>
    <definedName name="wagdobf">#REF!</definedName>
    <definedName name="wagreg" localSheetId="2">#REF!</definedName>
    <definedName name="wagreg" localSheetId="4">#REF!</definedName>
    <definedName name="wagreg">#REF!</definedName>
    <definedName name="wagregf" localSheetId="2">#REF!</definedName>
    <definedName name="wagregf" localSheetId="4">#REF!</definedName>
    <definedName name="wagregf">#REF!</definedName>
    <definedName name="Z_Factor_Analysis" localSheetId="2">#REF!</definedName>
    <definedName name="Z_Factor_Analysis" localSheetId="4">#REF!</definedName>
    <definedName name="Z_Factor_Analysis">#REF!</definedName>
  </definedNames>
  <calcPr calcId="152511"/>
</workbook>
</file>

<file path=xl/calcChain.xml><?xml version="1.0" encoding="utf-8"?>
<calcChain xmlns="http://schemas.openxmlformats.org/spreadsheetml/2006/main">
  <c r="H14" i="5" l="1"/>
  <c r="H13" i="5"/>
  <c r="H12" i="5"/>
  <c r="H11" i="5"/>
  <c r="H10" i="5"/>
  <c r="H9" i="5"/>
  <c r="H8" i="5"/>
  <c r="H7" i="5"/>
  <c r="H13" i="3" l="1"/>
  <c r="H12" i="3"/>
  <c r="H11" i="3"/>
  <c r="H10" i="3"/>
  <c r="H9" i="3"/>
  <c r="H8" i="3"/>
  <c r="H7" i="3"/>
  <c r="N14" i="11" l="1"/>
  <c r="M14" i="11"/>
  <c r="L14" i="11"/>
  <c r="K14" i="11"/>
  <c r="J14" i="11"/>
  <c r="I14" i="11"/>
  <c r="H14" i="11"/>
  <c r="G14" i="11"/>
  <c r="F14" i="11"/>
  <c r="E14" i="11"/>
  <c r="D14" i="11"/>
  <c r="C14" i="11"/>
  <c r="O13" i="11"/>
  <c r="O12" i="11"/>
  <c r="O11" i="11"/>
  <c r="O10" i="11"/>
  <c r="O9" i="11"/>
  <c r="O8" i="11"/>
  <c r="O7" i="11"/>
  <c r="O6" i="11"/>
  <c r="N13" i="10"/>
  <c r="M13" i="10"/>
  <c r="L13" i="10"/>
  <c r="K13" i="10"/>
  <c r="J13" i="10"/>
  <c r="I13" i="10"/>
  <c r="H13" i="10"/>
  <c r="G13" i="10"/>
  <c r="F13" i="10"/>
  <c r="E13" i="10"/>
  <c r="D13" i="10"/>
  <c r="C13" i="10"/>
  <c r="O12" i="10"/>
  <c r="O11" i="10"/>
  <c r="O10" i="10"/>
  <c r="O9" i="10"/>
  <c r="O8" i="10"/>
  <c r="O7" i="10"/>
  <c r="O6" i="10"/>
  <c r="H13" i="4"/>
  <c r="H12" i="4"/>
  <c r="H11" i="4"/>
  <c r="H10" i="4"/>
  <c r="H9" i="4"/>
  <c r="H8" i="4"/>
  <c r="H7" i="4"/>
  <c r="O14" i="11" l="1"/>
  <c r="O13" i="10"/>
  <c r="N13" i="9" l="1"/>
  <c r="M13" i="9"/>
  <c r="L13" i="9"/>
  <c r="K13" i="9"/>
  <c r="J13" i="9"/>
  <c r="I13" i="9"/>
  <c r="H13" i="9"/>
  <c r="G13" i="9"/>
  <c r="F13" i="9"/>
  <c r="E13" i="9"/>
  <c r="D13" i="9"/>
  <c r="C13" i="9"/>
  <c r="O12" i="9"/>
  <c r="O11" i="9"/>
  <c r="O10" i="9"/>
  <c r="O9" i="9"/>
  <c r="O7" i="9"/>
  <c r="O8" i="9"/>
  <c r="O6" i="9"/>
  <c r="H15" i="7"/>
  <c r="H14" i="7"/>
  <c r="H13" i="7"/>
  <c r="H12" i="7"/>
  <c r="H11" i="7"/>
  <c r="H10" i="7"/>
  <c r="H9" i="7"/>
  <c r="H8" i="7"/>
  <c r="H7" i="7"/>
  <c r="O7" i="8"/>
  <c r="O8" i="8"/>
  <c r="O9" i="8"/>
  <c r="O10" i="8"/>
  <c r="O11" i="8"/>
  <c r="O12" i="8"/>
  <c r="O13" i="8"/>
  <c r="O14" i="8"/>
  <c r="O6" i="8"/>
  <c r="N15" i="8"/>
  <c r="M15" i="8"/>
  <c r="L15" i="8"/>
  <c r="K15" i="8"/>
  <c r="J15" i="8"/>
  <c r="I15" i="8"/>
  <c r="H15" i="8"/>
  <c r="G15" i="8"/>
  <c r="F15" i="8"/>
  <c r="E15" i="8"/>
  <c r="D15" i="8"/>
  <c r="C15" i="8"/>
  <c r="O13" i="9" l="1"/>
  <c r="O15" i="8"/>
  <c r="G11" i="3" l="1"/>
  <c r="G13" i="3"/>
  <c r="G12" i="3"/>
  <c r="G10" i="3"/>
  <c r="G9" i="3"/>
  <c r="G8" i="3"/>
  <c r="G7" i="3"/>
  <c r="G15" i="5" l="1"/>
  <c r="K8" i="4" l="1"/>
  <c r="K9" i="4"/>
  <c r="K10" i="4"/>
  <c r="K11" i="4"/>
  <c r="K12" i="4"/>
  <c r="K13" i="4"/>
  <c r="K7" i="4"/>
  <c r="K8" i="3"/>
  <c r="K9" i="3"/>
  <c r="K10" i="3"/>
  <c r="K11" i="3"/>
  <c r="K12" i="3"/>
  <c r="K13" i="3"/>
  <c r="K7" i="3"/>
  <c r="K8" i="7"/>
  <c r="K9" i="7"/>
  <c r="K10" i="7"/>
  <c r="K11" i="7"/>
  <c r="K12" i="7"/>
  <c r="K13" i="7"/>
  <c r="K14" i="7"/>
  <c r="K15" i="7"/>
  <c r="K7" i="7"/>
  <c r="K8" i="5"/>
  <c r="K9" i="5"/>
  <c r="K10" i="5"/>
  <c r="K11" i="5"/>
  <c r="K12" i="5"/>
  <c r="K13" i="5"/>
  <c r="K14" i="5"/>
  <c r="K7" i="5"/>
  <c r="J15" i="7"/>
  <c r="J14" i="7"/>
  <c r="J13" i="7"/>
  <c r="J12" i="7"/>
  <c r="J11" i="7"/>
  <c r="J10" i="7"/>
  <c r="J9" i="7"/>
  <c r="J8" i="7"/>
  <c r="J7" i="7"/>
  <c r="I15" i="7"/>
  <c r="I14" i="7"/>
  <c r="I13" i="7"/>
  <c r="I12" i="7"/>
  <c r="I11" i="7"/>
  <c r="I10" i="7"/>
  <c r="I9" i="7"/>
  <c r="I8" i="7"/>
  <c r="I7" i="7"/>
  <c r="L12" i="7" l="1"/>
  <c r="M12" i="7" s="1"/>
  <c r="L15" i="7"/>
  <c r="M15" i="7" s="1"/>
  <c r="L14" i="7"/>
  <c r="M14" i="7" s="1"/>
  <c r="L13" i="7"/>
  <c r="M13" i="7" s="1"/>
  <c r="L11" i="7"/>
  <c r="M11" i="7" s="1"/>
  <c r="L10" i="7"/>
  <c r="M10" i="7" s="1"/>
  <c r="L9" i="7"/>
  <c r="M9" i="7" s="1"/>
  <c r="L8" i="7"/>
  <c r="M8" i="7" s="1"/>
  <c r="I16" i="7"/>
  <c r="L7" i="7"/>
  <c r="M7" i="7" s="1"/>
  <c r="J16" i="7"/>
  <c r="H14" i="4"/>
  <c r="G14" i="4"/>
  <c r="H14" i="3"/>
  <c r="G14" i="3"/>
  <c r="G15" i="3" s="1"/>
  <c r="H16" i="7" l="1"/>
  <c r="G16" i="7"/>
  <c r="L16" i="7" l="1"/>
  <c r="H45" i="5" l="1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14" i="5"/>
  <c r="I14" i="5"/>
  <c r="J13" i="5"/>
  <c r="I13" i="5"/>
  <c r="J12" i="5"/>
  <c r="I12" i="5"/>
  <c r="J11" i="5"/>
  <c r="I11" i="5"/>
  <c r="J10" i="5"/>
  <c r="I10" i="5"/>
  <c r="J9" i="5"/>
  <c r="I9" i="5"/>
  <c r="I8" i="5"/>
  <c r="I39" i="5" l="1"/>
  <c r="J41" i="5"/>
  <c r="I45" i="5"/>
  <c r="L14" i="5"/>
  <c r="M14" i="5" s="1"/>
  <c r="J42" i="5"/>
  <c r="L27" i="5"/>
  <c r="L13" i="5"/>
  <c r="M13" i="5" s="1"/>
  <c r="J40" i="5"/>
  <c r="L28" i="5"/>
  <c r="L30" i="5"/>
  <c r="L26" i="5"/>
  <c r="J44" i="5"/>
  <c r="H15" i="5"/>
  <c r="L10" i="5"/>
  <c r="M10" i="5" s="1"/>
  <c r="L24" i="5"/>
  <c r="L29" i="5"/>
  <c r="J39" i="5"/>
  <c r="L39" i="5" s="1"/>
  <c r="I40" i="5"/>
  <c r="L9" i="5"/>
  <c r="M9" i="5" s="1"/>
  <c r="J45" i="5"/>
  <c r="L25" i="5"/>
  <c r="L11" i="5"/>
  <c r="M11" i="5" s="1"/>
  <c r="L12" i="5"/>
  <c r="M12" i="5" s="1"/>
  <c r="J43" i="5"/>
  <c r="I43" i="5"/>
  <c r="J8" i="5"/>
  <c r="L8" i="5" s="1"/>
  <c r="M8" i="5" s="1"/>
  <c r="J7" i="5"/>
  <c r="I42" i="5"/>
  <c r="I41" i="5"/>
  <c r="I44" i="5"/>
  <c r="I7" i="5"/>
  <c r="I15" i="5" s="1"/>
  <c r="I12" i="4"/>
  <c r="J12" i="4"/>
  <c r="I11" i="4"/>
  <c r="I10" i="4"/>
  <c r="L45" i="5" l="1"/>
  <c r="L41" i="5"/>
  <c r="J55" i="5" s="1"/>
  <c r="I57" i="5"/>
  <c r="J59" i="5"/>
  <c r="I58" i="5"/>
  <c r="I55" i="5"/>
  <c r="I59" i="5"/>
  <c r="I56" i="5"/>
  <c r="L56" i="5"/>
  <c r="L42" i="5"/>
  <c r="J56" i="5" s="1"/>
  <c r="L55" i="5"/>
  <c r="I53" i="5"/>
  <c r="L57" i="5"/>
  <c r="L44" i="5"/>
  <c r="L31" i="5"/>
  <c r="L58" i="5"/>
  <c r="L40" i="5"/>
  <c r="L54" i="5"/>
  <c r="I54" i="5"/>
  <c r="J15" i="5"/>
  <c r="L7" i="5"/>
  <c r="M7" i="5" s="1"/>
  <c r="L53" i="5"/>
  <c r="L59" i="5"/>
  <c r="L43" i="5"/>
  <c r="J53" i="5"/>
  <c r="J13" i="4"/>
  <c r="J9" i="4"/>
  <c r="I9" i="4"/>
  <c r="J11" i="4"/>
  <c r="L11" i="4" s="1"/>
  <c r="M11" i="4" s="1"/>
  <c r="I13" i="4"/>
  <c r="J8" i="4"/>
  <c r="J10" i="4"/>
  <c r="L10" i="4" s="1"/>
  <c r="M10" i="4" s="1"/>
  <c r="L12" i="4"/>
  <c r="M12" i="4" s="1"/>
  <c r="I7" i="4"/>
  <c r="J7" i="4"/>
  <c r="I8" i="4"/>
  <c r="J14" i="4" l="1"/>
  <c r="I14" i="4"/>
  <c r="J54" i="5"/>
  <c r="I60" i="5"/>
  <c r="L9" i="4"/>
  <c r="M9" i="4" s="1"/>
  <c r="J58" i="5"/>
  <c r="J57" i="5"/>
  <c r="J60" i="5" s="1"/>
  <c r="L15" i="5"/>
  <c r="L47" i="5"/>
  <c r="L8" i="4"/>
  <c r="M8" i="4" s="1"/>
  <c r="L13" i="4"/>
  <c r="M13" i="4" s="1"/>
  <c r="L7" i="4"/>
  <c r="M7" i="4" s="1"/>
  <c r="L14" i="4" l="1"/>
  <c r="J9" i="3" l="1"/>
  <c r="I9" i="3"/>
  <c r="J10" i="3"/>
  <c r="I10" i="3"/>
  <c r="J11" i="3"/>
  <c r="I11" i="3"/>
  <c r="J12" i="3"/>
  <c r="I12" i="3"/>
  <c r="J13" i="3"/>
  <c r="I13" i="3"/>
  <c r="J8" i="3"/>
  <c r="I8" i="3"/>
  <c r="J7" i="3"/>
  <c r="I7" i="3"/>
  <c r="H22" i="3"/>
  <c r="G22" i="3"/>
  <c r="H23" i="3"/>
  <c r="G23" i="3"/>
  <c r="H24" i="3"/>
  <c r="G24" i="3"/>
  <c r="H25" i="3"/>
  <c r="G25" i="3"/>
  <c r="H26" i="3"/>
  <c r="G26" i="3"/>
  <c r="H27" i="3"/>
  <c r="G27" i="3"/>
  <c r="H28" i="3"/>
  <c r="G28" i="3"/>
  <c r="I14" i="3" l="1"/>
  <c r="J28" i="3"/>
  <c r="J24" i="3"/>
  <c r="J22" i="3"/>
  <c r="J14" i="3"/>
  <c r="L7" i="3"/>
  <c r="L8" i="3"/>
  <c r="M8" i="3" s="1"/>
  <c r="L12" i="3"/>
  <c r="M12" i="3" s="1"/>
  <c r="L11" i="3"/>
  <c r="L9" i="3"/>
  <c r="M9" i="3" s="1"/>
  <c r="L13" i="3"/>
  <c r="M13" i="3" s="1"/>
  <c r="L10" i="3"/>
  <c r="M10" i="3" s="1"/>
  <c r="L42" i="3"/>
  <c r="L39" i="3"/>
  <c r="L37" i="3"/>
  <c r="L38" i="3"/>
  <c r="L41" i="3"/>
  <c r="J27" i="3"/>
  <c r="L36" i="3"/>
  <c r="L40" i="3"/>
  <c r="J25" i="3"/>
  <c r="M25" i="3"/>
  <c r="J23" i="3"/>
  <c r="M23" i="3"/>
  <c r="M28" i="3"/>
  <c r="J26" i="3"/>
  <c r="I22" i="3"/>
  <c r="I28" i="3"/>
  <c r="L28" i="3" s="1"/>
  <c r="I27" i="3"/>
  <c r="I26" i="3"/>
  <c r="I25" i="3"/>
  <c r="I24" i="3"/>
  <c r="I23" i="3"/>
  <c r="L24" i="3" l="1"/>
  <c r="J38" i="3" s="1"/>
  <c r="I41" i="3"/>
  <c r="I39" i="3"/>
  <c r="L22" i="3"/>
  <c r="J36" i="3" s="1"/>
  <c r="I37" i="3"/>
  <c r="I40" i="3"/>
  <c r="M11" i="3"/>
  <c r="I36" i="3"/>
  <c r="M7" i="3"/>
  <c r="I42" i="3"/>
  <c r="L14" i="3"/>
  <c r="I38" i="3"/>
  <c r="L27" i="3"/>
  <c r="J41" i="3" s="1"/>
  <c r="L26" i="3"/>
  <c r="J40" i="3" s="1"/>
  <c r="M27" i="3"/>
  <c r="J42" i="3"/>
  <c r="L25" i="3"/>
  <c r="M24" i="3"/>
  <c r="L23" i="3"/>
  <c r="L30" i="3" s="1"/>
  <c r="M26" i="3"/>
  <c r="I43" i="3" l="1"/>
  <c r="J39" i="3"/>
  <c r="J37" i="3"/>
  <c r="J43" i="3" s="1"/>
</calcChain>
</file>

<file path=xl/sharedStrings.xml><?xml version="1.0" encoding="utf-8"?>
<sst xmlns="http://schemas.openxmlformats.org/spreadsheetml/2006/main" count="300" uniqueCount="60">
  <si>
    <t>Foregone Revenue Calculation</t>
  </si>
  <si>
    <t>Rate Class</t>
  </si>
  <si>
    <t>Forgone Revenue Rate Rider</t>
  </si>
  <si>
    <t>Monthly</t>
  </si>
  <si>
    <t>Volumetric</t>
  </si>
  <si>
    <t>Total Revenue</t>
  </si>
  <si>
    <t>Residential</t>
  </si>
  <si>
    <t>General Service &lt; 50 kW</t>
  </si>
  <si>
    <t>Unmetered Scattered Load</t>
  </si>
  <si>
    <t>General Service 50 kW - 499 kW</t>
  </si>
  <si>
    <t>General Service 500 kW - 4999 kW</t>
  </si>
  <si>
    <t>Large Use (&gt; 5000 kW)</t>
  </si>
  <si>
    <t>Street Lighting</t>
  </si>
  <si>
    <t>2015 Board-Approved Base Rates</t>
  </si>
  <si>
    <t>Foregone Revenue</t>
  </si>
  <si>
    <t>2016 Proposed 
Base Rates</t>
  </si>
  <si>
    <t>TOTAL</t>
  </si>
  <si>
    <t>Jan-Mar 2014 Billing Determinants</t>
  </si>
  <si>
    <t>2015 Rates @ Jan-Mar 2014 Load</t>
  </si>
  <si>
    <t>2016 Rates @ Jan-Mar 2014 Load</t>
  </si>
  <si>
    <t>Based on Monthly BD</t>
  </si>
  <si>
    <t>Based onProrated BD</t>
  </si>
  <si>
    <t>Jan-Apr 2017 Billing Determinants</t>
  </si>
  <si>
    <t>2017 Board-Approved Base Rates</t>
  </si>
  <si>
    <t>2018 Board-Approved 
Base Rates</t>
  </si>
  <si>
    <t>2018 Rates @ Jan-Apr 2017 Load</t>
  </si>
  <si>
    <t>2017 Rates @ Jan-Apr 2017 Load</t>
  </si>
  <si>
    <t>EB - 2017-0024</t>
  </si>
  <si>
    <t>Alectra Utilities Corporation_PowerStream Rate Zone</t>
  </si>
  <si>
    <t>General Service &gt; 50 kW</t>
  </si>
  <si>
    <t>Large User</t>
  </si>
  <si>
    <t>Sentinel</t>
  </si>
  <si>
    <t>Alectra Utilities Corporation_Enersource Rate Zone</t>
  </si>
  <si>
    <t>Alectra Utilities Corporation_Horizon Rate Zone</t>
  </si>
  <si>
    <t>Large Use (1)</t>
  </si>
  <si>
    <t>Large Use (2) with Dedicated Assets</t>
  </si>
  <si>
    <t>Alectra Utilities Corporation_Brampton Rate Zone</t>
  </si>
  <si>
    <t>General Service 50 kW - 699 kW</t>
  </si>
  <si>
    <t>General Service 700 kW - 4999 kW</t>
  </si>
  <si>
    <t>Distributed Generation</t>
  </si>
  <si>
    <t>Embedded Distributor</t>
  </si>
  <si>
    <t>Fixed Rate Rider</t>
  </si>
  <si>
    <t>Jan-Apr 2016 Billing Determinants</t>
  </si>
  <si>
    <t>2017 Rates @ Jan-Apr 2016 Load</t>
  </si>
  <si>
    <t>2016 Monthly Billing Determinant</t>
  </si>
  <si>
    <t>General Service 50 kW - 4999 kW</t>
  </si>
  <si>
    <t>January</t>
  </si>
  <si>
    <t>February</t>
  </si>
  <si>
    <t>March</t>
  </si>
  <si>
    <t>April</t>
  </si>
  <si>
    <t>Total</t>
  </si>
  <si>
    <t>June</t>
  </si>
  <si>
    <t>July</t>
  </si>
  <si>
    <t>August</t>
  </si>
  <si>
    <t>September</t>
  </si>
  <si>
    <t>October</t>
  </si>
  <si>
    <t>November</t>
  </si>
  <si>
    <t>December</t>
  </si>
  <si>
    <t>Foregone Revenue Calculation Volumetric Billing Determinant Backup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</si>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</sst>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* #,##0.0000_);_(&quot;$&quot;* \(#,##0.0000\);_(&quot;$&quot;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_);_(* \(#,##0.0\);_(* &quot;-&quot;??_);_(@_)"/>
    <numFmt numFmtId="173" formatCode="#,##0.0"/>
    <numFmt numFmtId="174" formatCode="mm/dd/yyyy"/>
    <numFmt numFmtId="175" formatCode="0\-0"/>
    <numFmt numFmtId="176" formatCode="#,##0.0000_);\(#,##0.0000\)"/>
    <numFmt numFmtId="177" formatCode="_-&quot;$&quot;* #,##0_-;\-&quot;$&quot;* #,##0_-;_-&quot;$&quot;* &quot;-&quot;??_-;_-@_-"/>
    <numFmt numFmtId="178" formatCode="&quot;$&quot;#,##0\ ;\(&quot;$&quot;#,##0\)"/>
    <numFmt numFmtId="179" formatCode="0.000%"/>
    <numFmt numFmtId="180" formatCode="&quot;£ &quot;#,##0.00;[Red]\-&quot;£ &quot;#,##0.00"/>
    <numFmt numFmtId="181" formatCode="_([$€-2]* #,##0.00_);_([$€-2]* \(#,##0.00\);_([$€-2]* &quot;-&quot;??_)"/>
    <numFmt numFmtId="182" formatCode="##\-#"/>
    <numFmt numFmtId="183" formatCode="_-* #,##0_-;\-* #,##0_-;_-* &quot;-&quot;??_-;_-@_-"/>
    <numFmt numFmtId="184" formatCode="#,##0.00000_);\(#,##0.00000\)"/>
    <numFmt numFmtId="185" formatCode="[$-409]d\-mmm\-yy;@"/>
    <numFmt numFmtId="186" formatCode="#,##0.0_);\(#,##0.0\)"/>
    <numFmt numFmtId="187" formatCode="0.0\x"/>
    <numFmt numFmtId="188" formatCode="#,##0.000_);\(#,##0.000\)"/>
    <numFmt numFmtId="189" formatCode="#,##0;&quot;\&quot;&quot;\&quot;&quot;\&quot;&quot;\&quot;\(#,##0&quot;\&quot;&quot;\&quot;&quot;\&quot;&quot;\&quot;\)"/>
    <numFmt numFmtId="190" formatCode="&quot;\&quot;&quot;\&quot;&quot;\&quot;&quot;\&quot;\$#,##0.00;&quot;\&quot;&quot;\&quot;&quot;\&quot;&quot;\&quot;\(&quot;\&quot;&quot;\&quot;&quot;\&quot;&quot;\&quot;\$#,##0.00&quot;\&quot;&quot;\&quot;&quot;\&quot;&quot;\&quot;\)"/>
    <numFmt numFmtId="191" formatCode="&quot;\&quot;&quot;\&quot;&quot;\&quot;&quot;\&quot;\$#,##0;&quot;\&quot;&quot;\&quot;&quot;\&quot;&quot;\&quot;\(&quot;\&quot;&quot;\&quot;&quot;\&quot;&quot;\&quot;\$#,##0&quot;\&quot;&quot;\&quot;&quot;\&quot;&quot;\&quot;\)"/>
    <numFmt numFmtId="192" formatCode="0.00\x"/>
    <numFmt numFmtId="193" formatCode="0.0%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24"/>
      <name val="Courier New"/>
      <family val="3"/>
    </font>
    <font>
      <sz val="10"/>
      <name val="MS Sans Serif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sz val="10"/>
      <name val="Helv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AF6B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07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5" fillId="0" borderId="0"/>
    <xf numFmtId="172" fontId="5" fillId="0" borderId="0"/>
    <xf numFmtId="172" fontId="5" fillId="0" borderId="0"/>
    <xf numFmtId="173" fontId="5" fillId="0" borderId="0"/>
    <xf numFmtId="173" fontId="5" fillId="0" borderId="0"/>
    <xf numFmtId="173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4" fontId="5" fillId="0" borderId="0"/>
    <xf numFmtId="174" fontId="5" fillId="0" borderId="0"/>
    <xf numFmtId="174" fontId="5" fillId="0" borderId="0"/>
    <xf numFmtId="175" fontId="5" fillId="0" borderId="0"/>
    <xf numFmtId="175" fontId="5" fillId="0" borderId="0"/>
    <xf numFmtId="175" fontId="5" fillId="0" borderId="0"/>
    <xf numFmtId="174" fontId="5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0" fontId="15" fillId="21" borderId="13" applyNumberFormat="0" applyAlignment="0" applyProtection="0"/>
    <xf numFmtId="166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18" fillId="0" borderId="0" applyFont="0" applyFill="0" applyBorder="0" applyAlignment="0" applyProtection="0"/>
    <xf numFmtId="4" fontId="20" fillId="0" borderId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6" fillId="0" borderId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1" fillId="0" borderId="17" applyNumberForma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3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7" fillId="7" borderId="12" applyNumberFormat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182" fontId="5" fillId="0" borderId="0"/>
    <xf numFmtId="182" fontId="5" fillId="0" borderId="0"/>
    <xf numFmtId="182" fontId="5" fillId="0" borderId="0"/>
    <xf numFmtId="170" fontId="5" fillId="0" borderId="0"/>
    <xf numFmtId="170" fontId="5" fillId="0" borderId="0"/>
    <xf numFmtId="17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80" fontId="5" fillId="0" borderId="0"/>
    <xf numFmtId="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20" fillId="25" borderId="21" applyNumberFormat="0" applyFont="0" applyAlignment="0" applyProtection="0"/>
    <xf numFmtId="0" fontId="44" fillId="20" borderId="22" applyNumberFormat="0" applyAlignment="0" applyProtection="0"/>
    <xf numFmtId="0" fontId="44" fillId="20" borderId="22" applyNumberFormat="0" applyAlignment="0" applyProtection="0"/>
    <xf numFmtId="0" fontId="45" fillId="20" borderId="22" applyNumberFormat="0" applyAlignment="0" applyProtection="0"/>
    <xf numFmtId="0" fontId="14" fillId="26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18" fillId="0" borderId="25" applyNumberFormat="0" applyFont="0" applyFill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85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6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5" fillId="0" borderId="0"/>
    <xf numFmtId="185" fontId="1" fillId="0" borderId="0"/>
    <xf numFmtId="185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0" fontId="1" fillId="29" borderId="3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20" borderId="12" applyNumberFormat="0" applyAlignment="0" applyProtection="0"/>
    <xf numFmtId="0" fontId="14" fillId="21" borderId="13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7" fillId="0" borderId="0"/>
    <xf numFmtId="189" fontId="17" fillId="0" borderId="0"/>
    <xf numFmtId="0" fontId="17" fillId="0" borderId="0"/>
    <xf numFmtId="189" fontId="17" fillId="0" borderId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90" fontId="17" fillId="0" borderId="0"/>
    <xf numFmtId="190" fontId="17" fillId="0" borderId="0"/>
    <xf numFmtId="0" fontId="17" fillId="0" borderId="0"/>
    <xf numFmtId="190" fontId="17" fillId="0" borderId="0"/>
    <xf numFmtId="191" fontId="17" fillId="0" borderId="0"/>
    <xf numFmtId="191" fontId="17" fillId="0" borderId="0"/>
    <xf numFmtId="0" fontId="17" fillId="0" borderId="0"/>
    <xf numFmtId="191" fontId="17" fillId="0" borderId="0"/>
    <xf numFmtId="0" fontId="21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0" fontId="37" fillId="7" borderId="12" applyNumberFormat="0" applyAlignment="0" applyProtection="0"/>
    <xf numFmtId="0" fontId="39" fillId="0" borderId="20" applyNumberFormat="0" applyFill="0" applyAlignment="0" applyProtection="0"/>
    <xf numFmtId="44" fontId="56" fillId="0" borderId="0"/>
    <xf numFmtId="44" fontId="56" fillId="0" borderId="0"/>
    <xf numFmtId="44" fontId="56" fillId="0" borderId="0"/>
    <xf numFmtId="0" fontId="56" fillId="0" borderId="0"/>
    <xf numFmtId="0" fontId="56" fillId="0" borderId="0"/>
    <xf numFmtId="44" fontId="56" fillId="0" borderId="0"/>
    <xf numFmtId="44" fontId="56" fillId="0" borderId="0"/>
    <xf numFmtId="0" fontId="41" fillId="24" borderId="0" applyNumberFormat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1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60" fillId="25" borderId="2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16" fillId="29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7" fontId="17" fillId="0" borderId="0"/>
    <xf numFmtId="37" fontId="61" fillId="42" borderId="0">
      <alignment horizontal="right"/>
    </xf>
    <xf numFmtId="0" fontId="44" fillId="20" borderId="22" applyNumberFormat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62" fillId="0" borderId="6">
      <alignment horizontal="center"/>
    </xf>
    <xf numFmtId="0" fontId="62" fillId="0" borderId="6">
      <alignment horizontal="center"/>
    </xf>
    <xf numFmtId="0" fontId="62" fillId="0" borderId="6">
      <alignment horizontal="center"/>
    </xf>
    <xf numFmtId="0" fontId="62" fillId="0" borderId="6">
      <alignment horizontal="center"/>
    </xf>
    <xf numFmtId="0" fontId="62" fillId="0" borderId="6">
      <alignment horizontal="center"/>
    </xf>
    <xf numFmtId="0" fontId="62" fillId="0" borderId="6">
      <alignment horizontal="center"/>
    </xf>
    <xf numFmtId="0" fontId="62" fillId="0" borderId="6">
      <alignment horizontal="center"/>
    </xf>
    <xf numFmtId="3" fontId="19" fillId="0" borderId="0" applyFont="0" applyFill="0" applyBorder="0" applyAlignment="0" applyProtection="0"/>
    <xf numFmtId="0" fontId="19" fillId="43" borderId="0" applyNumberFormat="0" applyFont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192" fontId="5" fillId="0" borderId="0"/>
    <xf numFmtId="9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0" fontId="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12" applyNumberFormat="0" applyAlignment="0" applyProtection="0"/>
    <xf numFmtId="0" fontId="66" fillId="21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7" borderId="12" applyNumberFormat="0" applyAlignment="0" applyProtection="0"/>
    <xf numFmtId="0" fontId="73" fillId="0" borderId="20" applyNumberFormat="0" applyFill="0" applyAlignment="0" applyProtection="0"/>
    <xf numFmtId="0" fontId="74" fillId="24" borderId="0" applyNumberFormat="0" applyBorder="0" applyAlignment="0" applyProtection="0"/>
    <xf numFmtId="0" fontId="17" fillId="0" borderId="0"/>
    <xf numFmtId="0" fontId="6" fillId="0" borderId="0"/>
    <xf numFmtId="0" fontId="75" fillId="20" borderId="22" applyNumberFormat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76" fillId="0" borderId="24" applyNumberFormat="0" applyFill="0" applyAlignment="0" applyProtection="0"/>
    <xf numFmtId="0" fontId="77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2" fillId="7" borderId="12" applyNumberFormat="0" applyAlignment="0" applyProtection="0"/>
    <xf numFmtId="0" fontId="17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4" fillId="0" borderId="9" xfId="0" applyFont="1" applyFill="1" applyBorder="1" applyAlignment="1">
      <alignment horizontal="left" indent="1"/>
    </xf>
    <xf numFmtId="167" fontId="0" fillId="0" borderId="4" xfId="2" applyFont="1" applyBorder="1"/>
    <xf numFmtId="169" fontId="0" fillId="0" borderId="3" xfId="2" applyNumberFormat="1" applyFont="1" applyBorder="1"/>
    <xf numFmtId="170" fontId="0" fillId="0" borderId="4" xfId="1" applyNumberFormat="1" applyFont="1" applyFill="1" applyBorder="1"/>
    <xf numFmtId="170" fontId="0" fillId="0" borderId="3" xfId="1" applyNumberFormat="1" applyFont="1" applyFill="1" applyBorder="1"/>
    <xf numFmtId="171" fontId="0" fillId="0" borderId="1" xfId="2" applyNumberFormat="1" applyFont="1" applyBorder="1"/>
    <xf numFmtId="168" fontId="0" fillId="0" borderId="0" xfId="0" applyNumberFormat="1"/>
    <xf numFmtId="167" fontId="0" fillId="0" borderId="10" xfId="2" applyFont="1" applyBorder="1"/>
    <xf numFmtId="169" fontId="0" fillId="0" borderId="11" xfId="2" applyNumberFormat="1" applyFont="1" applyBorder="1"/>
    <xf numFmtId="170" fontId="0" fillId="0" borderId="10" xfId="1" applyNumberFormat="1" applyFont="1" applyFill="1" applyBorder="1"/>
    <xf numFmtId="170" fontId="0" fillId="0" borderId="11" xfId="1" applyNumberFormat="1" applyFont="1" applyFill="1" applyBorder="1"/>
    <xf numFmtId="171" fontId="0" fillId="0" borderId="9" xfId="2" applyNumberFormat="1" applyFont="1" applyBorder="1"/>
    <xf numFmtId="0" fontId="4" fillId="0" borderId="5" xfId="0" applyFont="1" applyFill="1" applyBorder="1" applyAlignment="1">
      <alignment horizontal="left" indent="1"/>
    </xf>
    <xf numFmtId="167" fontId="0" fillId="0" borderId="8" xfId="2" applyFont="1" applyBorder="1"/>
    <xf numFmtId="169" fontId="0" fillId="0" borderId="7" xfId="2" applyNumberFormat="1" applyFont="1" applyBorder="1"/>
    <xf numFmtId="170" fontId="0" fillId="0" borderId="8" xfId="1" applyNumberFormat="1" applyFont="1" applyFill="1" applyBorder="1"/>
    <xf numFmtId="171" fontId="0" fillId="0" borderId="5" xfId="2" applyNumberFormat="1" applyFont="1" applyBorder="1"/>
    <xf numFmtId="0" fontId="2" fillId="28" borderId="1" xfId="0" applyFont="1" applyFill="1" applyBorder="1" applyAlignment="1">
      <alignment horizontal="left" wrapText="1"/>
    </xf>
    <xf numFmtId="0" fontId="2" fillId="28" borderId="5" xfId="0" applyFont="1" applyFill="1" applyBorder="1" applyAlignment="1">
      <alignment horizontal="left" wrapText="1"/>
    </xf>
    <xf numFmtId="0" fontId="2" fillId="28" borderId="6" xfId="0" applyFont="1" applyFill="1" applyBorder="1" applyAlignment="1">
      <alignment horizontal="center" wrapText="1"/>
    </xf>
    <xf numFmtId="0" fontId="2" fillId="28" borderId="7" xfId="0" applyFont="1" applyFill="1" applyBorder="1" applyAlignment="1">
      <alignment horizontal="center" wrapText="1"/>
    </xf>
    <xf numFmtId="0" fontId="2" fillId="28" borderId="8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center" wrapText="1"/>
    </xf>
    <xf numFmtId="0" fontId="2" fillId="28" borderId="5" xfId="0" applyFont="1" applyFill="1" applyBorder="1" applyAlignment="1">
      <alignment horizontal="center" wrapText="1"/>
    </xf>
    <xf numFmtId="0" fontId="2" fillId="28" borderId="9" xfId="0" applyFont="1" applyFill="1" applyBorder="1" applyAlignment="1">
      <alignment horizontal="center" wrapText="1"/>
    </xf>
    <xf numFmtId="167" fontId="0" fillId="0" borderId="3" xfId="2" applyNumberFormat="1" applyFont="1" applyBorder="1"/>
    <xf numFmtId="171" fontId="0" fillId="0" borderId="0" xfId="0" applyNumberFormat="1"/>
    <xf numFmtId="170" fontId="0" fillId="0" borderId="0" xfId="0" applyNumberFormat="1"/>
    <xf numFmtId="183" fontId="0" fillId="0" borderId="11" xfId="1" applyNumberFormat="1" applyFont="1" applyFill="1" applyBorder="1"/>
    <xf numFmtId="183" fontId="0" fillId="0" borderId="7" xfId="1" applyNumberFormat="1" applyFont="1" applyFill="1" applyBorder="1"/>
    <xf numFmtId="171" fontId="2" fillId="0" borderId="19" xfId="0" applyNumberFormat="1" applyFont="1" applyBorder="1"/>
    <xf numFmtId="171" fontId="2" fillId="0" borderId="26" xfId="0" applyNumberFormat="1" applyFont="1" applyBorder="1"/>
    <xf numFmtId="0" fontId="51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Border="1"/>
    <xf numFmtId="0" fontId="50" fillId="0" borderId="19" xfId="0" quotePrefix="1" applyFont="1" applyFill="1" applyBorder="1" applyAlignment="1">
      <alignment horizontal="left"/>
    </xf>
    <xf numFmtId="171" fontId="0" fillId="0" borderId="0" xfId="2" applyNumberFormat="1" applyFont="1" applyFill="1" applyBorder="1"/>
    <xf numFmtId="168" fontId="0" fillId="0" borderId="0" xfId="1" applyFont="1"/>
    <xf numFmtId="179" fontId="0" fillId="0" borderId="0" xfId="388" applyNumberFormat="1" applyFont="1"/>
    <xf numFmtId="167" fontId="0" fillId="0" borderId="0" xfId="0" applyNumberFormat="1"/>
    <xf numFmtId="44" fontId="0" fillId="0" borderId="0" xfId="0" applyNumberFormat="1"/>
    <xf numFmtId="167" fontId="0" fillId="0" borderId="0" xfId="2" applyNumberFormat="1" applyFont="1" applyBorder="1"/>
    <xf numFmtId="0" fontId="0" fillId="0" borderId="0" xfId="0" applyBorder="1"/>
    <xf numFmtId="0" fontId="52" fillId="27" borderId="1" xfId="0" applyFont="1" applyFill="1" applyBorder="1" applyAlignment="1">
      <alignment horizontal="left" wrapText="1"/>
    </xf>
    <xf numFmtId="0" fontId="52" fillId="27" borderId="1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left" wrapText="1"/>
    </xf>
    <xf numFmtId="0" fontId="52" fillId="27" borderId="6" xfId="0" applyFont="1" applyFill="1" applyBorder="1" applyAlignment="1">
      <alignment horizontal="center" wrapText="1"/>
    </xf>
    <xf numFmtId="0" fontId="52" fillId="27" borderId="7" xfId="0" applyFont="1" applyFill="1" applyBorder="1" applyAlignment="1">
      <alignment horizontal="center" wrapText="1"/>
    </xf>
    <xf numFmtId="0" fontId="52" fillId="27" borderId="8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indent="1"/>
    </xf>
    <xf numFmtId="167" fontId="53" fillId="0" borderId="4" xfId="2" applyFont="1" applyBorder="1"/>
    <xf numFmtId="169" fontId="53" fillId="0" borderId="3" xfId="2" applyNumberFormat="1" applyFont="1" applyBorder="1"/>
    <xf numFmtId="170" fontId="53" fillId="0" borderId="4" xfId="1" applyNumberFormat="1" applyFont="1" applyFill="1" applyBorder="1"/>
    <xf numFmtId="170" fontId="53" fillId="0" borderId="3" xfId="1" applyNumberFormat="1" applyFont="1" applyFill="1" applyBorder="1"/>
    <xf numFmtId="171" fontId="53" fillId="0" borderId="1" xfId="2" applyNumberFormat="1" applyFont="1" applyBorder="1"/>
    <xf numFmtId="167" fontId="53" fillId="0" borderId="1" xfId="2" applyNumberFormat="1" applyFont="1" applyBorder="1"/>
    <xf numFmtId="167" fontId="53" fillId="0" borderId="10" xfId="2" applyFont="1" applyBorder="1"/>
    <xf numFmtId="169" fontId="53" fillId="0" borderId="11" xfId="2" applyNumberFormat="1" applyFont="1" applyBorder="1"/>
    <xf numFmtId="170" fontId="53" fillId="0" borderId="10" xfId="1" applyNumberFormat="1" applyFont="1" applyFill="1" applyBorder="1"/>
    <xf numFmtId="170" fontId="53" fillId="0" borderId="11" xfId="1" applyNumberFormat="1" applyFont="1" applyFill="1" applyBorder="1"/>
    <xf numFmtId="171" fontId="53" fillId="0" borderId="9" xfId="2" applyNumberFormat="1" applyFont="1" applyBorder="1"/>
    <xf numFmtId="167" fontId="53" fillId="0" borderId="9" xfId="2" applyNumberFormat="1" applyFont="1" applyBorder="1"/>
    <xf numFmtId="167" fontId="53" fillId="0" borderId="5" xfId="2" applyNumberFormat="1" applyFont="1" applyBorder="1"/>
    <xf numFmtId="167" fontId="53" fillId="0" borderId="27" xfId="2" applyNumberFormat="1" applyFont="1" applyBorder="1"/>
    <xf numFmtId="0" fontId="54" fillId="0" borderId="8" xfId="0" quotePrefix="1" applyFont="1" applyFill="1" applyBorder="1" applyAlignment="1">
      <alignment horizontal="left"/>
    </xf>
    <xf numFmtId="0" fontId="55" fillId="0" borderId="5" xfId="0" applyFont="1" applyBorder="1"/>
    <xf numFmtId="0" fontId="5" fillId="0" borderId="1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167" fontId="53" fillId="0" borderId="8" xfId="2" applyFont="1" applyBorder="1"/>
    <xf numFmtId="169" fontId="53" fillId="0" borderId="7" xfId="2" applyNumberFormat="1" applyFont="1" applyBorder="1"/>
    <xf numFmtId="171" fontId="53" fillId="0" borderId="5" xfId="2" applyNumberFormat="1" applyFont="1" applyBorder="1"/>
    <xf numFmtId="0" fontId="55" fillId="0" borderId="29" xfId="0" applyFont="1" applyBorder="1"/>
    <xf numFmtId="0" fontId="55" fillId="0" borderId="30" xfId="0" applyFont="1" applyBorder="1"/>
    <xf numFmtId="170" fontId="55" fillId="0" borderId="29" xfId="0" applyNumberFormat="1" applyFont="1" applyBorder="1"/>
    <xf numFmtId="170" fontId="55" fillId="0" borderId="30" xfId="0" applyNumberFormat="1" applyFont="1" applyBorder="1"/>
    <xf numFmtId="171" fontId="55" fillId="0" borderId="27" xfId="0" applyNumberFormat="1" applyFont="1" applyBorder="1"/>
    <xf numFmtId="0" fontId="54" fillId="0" borderId="27" xfId="0" quotePrefix="1" applyFont="1" applyFill="1" applyBorder="1" applyAlignment="1">
      <alignment horizontal="left"/>
    </xf>
    <xf numFmtId="167" fontId="53" fillId="0" borderId="4" xfId="2" applyFont="1" applyFill="1" applyBorder="1"/>
    <xf numFmtId="169" fontId="53" fillId="0" borderId="3" xfId="2" applyNumberFormat="1" applyFont="1" applyFill="1" applyBorder="1"/>
    <xf numFmtId="167" fontId="53" fillId="0" borderId="10" xfId="2" applyFont="1" applyFill="1" applyBorder="1"/>
    <xf numFmtId="169" fontId="53" fillId="0" borderId="11" xfId="2" applyNumberFormat="1" applyFont="1" applyFill="1" applyBorder="1"/>
    <xf numFmtId="171" fontId="55" fillId="0" borderId="29" xfId="0" applyNumberFormat="1" applyFont="1" applyBorder="1"/>
    <xf numFmtId="167" fontId="53" fillId="0" borderId="30" xfId="2" applyNumberFormat="1" applyFont="1" applyBorder="1"/>
    <xf numFmtId="171" fontId="53" fillId="0" borderId="4" xfId="2" applyNumberFormat="1" applyFont="1" applyBorder="1"/>
    <xf numFmtId="171" fontId="53" fillId="0" borderId="2" xfId="2" applyNumberFormat="1" applyFont="1" applyBorder="1"/>
    <xf numFmtId="171" fontId="53" fillId="0" borderId="10" xfId="2" applyNumberFormat="1" applyFont="1" applyBorder="1"/>
    <xf numFmtId="171" fontId="53" fillId="0" borderId="0" xfId="2" applyNumberFormat="1" applyFont="1" applyBorder="1"/>
    <xf numFmtId="0" fontId="52" fillId="27" borderId="1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center" wrapText="1"/>
    </xf>
    <xf numFmtId="171" fontId="55" fillId="0" borderId="28" xfId="0" applyNumberFormat="1" applyFont="1" applyBorder="1"/>
    <xf numFmtId="170" fontId="55" fillId="0" borderId="14" xfId="0" applyNumberFormat="1" applyFont="1" applyBorder="1"/>
    <xf numFmtId="171" fontId="0" fillId="0" borderId="3" xfId="2" applyNumberFormat="1" applyFont="1" applyBorder="1"/>
    <xf numFmtId="171" fontId="0" fillId="0" borderId="11" xfId="2" applyNumberFormat="1" applyFont="1" applyBorder="1"/>
    <xf numFmtId="171" fontId="2" fillId="0" borderId="0" xfId="0" applyNumberFormat="1" applyFont="1" applyBorder="1"/>
    <xf numFmtId="170" fontId="53" fillId="0" borderId="1" xfId="1" applyNumberFormat="1" applyFont="1" applyFill="1" applyBorder="1"/>
    <xf numFmtId="170" fontId="53" fillId="0" borderId="9" xfId="1" applyNumberFormat="1" applyFont="1" applyFill="1" applyBorder="1"/>
    <xf numFmtId="170" fontId="53" fillId="0" borderId="5" xfId="1" applyNumberFormat="1" applyFont="1" applyFill="1" applyBorder="1"/>
    <xf numFmtId="171" fontId="55" fillId="0" borderId="6" xfId="0" applyNumberFormat="1" applyFont="1" applyBorder="1"/>
    <xf numFmtId="170" fontId="53" fillId="0" borderId="0" xfId="1" applyNumberFormat="1" applyFont="1" applyFill="1" applyBorder="1"/>
    <xf numFmtId="170" fontId="55" fillId="0" borderId="29" xfId="1" applyNumberFormat="1" applyFont="1" applyBorder="1"/>
    <xf numFmtId="0" fontId="52" fillId="27" borderId="1" xfId="0" applyFont="1" applyFill="1" applyBorder="1" applyAlignment="1">
      <alignment horizontal="center" wrapText="1"/>
    </xf>
    <xf numFmtId="0" fontId="52" fillId="27" borderId="4" xfId="0" applyFont="1" applyFill="1" applyBorder="1" applyAlignment="1">
      <alignment horizontal="center" wrapText="1"/>
    </xf>
    <xf numFmtId="183" fontId="0" fillId="0" borderId="2" xfId="83" applyNumberFormat="1" applyFont="1" applyFill="1" applyBorder="1"/>
    <xf numFmtId="183" fontId="0" fillId="0" borderId="0" xfId="83" applyNumberFormat="1" applyFont="1" applyFill="1" applyBorder="1"/>
    <xf numFmtId="0" fontId="52" fillId="27" borderId="2" xfId="0" applyFont="1" applyFill="1" applyBorder="1" applyAlignment="1">
      <alignment wrapText="1"/>
    </xf>
    <xf numFmtId="0" fontId="52" fillId="27" borderId="3" xfId="0" applyFont="1" applyFill="1" applyBorder="1" applyAlignment="1">
      <alignment wrapText="1"/>
    </xf>
    <xf numFmtId="0" fontId="52" fillId="27" borderId="4" xfId="0" applyFont="1" applyFill="1" applyBorder="1" applyAlignment="1">
      <alignment wrapText="1"/>
    </xf>
    <xf numFmtId="0" fontId="52" fillId="27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9" xfId="0" applyFont="1" applyFill="1" applyBorder="1"/>
    <xf numFmtId="183" fontId="0" fillId="0" borderId="1" xfId="83" applyNumberFormat="1" applyFont="1" applyFill="1" applyBorder="1"/>
    <xf numFmtId="183" fontId="0" fillId="0" borderId="9" xfId="83" applyNumberFormat="1" applyFont="1" applyFill="1" applyBorder="1"/>
    <xf numFmtId="183" fontId="2" fillId="0" borderId="14" xfId="83" applyNumberFormat="1" applyFont="1" applyFill="1" applyBorder="1"/>
    <xf numFmtId="183" fontId="2" fillId="0" borderId="27" xfId="83" applyNumberFormat="1" applyFont="1" applyFill="1" applyBorder="1"/>
    <xf numFmtId="183" fontId="0" fillId="0" borderId="4" xfId="83" applyNumberFormat="1" applyFont="1" applyFill="1" applyBorder="1"/>
    <xf numFmtId="170" fontId="53" fillId="0" borderId="4" xfId="389" applyNumberFormat="1" applyFont="1" applyFill="1" applyBorder="1"/>
    <xf numFmtId="170" fontId="53" fillId="0" borderId="10" xfId="389" applyNumberFormat="1" applyFont="1" applyFill="1" applyBorder="1"/>
    <xf numFmtId="170" fontId="53" fillId="0" borderId="4" xfId="463" applyNumberFormat="1" applyFont="1" applyFill="1" applyBorder="1"/>
    <xf numFmtId="170" fontId="53" fillId="0" borderId="10" xfId="463" applyNumberFormat="1" applyFont="1" applyFill="1" applyBorder="1"/>
    <xf numFmtId="43" fontId="0" fillId="0" borderId="0" xfId="0" applyNumberFormat="1"/>
    <xf numFmtId="0" fontId="52" fillId="27" borderId="1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center" wrapText="1"/>
    </xf>
    <xf numFmtId="0" fontId="2" fillId="28" borderId="2" xfId="0" applyFont="1" applyFill="1" applyBorder="1" applyAlignment="1">
      <alignment horizontal="center" wrapText="1"/>
    </xf>
    <xf numFmtId="0" fontId="2" fillId="28" borderId="3" xfId="0" applyFont="1" applyFill="1" applyBorder="1" applyAlignment="1">
      <alignment horizontal="center" wrapText="1"/>
    </xf>
    <xf numFmtId="0" fontId="2" fillId="28" borderId="4" xfId="0" applyFont="1" applyFill="1" applyBorder="1" applyAlignment="1">
      <alignment horizontal="center" wrapText="1"/>
    </xf>
    <xf numFmtId="0" fontId="52" fillId="27" borderId="2" xfId="0" applyFont="1" applyFill="1" applyBorder="1" applyAlignment="1">
      <alignment horizontal="center" wrapText="1"/>
    </xf>
    <xf numFmtId="0" fontId="52" fillId="27" borderId="3" xfId="0" applyFont="1" applyFill="1" applyBorder="1" applyAlignment="1">
      <alignment horizontal="center" wrapText="1"/>
    </xf>
    <xf numFmtId="0" fontId="52" fillId="27" borderId="4" xfId="0" applyFont="1" applyFill="1" applyBorder="1" applyAlignment="1">
      <alignment horizontal="center" wrapText="1"/>
    </xf>
    <xf numFmtId="170" fontId="5" fillId="0" borderId="10" xfId="1" applyNumberFormat="1" applyFont="1" applyFill="1" applyBorder="1"/>
  </cellXfs>
  <cellStyles count="2507">
    <cellStyle name="$" xfId="3"/>
    <cellStyle name="$ 2" xfId="4"/>
    <cellStyle name="$ 2 2" xfId="5"/>
    <cellStyle name="$.00" xfId="6"/>
    <cellStyle name="$.00 2" xfId="7"/>
    <cellStyle name="$.00 2 2" xfId="8"/>
    <cellStyle name="$_2. 2011-2014  Rev_ FCast_IRM 2012_COS2013_Ongoing Operations_with CDM" xfId="9"/>
    <cellStyle name="$_2. 2011-2014  Rev_ FCast_IRM 2012_COS2013_Ongoing Operations_with CDM_1. Creation and Assumptions Budget_Revised with CDM" xfId="10"/>
    <cellStyle name="$_Adjustments-RSVA" xfId="950"/>
    <cellStyle name="$_Adjustments-RSVA 2" xfId="951"/>
    <cellStyle name="$_Adjustments-RSVA_Brampton Rev. Tracking" xfId="952"/>
    <cellStyle name="$_Adjustments-RSVA_Brampton Rev. Tracking 2" xfId="953"/>
    <cellStyle name="$_Brampton Rev. Tracking" xfId="954"/>
    <cellStyle name="$_Brampton Rev. Tracking 2" xfId="955"/>
    <cellStyle name="$_CCA-Request_H11bps" xfId="956"/>
    <cellStyle name="$_CCA-Request_H11bps 2" xfId="957"/>
    <cellStyle name="$_CCA-Request_H11bps 2 2" xfId="958"/>
    <cellStyle name="$_CCA-Request_H11bps July 9" xfId="959"/>
    <cellStyle name="$_CCA-Request_H11bps July 9 2" xfId="960"/>
    <cellStyle name="$_CCA-Request_H11bps July 9 2 2" xfId="961"/>
    <cellStyle name="$_CCA-Request_H11bps July 9_Adjustments-RSVA" xfId="962"/>
    <cellStyle name="$_CCA-Request_H11bps July 9_Adjustments-RSVA 2" xfId="963"/>
    <cellStyle name="$_CCA-Request_H11bps July 9_Adjustments-RSVA_Brampton Rev. Tracking" xfId="964"/>
    <cellStyle name="$_CCA-Request_H11bps July 9_Adjustments-RSVA_Brampton Rev. Tracking 2" xfId="965"/>
    <cellStyle name="$_CCA-Request_H11bps July 9_Brampton Rev. Tracking" xfId="966"/>
    <cellStyle name="$_CCA-Request_H11bps July 9_Brampton Rev. Tracking 2" xfId="967"/>
    <cellStyle name="$_CCA-Request_H11bps_Adjustments-RSVA" xfId="968"/>
    <cellStyle name="$_CCA-Request_H11bps_Adjustments-RSVA 2" xfId="969"/>
    <cellStyle name="$_CCA-Request_H11bps_Adjustments-RSVA_Brampton Rev. Tracking" xfId="970"/>
    <cellStyle name="$_CCA-Request_H11bps_Adjustments-RSVA_Brampton Rev. Tracking 2" xfId="971"/>
    <cellStyle name="$_CCA-Request_H11bps_Brampton Rev. Tracking" xfId="972"/>
    <cellStyle name="$_CCA-Request_H11bps_Brampton Rev. Tracking 2" xfId="973"/>
    <cellStyle name="$_CGAAP FA Budget Model v2 james" xfId="11"/>
    <cellStyle name="$_CGAAP FA Budget Model v2 james 2" xfId="12"/>
    <cellStyle name="$_Oct 2010 SM PILs Recognition" xfId="13"/>
    <cellStyle name="$_Xl0000180" xfId="14"/>
    <cellStyle name="$comma" xfId="974"/>
    <cellStyle name="$comma 2" xfId="975"/>
    <cellStyle name="$comma 2 2" xfId="976"/>
    <cellStyle name="$comma 3" xfId="977"/>
    <cellStyle name="$comma 3 2" xfId="978"/>
    <cellStyle name="$comma 4" xfId="979"/>
    <cellStyle name="$comma_Data Check Control" xfId="980"/>
    <cellStyle name="$M" xfId="15"/>
    <cellStyle name="$M 2" xfId="16"/>
    <cellStyle name="$M 2 2" xfId="17"/>
    <cellStyle name="$M.00" xfId="18"/>
    <cellStyle name="$M.00 2" xfId="19"/>
    <cellStyle name="$M.00 2 2" xfId="20"/>
    <cellStyle name="$M_2. 2011-2014  Rev_ FCast_IRM 2012_COS2013_Ongoing Operations_with CDM" xfId="21"/>
    <cellStyle name="_Comma" xfId="981"/>
    <cellStyle name="_Comma 2" xfId="982"/>
    <cellStyle name="_Comma 2 2" xfId="983"/>
    <cellStyle name="_Currency" xfId="984"/>
    <cellStyle name="_Currency 2" xfId="985"/>
    <cellStyle name="_Currency 2 2" xfId="986"/>
    <cellStyle name="_CurrencySpace" xfId="987"/>
    <cellStyle name="_CurrencySpace 2" xfId="988"/>
    <cellStyle name="_CurrencySpace 2 2" xfId="989"/>
    <cellStyle name="_Multiple" xfId="990"/>
    <cellStyle name="_Multiple 2" xfId="991"/>
    <cellStyle name="_Multiple 2 2" xfId="992"/>
    <cellStyle name="_Multiple 3" xfId="993"/>
    <cellStyle name="_Multiple_2007 PBR Filing Working File 080115" xfId="994"/>
    <cellStyle name="_Multiple_2008 PBR Filing Working File 090116" xfId="995"/>
    <cellStyle name="_Multiple_2010 RMDx BP090610c-1" xfId="996"/>
    <cellStyle name="_Multiple_2010 RMDx BP091222c-old" xfId="997"/>
    <cellStyle name="_Multiple_Actual vs. Budget Volume" xfId="998"/>
    <cellStyle name="_Multiple_Book1" xfId="999"/>
    <cellStyle name="_Multiple_Brampton HOBNI RCOPA Tracking" xfId="1000"/>
    <cellStyle name="_Multiple_Brampton Rev. Tracking" xfId="1001"/>
    <cellStyle name="_Multiple_Brampton Rev. Tracking 2" xfId="1002"/>
    <cellStyle name="_Multiple_Detail" xfId="1003"/>
    <cellStyle name="_Multiple_Dx Decision Workbook (2)" xfId="1004"/>
    <cellStyle name="_Multiple_F_Mstr_Cntrl_rates" xfId="1005"/>
    <cellStyle name="_Multiple_Fcst_Chg_new" xfId="1006"/>
    <cellStyle name="_Multiple_Fcst_new" xfId="1007"/>
    <cellStyle name="_Multiple_Fcst_Prev_new" xfId="1008"/>
    <cellStyle name="_Multiple_In_F_Dx_Rates_new" xfId="1009"/>
    <cellStyle name="_Multiple_In_R_Customers_new" xfId="1010"/>
    <cellStyle name="_Multiple_In_R_kWhs_New" xfId="1011"/>
    <cellStyle name="_Multiple_In_R_kWs_New" xfId="1012"/>
    <cellStyle name="_Multiple_LV" xfId="1013"/>
    <cellStyle name="_Multiple_Monthly Foregone Revenue Cal'n_08PL based on Sep07 LF_090109 (3)" xfId="1014"/>
    <cellStyle name="_Multiple_Out_Accrual_Bud_091222c" xfId="1015"/>
    <cellStyle name="_Multiple_Out_Accrual_Bud_100222f" xfId="1016"/>
    <cellStyle name="_Multiple_Out_Accrual_Bud_100525g" xfId="1017"/>
    <cellStyle name="_Multiple_Out_Accural_Bud_101112a" xfId="1018"/>
    <cellStyle name="_Multiple_Out_Variances_Summary" xfId="1019"/>
    <cellStyle name="_Multiple_Q4-07 METS Rebate Accrual" xfId="1020"/>
    <cellStyle name="_Multiple_Q4-07 METS Revenue Accrual" xfId="1021"/>
    <cellStyle name="_Multiple_Rate Class" xfId="1022"/>
    <cellStyle name="_Multiple_Revenue High Level Checking" xfId="1023"/>
    <cellStyle name="_Multiple_RMBill Master Dec08 090105" xfId="1024"/>
    <cellStyle name="_Multiple_RMBill Master Dec08 090116" xfId="1025"/>
    <cellStyle name="_Multiple_RMDx BP061208b ACDec07_071227" xfId="1026"/>
    <cellStyle name="_Multiple_RMDx BP061208b ACDec07_080104" xfId="1027"/>
    <cellStyle name="_Multiple_RMDx BP061208b ACJune07_290607" xfId="1028"/>
    <cellStyle name="_Multiple_RMDx BP071213h ACApr08_080430" xfId="1029"/>
    <cellStyle name="_Multiple_RMDx BP071213h ACAugust08_080903" xfId="1030"/>
    <cellStyle name="_Multiple_RMDx BP071213h ACDec08_090105v2" xfId="1031"/>
    <cellStyle name="_Multiple_RMDx BP071213h ACFeb08_080304" xfId="1032"/>
    <cellStyle name="_Multiple_RMDx BP071213h ACJuly08_080805 v3" xfId="1033"/>
    <cellStyle name="_Multiple_RMDx BP071213h ACJune08_080703_SM Adjusted" xfId="1034"/>
    <cellStyle name="_Multiple_RMDx BP071213h ACMar08_080401" xfId="1035"/>
    <cellStyle name="_Multiple_RMDx BP071213h ACMay08_080603b" xfId="1036"/>
    <cellStyle name="_Multiple_RMDx BP071213h ACNov08_081202" xfId="1037"/>
    <cellStyle name="_Multiple_RMDx BP071213h ACOct08_081104" xfId="1038"/>
    <cellStyle name="_Multiple_RMDx BP090121i ACDec09_100118" xfId="1039"/>
    <cellStyle name="_Multiple_RMDx BP090121i ACJan09_090117" xfId="1040"/>
    <cellStyle name="_Multiple_RMDx BP090121i ACJan09_090204b" xfId="1041"/>
    <cellStyle name="_Multiple_RMDx BP090121i ACJuly09_090730" xfId="1042"/>
    <cellStyle name="_Multiple_RMDx BP090121i ACJune09_090707_newrates" xfId="1043"/>
    <cellStyle name="_Multiple_RMDx BP090121i ACMay09_090507_new rate classes" xfId="1044"/>
    <cellStyle name="_Multiple_RMDx BP090121i ACMay09_090519" xfId="1045"/>
    <cellStyle name="_Multiple_RMDx BP090121i ACMay09_090604" xfId="1046"/>
    <cellStyle name="_Multiple_RMDx BP100525g ACMay10_100611" xfId="1047"/>
    <cellStyle name="_Multiple_RMTx" xfId="1048"/>
    <cellStyle name="_Multiple_RMTx BP052510j_Sep09LF ACAug10_100902" xfId="1049"/>
    <cellStyle name="_Multiple_RMTx BP052510j_Sep09LF ACDec10_110106" xfId="1050"/>
    <cellStyle name="_Multiple_RMTx BP081216h_Apr08LF ACNov09_100104 - Lei" xfId="1051"/>
    <cellStyle name="_Multiple_Sheet1" xfId="1052"/>
    <cellStyle name="_Multiple_Year End 2008 Journal Entry Workbook" xfId="1053"/>
    <cellStyle name="_MultipleSpace" xfId="1054"/>
    <cellStyle name="_MultipleSpace 2" xfId="1055"/>
    <cellStyle name="_MultipleSpace 2 2" xfId="1056"/>
    <cellStyle name="_MultipleSpace 3" xfId="1057"/>
    <cellStyle name="_MultipleSpace_2007 PBR Filing Working File 080115" xfId="1058"/>
    <cellStyle name="_MultipleSpace_2008 PBR Filing Working File 090116" xfId="1059"/>
    <cellStyle name="_MultipleSpace_2010 RMDx BP090610c-1" xfId="1060"/>
    <cellStyle name="_MultipleSpace_2010 RMDx BP091222c-old" xfId="1061"/>
    <cellStyle name="_MultipleSpace_Actual vs. Budget Volume" xfId="1062"/>
    <cellStyle name="_MultipleSpace_Book1" xfId="1063"/>
    <cellStyle name="_MultipleSpace_Brampton HOBNI RCOPA Tracking" xfId="1064"/>
    <cellStyle name="_MultipleSpace_Brampton Rev. Tracking" xfId="1065"/>
    <cellStyle name="_MultipleSpace_Brampton Rev. Tracking 2" xfId="1066"/>
    <cellStyle name="_MultipleSpace_Detail" xfId="1067"/>
    <cellStyle name="_MultipleSpace_Dx Decision Workbook (2)" xfId="1068"/>
    <cellStyle name="_MultipleSpace_F_Mstr_Cntrl_rates" xfId="1069"/>
    <cellStyle name="_MultipleSpace_Fcst_Chg_new" xfId="1070"/>
    <cellStyle name="_MultipleSpace_Fcst_new" xfId="1071"/>
    <cellStyle name="_MultipleSpace_Fcst_Prev_new" xfId="1072"/>
    <cellStyle name="_MultipleSpace_In_F_Dx_Rates_new" xfId="1073"/>
    <cellStyle name="_MultipleSpace_In_R_Customers_new" xfId="1074"/>
    <cellStyle name="_MultipleSpace_In_R_kWhs_New" xfId="1075"/>
    <cellStyle name="_MultipleSpace_In_R_kWs_New" xfId="1076"/>
    <cellStyle name="_MultipleSpace_LV" xfId="1077"/>
    <cellStyle name="_MultipleSpace_Monthly Foregone Revenue Cal'n_08PL based on Sep07 LF_090109 (3)" xfId="1078"/>
    <cellStyle name="_MultipleSpace_Out_Accrual_Bud_091222c" xfId="1079"/>
    <cellStyle name="_MultipleSpace_Out_Accrual_Bud_100222f" xfId="1080"/>
    <cellStyle name="_MultipleSpace_Out_Accrual_Bud_100525g" xfId="1081"/>
    <cellStyle name="_MultipleSpace_Out_Accural_Bud_101112a" xfId="1082"/>
    <cellStyle name="_MultipleSpace_Out_Variances_Summary" xfId="1083"/>
    <cellStyle name="_MultipleSpace_Q4-07 METS Rebate Accrual" xfId="1084"/>
    <cellStyle name="_MultipleSpace_Q4-07 METS Revenue Accrual" xfId="1085"/>
    <cellStyle name="_MultipleSpace_Rate Class" xfId="1086"/>
    <cellStyle name="_MultipleSpace_Revenue High Level Checking" xfId="1087"/>
    <cellStyle name="_MultipleSpace_RMBill Master Dec08 090105" xfId="1088"/>
    <cellStyle name="_MultipleSpace_RMBill Master Dec08 090116" xfId="1089"/>
    <cellStyle name="_MultipleSpace_RMDx BP061208b ACDec07_071227" xfId="1090"/>
    <cellStyle name="_MultipleSpace_RMDx BP061208b ACDec07_080104" xfId="1091"/>
    <cellStyle name="_MultipleSpace_RMDx BP061208b ACJune07_290607" xfId="1092"/>
    <cellStyle name="_MultipleSpace_RMDx BP071213h ACApr08_080430" xfId="1093"/>
    <cellStyle name="_MultipleSpace_RMDx BP071213h ACAugust08_080903" xfId="1094"/>
    <cellStyle name="_MultipleSpace_RMDx BP071213h ACDec08_090105v2" xfId="1095"/>
    <cellStyle name="_MultipleSpace_RMDx BP071213h ACFeb08_080304" xfId="1096"/>
    <cellStyle name="_MultipleSpace_RMDx BP071213h ACJuly08_080805 v3" xfId="1097"/>
    <cellStyle name="_MultipleSpace_RMDx BP071213h ACJune08_080703_SM Adjusted" xfId="1098"/>
    <cellStyle name="_MultipleSpace_RMDx BP071213h ACMar08_080401" xfId="1099"/>
    <cellStyle name="_MultipleSpace_RMDx BP071213h ACMay08_080603b" xfId="1100"/>
    <cellStyle name="_MultipleSpace_RMDx BP071213h ACNov08_081202" xfId="1101"/>
    <cellStyle name="_MultipleSpace_RMDx BP071213h ACOct08_081104" xfId="1102"/>
    <cellStyle name="_MultipleSpace_RMDx BP090121i ACDec09_100118" xfId="1103"/>
    <cellStyle name="_MultipleSpace_RMDx BP090121i ACJan09_090117" xfId="1104"/>
    <cellStyle name="_MultipleSpace_RMDx BP090121i ACJan09_090204b" xfId="1105"/>
    <cellStyle name="_MultipleSpace_RMDx BP090121i ACJuly09_090730" xfId="1106"/>
    <cellStyle name="_MultipleSpace_RMDx BP090121i ACJune09_090707_newrates" xfId="1107"/>
    <cellStyle name="_MultipleSpace_RMDx BP090121i ACMay09_090507_new rate classes" xfId="1108"/>
    <cellStyle name="_MultipleSpace_RMDx BP090121i ACMay09_090519" xfId="1109"/>
    <cellStyle name="_MultipleSpace_RMDx BP090121i ACMay09_090604" xfId="1110"/>
    <cellStyle name="_MultipleSpace_RMDx BP100525g ACMay10_100611" xfId="1111"/>
    <cellStyle name="_MultipleSpace_RMTx" xfId="1112"/>
    <cellStyle name="_MultipleSpace_RMTx BP052510j_Sep09LF ACAug10_100902" xfId="1113"/>
    <cellStyle name="_MultipleSpace_RMTx BP052510j_Sep09LF ACDec10_110106" xfId="1114"/>
    <cellStyle name="_MultipleSpace_RMTx BP081216h_Apr08LF ACNov09_100104 - Lei" xfId="1115"/>
    <cellStyle name="_MultipleSpace_Sheet1" xfId="1116"/>
    <cellStyle name="_MultipleSpace_Year End 2008 Journal Entry Workbook" xfId="1117"/>
    <cellStyle name="_Percent" xfId="1118"/>
    <cellStyle name="_Percent 2" xfId="1119"/>
    <cellStyle name="_Percent 2 2" xfId="1120"/>
    <cellStyle name="_Percent 3" xfId="1121"/>
    <cellStyle name="_Percent_2007 PBR Filing Working File 080115" xfId="1122"/>
    <cellStyle name="_Percent_2008 PBR Filing Working File 090116" xfId="1123"/>
    <cellStyle name="_Percent_2010 RMDx BP090610c-1" xfId="1124"/>
    <cellStyle name="_Percent_2010 RMDx BP091222c-old" xfId="1125"/>
    <cellStyle name="_Percent_Actual vs. Budget Volume" xfId="1126"/>
    <cellStyle name="_Percent_Book1" xfId="1127"/>
    <cellStyle name="_Percent_Brampton HOBNI RCOPA Tracking" xfId="1128"/>
    <cellStyle name="_Percent_Brampton Rev. Tracking" xfId="1129"/>
    <cellStyle name="_Percent_Brampton Rev. Tracking 2" xfId="1130"/>
    <cellStyle name="_Percent_Detail" xfId="1131"/>
    <cellStyle name="_Percent_Dx Decision Workbook (2)" xfId="1132"/>
    <cellStyle name="_Percent_F_Mstr_Cntrl_rates" xfId="1133"/>
    <cellStyle name="_Percent_Fcst_Chg_new" xfId="1134"/>
    <cellStyle name="_Percent_Fcst_new" xfId="1135"/>
    <cellStyle name="_Percent_Fcst_Prev_new" xfId="1136"/>
    <cellStyle name="_Percent_In_F_Dx_Rates_new" xfId="1137"/>
    <cellStyle name="_Percent_In_R_Customers_new" xfId="1138"/>
    <cellStyle name="_Percent_In_R_kWhs_New" xfId="1139"/>
    <cellStyle name="_Percent_In_R_kWs_New" xfId="1140"/>
    <cellStyle name="_Percent_LV" xfId="1141"/>
    <cellStyle name="_Percent_Monthly Foregone Revenue Cal'n_08PL based on Sep07 LF_090109 (3)" xfId="1142"/>
    <cellStyle name="_Percent_Out_Accrual_Bud_091222c" xfId="1143"/>
    <cellStyle name="_Percent_Out_Accrual_Bud_100222f" xfId="1144"/>
    <cellStyle name="_Percent_Out_Accrual_Bud_100525g" xfId="1145"/>
    <cellStyle name="_Percent_Out_Accural_Bud_101112a" xfId="1146"/>
    <cellStyle name="_Percent_Out_Variances_Summary" xfId="1147"/>
    <cellStyle name="_Percent_Q4-07 METS Rebate Accrual" xfId="1148"/>
    <cellStyle name="_Percent_Q4-07 METS Revenue Accrual" xfId="1149"/>
    <cellStyle name="_Percent_Rate Class" xfId="1150"/>
    <cellStyle name="_Percent_Revenue High Level Checking" xfId="1151"/>
    <cellStyle name="_Percent_RMBill Master Dec08 090105" xfId="1152"/>
    <cellStyle name="_Percent_RMBill Master Dec08 090116" xfId="1153"/>
    <cellStyle name="_Percent_RMDx BP061208b ACDec07_071227" xfId="1154"/>
    <cellStyle name="_Percent_RMDx BP061208b ACDec07_080104" xfId="1155"/>
    <cellStyle name="_Percent_RMDx BP061208b ACJune07_290607" xfId="1156"/>
    <cellStyle name="_Percent_RMDx BP071213h ACApr08_080430" xfId="1157"/>
    <cellStyle name="_Percent_RMDx BP071213h ACAugust08_080903" xfId="1158"/>
    <cellStyle name="_Percent_RMDx BP071213h ACDec08_090105v2" xfId="1159"/>
    <cellStyle name="_Percent_RMDx BP071213h ACFeb08_080304" xfId="1160"/>
    <cellStyle name="_Percent_RMDx BP071213h ACJuly08_080805 v3" xfId="1161"/>
    <cellStyle name="_Percent_RMDx BP071213h ACJune08_080703_SM Adjusted" xfId="1162"/>
    <cellStyle name="_Percent_RMDx BP071213h ACMar08_080401" xfId="1163"/>
    <cellStyle name="_Percent_RMDx BP071213h ACMay08_080603b" xfId="1164"/>
    <cellStyle name="_Percent_RMDx BP071213h ACNov08_081202" xfId="1165"/>
    <cellStyle name="_Percent_RMDx BP071213h ACOct08_081104" xfId="1166"/>
    <cellStyle name="_Percent_RMDx BP090121i ACDec09_100118" xfId="1167"/>
    <cellStyle name="_Percent_RMDx BP090121i ACJan09_090117" xfId="1168"/>
    <cellStyle name="_Percent_RMDx BP090121i ACJan09_090204b" xfId="1169"/>
    <cellStyle name="_Percent_RMDx BP090121i ACJuly09_090730" xfId="1170"/>
    <cellStyle name="_Percent_RMDx BP090121i ACJune09_090707_newrates" xfId="1171"/>
    <cellStyle name="_Percent_RMDx BP090121i ACMay09_090507_new rate classes" xfId="1172"/>
    <cellStyle name="_Percent_RMDx BP090121i ACMay09_090519" xfId="1173"/>
    <cellStyle name="_Percent_RMDx BP090121i ACMay09_090604" xfId="1174"/>
    <cellStyle name="_Percent_RMDx BP100525g ACMay10_100611" xfId="1175"/>
    <cellStyle name="_Percent_RMTx" xfId="1176"/>
    <cellStyle name="_Percent_RMTx BP052510j_Sep09LF ACAug10_100902" xfId="1177"/>
    <cellStyle name="_Percent_RMTx BP052510j_Sep09LF ACDec10_110106" xfId="1178"/>
    <cellStyle name="_Percent_RMTx BP081216h_Apr08LF ACNov09_100104 - Lei" xfId="1179"/>
    <cellStyle name="_Percent_Sheet1" xfId="1180"/>
    <cellStyle name="_Percent_Year End 2008 Journal Entry Workbook" xfId="1181"/>
    <cellStyle name="_PercentSpace" xfId="1182"/>
    <cellStyle name="_PercentSpace 2" xfId="1183"/>
    <cellStyle name="_PercentSpace 2 2" xfId="1184"/>
    <cellStyle name="_PercentSpace_AR Analysis 061207" xfId="1185"/>
    <cellStyle name="_PercentSpace_RMDx BP050513a 051212a" xfId="1186"/>
    <cellStyle name="20% - Accent1 2" xfId="22"/>
    <cellStyle name="20% - Accent1 2 2" xfId="523"/>
    <cellStyle name="20% - Accent1 2 2 2" xfId="524"/>
    <cellStyle name="20% - Accent1 2 2 2 2" xfId="525"/>
    <cellStyle name="20% - Accent1 2 2 3" xfId="526"/>
    <cellStyle name="20% - Accent1 2 3" xfId="527"/>
    <cellStyle name="20% - Accent1 2 3 2" xfId="528"/>
    <cellStyle name="20% - Accent1 2 4" xfId="529"/>
    <cellStyle name="20% - Accent1 2 5" xfId="530"/>
    <cellStyle name="20% - Accent1 3" xfId="23"/>
    <cellStyle name="20% - Accent1 3 2" xfId="531"/>
    <cellStyle name="20% - Accent1 3 2 2" xfId="532"/>
    <cellStyle name="20% - Accent1 3 3" xfId="533"/>
    <cellStyle name="20% - Accent1 4" xfId="534"/>
    <cellStyle name="20% - Accent1 4 2" xfId="535"/>
    <cellStyle name="20% - Accent1 5" xfId="536"/>
    <cellStyle name="20% - Accent1 6" xfId="2450"/>
    <cellStyle name="20% - Accent2 2" xfId="24"/>
    <cellStyle name="20% - Accent2 2 2" xfId="537"/>
    <cellStyle name="20% - Accent2 2 2 2" xfId="538"/>
    <cellStyle name="20% - Accent2 2 2 2 2" xfId="539"/>
    <cellStyle name="20% - Accent2 2 2 3" xfId="540"/>
    <cellStyle name="20% - Accent2 2 3" xfId="541"/>
    <cellStyle name="20% - Accent2 2 3 2" xfId="542"/>
    <cellStyle name="20% - Accent2 2 4" xfId="543"/>
    <cellStyle name="20% - Accent2 2 5" xfId="544"/>
    <cellStyle name="20% - Accent2 3" xfId="25"/>
    <cellStyle name="20% - Accent2 3 2" xfId="545"/>
    <cellStyle name="20% - Accent2 3 2 2" xfId="546"/>
    <cellStyle name="20% - Accent2 3 3" xfId="547"/>
    <cellStyle name="20% - Accent2 4" xfId="548"/>
    <cellStyle name="20% - Accent2 4 2" xfId="549"/>
    <cellStyle name="20% - Accent2 5" xfId="550"/>
    <cellStyle name="20% - Accent2 6" xfId="2451"/>
    <cellStyle name="20% - Accent3 112 3 3 3" xfId="512"/>
    <cellStyle name="20% - Accent3 2" xfId="26"/>
    <cellStyle name="20% - Accent3 2 2" xfId="551"/>
    <cellStyle name="20% - Accent3 2 2 2" xfId="552"/>
    <cellStyle name="20% - Accent3 2 2 2 2" xfId="553"/>
    <cellStyle name="20% - Accent3 2 2 3" xfId="554"/>
    <cellStyle name="20% - Accent3 2 3" xfId="555"/>
    <cellStyle name="20% - Accent3 2 3 2" xfId="556"/>
    <cellStyle name="20% - Accent3 2 4" xfId="557"/>
    <cellStyle name="20% - Accent3 2 5" xfId="558"/>
    <cellStyle name="20% - Accent3 3" xfId="27"/>
    <cellStyle name="20% - Accent3 3 2" xfId="559"/>
    <cellStyle name="20% - Accent3 3 2 2" xfId="560"/>
    <cellStyle name="20% - Accent3 3 3" xfId="561"/>
    <cellStyle name="20% - Accent3 4" xfId="562"/>
    <cellStyle name="20% - Accent3 4 2" xfId="563"/>
    <cellStyle name="20% - Accent3 5" xfId="564"/>
    <cellStyle name="20% - Accent3 6" xfId="2452"/>
    <cellStyle name="20% - Accent4 2" xfId="28"/>
    <cellStyle name="20% - Accent4 2 2" xfId="565"/>
    <cellStyle name="20% - Accent4 2 2 2" xfId="566"/>
    <cellStyle name="20% - Accent4 2 2 2 2" xfId="567"/>
    <cellStyle name="20% - Accent4 2 2 3" xfId="568"/>
    <cellStyle name="20% - Accent4 2 3" xfId="569"/>
    <cellStyle name="20% - Accent4 2 3 2" xfId="570"/>
    <cellStyle name="20% - Accent4 2 4" xfId="571"/>
    <cellStyle name="20% - Accent4 2 5" xfId="572"/>
    <cellStyle name="20% - Accent4 3" xfId="29"/>
    <cellStyle name="20% - Accent4 3 2" xfId="573"/>
    <cellStyle name="20% - Accent4 3 2 2" xfId="574"/>
    <cellStyle name="20% - Accent4 3 3" xfId="575"/>
    <cellStyle name="20% - Accent4 4" xfId="576"/>
    <cellStyle name="20% - Accent4 4 2" xfId="577"/>
    <cellStyle name="20% - Accent4 5" xfId="578"/>
    <cellStyle name="20% - Accent4 6" xfId="2453"/>
    <cellStyle name="20% - Accent5 2" xfId="30"/>
    <cellStyle name="20% - Accent5 2 2" xfId="579"/>
    <cellStyle name="20% - Accent5 2 2 2" xfId="580"/>
    <cellStyle name="20% - Accent5 2 2 2 2" xfId="581"/>
    <cellStyle name="20% - Accent5 2 2 3" xfId="582"/>
    <cellStyle name="20% - Accent5 2 3" xfId="583"/>
    <cellStyle name="20% - Accent5 2 3 2" xfId="584"/>
    <cellStyle name="20% - Accent5 2 4" xfId="585"/>
    <cellStyle name="20% - Accent5 2 5" xfId="586"/>
    <cellStyle name="20% - Accent5 3" xfId="31"/>
    <cellStyle name="20% - Accent5 3 2" xfId="587"/>
    <cellStyle name="20% - Accent5 3 2 2" xfId="588"/>
    <cellStyle name="20% - Accent5 3 3" xfId="589"/>
    <cellStyle name="20% - Accent5 4" xfId="590"/>
    <cellStyle name="20% - Accent5 4 2" xfId="591"/>
    <cellStyle name="20% - Accent5 5" xfId="592"/>
    <cellStyle name="20% - Accent5 6" xfId="2454"/>
    <cellStyle name="20% - Accent6 2" xfId="32"/>
    <cellStyle name="20% - Accent6 2 2" xfId="593"/>
    <cellStyle name="20% - Accent6 2 2 2" xfId="594"/>
    <cellStyle name="20% - Accent6 2 2 2 2" xfId="595"/>
    <cellStyle name="20% - Accent6 2 2 3" xfId="596"/>
    <cellStyle name="20% - Accent6 2 3" xfId="597"/>
    <cellStyle name="20% - Accent6 2 3 2" xfId="598"/>
    <cellStyle name="20% - Accent6 2 4" xfId="599"/>
    <cellStyle name="20% - Accent6 2 5" xfId="600"/>
    <cellStyle name="20% - Accent6 3" xfId="33"/>
    <cellStyle name="20% - Accent6 3 2" xfId="601"/>
    <cellStyle name="20% - Accent6 3 2 2" xfId="602"/>
    <cellStyle name="20% - Accent6 3 3" xfId="603"/>
    <cellStyle name="20% - Accent6 4" xfId="604"/>
    <cellStyle name="20% - Accent6 4 2" xfId="605"/>
    <cellStyle name="20% - Accent6 5" xfId="606"/>
    <cellStyle name="20% - Accent6 6" xfId="2455"/>
    <cellStyle name="40% - Accent1 2" xfId="34"/>
    <cellStyle name="40% - Accent1 2 2" xfId="607"/>
    <cellStyle name="40% - Accent1 2 2 2" xfId="608"/>
    <cellStyle name="40% - Accent1 2 2 2 2" xfId="609"/>
    <cellStyle name="40% - Accent1 2 2 3" xfId="610"/>
    <cellStyle name="40% - Accent1 2 3" xfId="611"/>
    <cellStyle name="40% - Accent1 2 3 2" xfId="612"/>
    <cellStyle name="40% - Accent1 2 4" xfId="613"/>
    <cellStyle name="40% - Accent1 2 5" xfId="614"/>
    <cellStyle name="40% - Accent1 3" xfId="35"/>
    <cellStyle name="40% - Accent1 3 2" xfId="615"/>
    <cellStyle name="40% - Accent1 3 2 2" xfId="616"/>
    <cellStyle name="40% - Accent1 3 3" xfId="617"/>
    <cellStyle name="40% - Accent1 4" xfId="618"/>
    <cellStyle name="40% - Accent1 4 2" xfId="619"/>
    <cellStyle name="40% - Accent1 5" xfId="620"/>
    <cellStyle name="40% - Accent1 6" xfId="2456"/>
    <cellStyle name="40% - Accent2 2" xfId="36"/>
    <cellStyle name="40% - Accent2 2 2" xfId="621"/>
    <cellStyle name="40% - Accent2 2 2 2" xfId="622"/>
    <cellStyle name="40% - Accent2 2 2 2 2" xfId="623"/>
    <cellStyle name="40% - Accent2 2 2 3" xfId="624"/>
    <cellStyle name="40% - Accent2 2 3" xfId="625"/>
    <cellStyle name="40% - Accent2 2 3 2" xfId="626"/>
    <cellStyle name="40% - Accent2 2 4" xfId="627"/>
    <cellStyle name="40% - Accent2 2 5" xfId="628"/>
    <cellStyle name="40% - Accent2 3" xfId="37"/>
    <cellStyle name="40% - Accent2 3 2" xfId="629"/>
    <cellStyle name="40% - Accent2 3 2 2" xfId="630"/>
    <cellStyle name="40% - Accent2 3 3" xfId="631"/>
    <cellStyle name="40% - Accent2 4" xfId="632"/>
    <cellStyle name="40% - Accent2 4 2" xfId="633"/>
    <cellStyle name="40% - Accent2 5" xfId="634"/>
    <cellStyle name="40% - Accent2 6" xfId="2457"/>
    <cellStyle name="40% - Accent3 2" xfId="38"/>
    <cellStyle name="40% - Accent3 2 2" xfId="635"/>
    <cellStyle name="40% - Accent3 2 2 2" xfId="636"/>
    <cellStyle name="40% - Accent3 2 2 2 2" xfId="637"/>
    <cellStyle name="40% - Accent3 2 2 3" xfId="638"/>
    <cellStyle name="40% - Accent3 2 3" xfId="639"/>
    <cellStyle name="40% - Accent3 2 3 2" xfId="640"/>
    <cellStyle name="40% - Accent3 2 4" xfId="641"/>
    <cellStyle name="40% - Accent3 2 5" xfId="642"/>
    <cellStyle name="40% - Accent3 3" xfId="39"/>
    <cellStyle name="40% - Accent3 3 2" xfId="643"/>
    <cellStyle name="40% - Accent3 3 2 2" xfId="644"/>
    <cellStyle name="40% - Accent3 3 3" xfId="645"/>
    <cellStyle name="40% - Accent3 4" xfId="646"/>
    <cellStyle name="40% - Accent3 4 2" xfId="647"/>
    <cellStyle name="40% - Accent3 5" xfId="648"/>
    <cellStyle name="40% - Accent3 6" xfId="2458"/>
    <cellStyle name="40% - Accent4 2" xfId="40"/>
    <cellStyle name="40% - Accent4 2 2" xfId="649"/>
    <cellStyle name="40% - Accent4 2 2 2" xfId="650"/>
    <cellStyle name="40% - Accent4 2 2 2 2" xfId="651"/>
    <cellStyle name="40% - Accent4 2 2 3" xfId="652"/>
    <cellStyle name="40% - Accent4 2 3" xfId="653"/>
    <cellStyle name="40% - Accent4 2 3 2" xfId="654"/>
    <cellStyle name="40% - Accent4 2 4" xfId="655"/>
    <cellStyle name="40% - Accent4 2 5" xfId="656"/>
    <cellStyle name="40% - Accent4 3" xfId="41"/>
    <cellStyle name="40% - Accent4 3 2" xfId="657"/>
    <cellStyle name="40% - Accent4 3 2 2" xfId="658"/>
    <cellStyle name="40% - Accent4 3 3" xfId="659"/>
    <cellStyle name="40% - Accent4 4" xfId="660"/>
    <cellStyle name="40% - Accent4 4 2" xfId="661"/>
    <cellStyle name="40% - Accent4 5" xfId="662"/>
    <cellStyle name="40% - Accent4 6" xfId="2459"/>
    <cellStyle name="40% - Accent5 2" xfId="42"/>
    <cellStyle name="40% - Accent5 2 2" xfId="663"/>
    <cellStyle name="40% - Accent5 2 2 2" xfId="664"/>
    <cellStyle name="40% - Accent5 2 2 2 2" xfId="665"/>
    <cellStyle name="40% - Accent5 2 2 3" xfId="666"/>
    <cellStyle name="40% - Accent5 2 3" xfId="667"/>
    <cellStyle name="40% - Accent5 2 3 2" xfId="668"/>
    <cellStyle name="40% - Accent5 2 4" xfId="669"/>
    <cellStyle name="40% - Accent5 2 5" xfId="670"/>
    <cellStyle name="40% - Accent5 3" xfId="43"/>
    <cellStyle name="40% - Accent5 3 2" xfId="671"/>
    <cellStyle name="40% - Accent5 3 2 2" xfId="672"/>
    <cellStyle name="40% - Accent5 3 3" xfId="673"/>
    <cellStyle name="40% - Accent5 4" xfId="674"/>
    <cellStyle name="40% - Accent5 4 2" xfId="675"/>
    <cellStyle name="40% - Accent5 5" xfId="676"/>
    <cellStyle name="40% - Accent5 6" xfId="2460"/>
    <cellStyle name="40% - Accent6 2" xfId="44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3 2" xfId="682"/>
    <cellStyle name="40% - Accent6 2 4" xfId="683"/>
    <cellStyle name="40% - Accent6 2 5" xfId="684"/>
    <cellStyle name="40% - Accent6 3" xfId="45"/>
    <cellStyle name="40% - Accent6 3 2" xfId="685"/>
    <cellStyle name="40% - Accent6 3 2 2" xfId="686"/>
    <cellStyle name="40% - Accent6 3 3" xfId="687"/>
    <cellStyle name="40% - Accent6 4" xfId="688"/>
    <cellStyle name="40% - Accent6 4 2" xfId="689"/>
    <cellStyle name="40% - Accent6 5" xfId="690"/>
    <cellStyle name="40% - Accent6 6" xfId="2461"/>
    <cellStyle name="60% - Accent1 2" xfId="46"/>
    <cellStyle name="60% - Accent1 2 2" xfId="1187"/>
    <cellStyle name="60% - Accent1 3" xfId="47"/>
    <cellStyle name="60% - Accent1 4" xfId="2462"/>
    <cellStyle name="60% - Accent2 2" xfId="48"/>
    <cellStyle name="60% - Accent2 2 2" xfId="1188"/>
    <cellStyle name="60% - Accent2 3" xfId="49"/>
    <cellStyle name="60% - Accent2 4" xfId="2463"/>
    <cellStyle name="60% - Accent3 2" xfId="50"/>
    <cellStyle name="60% - Accent3 2 2" xfId="1189"/>
    <cellStyle name="60% - Accent3 3" xfId="51"/>
    <cellStyle name="60% - Accent3 4" xfId="2464"/>
    <cellStyle name="60% - Accent4 2" xfId="52"/>
    <cellStyle name="60% - Accent4 2 2" xfId="1190"/>
    <cellStyle name="60% - Accent4 3" xfId="53"/>
    <cellStyle name="60% - Accent4 4" xfId="2465"/>
    <cellStyle name="60% - Accent5 2" xfId="54"/>
    <cellStyle name="60% - Accent5 2 2" xfId="1191"/>
    <cellStyle name="60% - Accent5 3" xfId="55"/>
    <cellStyle name="60% - Accent5 4" xfId="2466"/>
    <cellStyle name="60% - Accent6 2" xfId="56"/>
    <cellStyle name="60% - Accent6 2 2" xfId="1192"/>
    <cellStyle name="60% - Accent6 3" xfId="57"/>
    <cellStyle name="60% - Accent6 4" xfId="2467"/>
    <cellStyle name="Accent1 2" xfId="58"/>
    <cellStyle name="Accent1 2 2" xfId="1193"/>
    <cellStyle name="Accent1 3" xfId="59"/>
    <cellStyle name="Accent1 4" xfId="2468"/>
    <cellStyle name="Accent2 2" xfId="60"/>
    <cellStyle name="Accent2 2 2" xfId="1194"/>
    <cellStyle name="Accent2 3" xfId="61"/>
    <cellStyle name="Accent2 4" xfId="2469"/>
    <cellStyle name="Accent3 2" xfId="62"/>
    <cellStyle name="Accent3 2 2" xfId="1195"/>
    <cellStyle name="Accent3 3" xfId="63"/>
    <cellStyle name="Accent3 4" xfId="2470"/>
    <cellStyle name="Accent4 2" xfId="64"/>
    <cellStyle name="Accent4 2 2" xfId="1196"/>
    <cellStyle name="Accent4 3" xfId="65"/>
    <cellStyle name="Accent4 4" xfId="2471"/>
    <cellStyle name="Accent5 2" xfId="66"/>
    <cellStyle name="Accent5 2 2" xfId="1197"/>
    <cellStyle name="Accent5 3" xfId="67"/>
    <cellStyle name="Accent5 4" xfId="2472"/>
    <cellStyle name="Accent6 2" xfId="68"/>
    <cellStyle name="Accent6 2 2" xfId="1198"/>
    <cellStyle name="Accent6 3" xfId="69"/>
    <cellStyle name="Accent6 4" xfId="2473"/>
    <cellStyle name="Bad 2" xfId="70"/>
    <cellStyle name="Bad 2 2" xfId="1199"/>
    <cellStyle name="Bad 3" xfId="71"/>
    <cellStyle name="Bad 4" xfId="2474"/>
    <cellStyle name="Calculation 2" xfId="72"/>
    <cellStyle name="Calculation 2 2" xfId="73"/>
    <cellStyle name="Calculation 2 3" xfId="1200"/>
    <cellStyle name="Calculation 3" xfId="74"/>
    <cellStyle name="Calculation 4" xfId="75"/>
    <cellStyle name="Calculation 5" xfId="2475"/>
    <cellStyle name="Check Cell 2" xfId="76"/>
    <cellStyle name="Check Cell 2 2" xfId="1201"/>
    <cellStyle name="Check Cell 3" xfId="77"/>
    <cellStyle name="Check Cell 4" xfId="2476"/>
    <cellStyle name="Comma" xfId="1" builtinId="3"/>
    <cellStyle name="Comma [0] 2" xfId="78"/>
    <cellStyle name="Comma [0] 2 2" xfId="391"/>
    <cellStyle name="Comma 10" xfId="79"/>
    <cellStyle name="Comma 10 10" xfId="1202"/>
    <cellStyle name="Comma 10 10 2" xfId="518"/>
    <cellStyle name="Comma 10 11" xfId="1203"/>
    <cellStyle name="Comma 10 11 2" xfId="1204"/>
    <cellStyle name="Comma 10 12" xfId="1205"/>
    <cellStyle name="Comma 10 2" xfId="80"/>
    <cellStyle name="Comma 10 2 2" xfId="81"/>
    <cellStyle name="Comma 10 2 2 2" xfId="392"/>
    <cellStyle name="Comma 10 2 2 3" xfId="464"/>
    <cellStyle name="Comma 10 3" xfId="82"/>
    <cellStyle name="Comma 10 3 2" xfId="393"/>
    <cellStyle name="Comma 10 3 3" xfId="465"/>
    <cellStyle name="Comma 10 4" xfId="83"/>
    <cellStyle name="Comma 10 4 2" xfId="394"/>
    <cellStyle name="Comma 10 4 2 2" xfId="1206"/>
    <cellStyle name="Comma 10 4 3" xfId="466"/>
    <cellStyle name="Comma 10 5" xfId="84"/>
    <cellStyle name="Comma 10 5 2" xfId="395"/>
    <cellStyle name="Comma 10 5 2 2" xfId="1207"/>
    <cellStyle name="Comma 10 5 3" xfId="467"/>
    <cellStyle name="Comma 10 6" xfId="85"/>
    <cellStyle name="Comma 10 6 2" xfId="396"/>
    <cellStyle name="Comma 10 6 2 2" xfId="1208"/>
    <cellStyle name="Comma 10 7" xfId="1209"/>
    <cellStyle name="Comma 10 7 2" xfId="1210"/>
    <cellStyle name="Comma 10 8" xfId="1211"/>
    <cellStyle name="Comma 10 8 2" xfId="1212"/>
    <cellStyle name="Comma 10 9" xfId="1213"/>
    <cellStyle name="Comma 10 9 2" xfId="1214"/>
    <cellStyle name="Comma 11" xfId="86"/>
    <cellStyle name="Comma 11 10" xfId="1215"/>
    <cellStyle name="Comma 11 10 2" xfId="1216"/>
    <cellStyle name="Comma 11 11" xfId="1217"/>
    <cellStyle name="Comma 11 11 2" xfId="1218"/>
    <cellStyle name="Comma 11 12" xfId="2443"/>
    <cellStyle name="Comma 11 2" xfId="87"/>
    <cellStyle name="Comma 11 2 2" xfId="88"/>
    <cellStyle name="Comma 11 2 2 2" xfId="397"/>
    <cellStyle name="Comma 11 2 2 3" xfId="468"/>
    <cellStyle name="Comma 11 3" xfId="89"/>
    <cellStyle name="Comma 11 3 2" xfId="398"/>
    <cellStyle name="Comma 11 3 3" xfId="469"/>
    <cellStyle name="Comma 11 4" xfId="1219"/>
    <cellStyle name="Comma 11 4 2" xfId="1220"/>
    <cellStyle name="Comma 11 5" xfId="1221"/>
    <cellStyle name="Comma 11 5 2" xfId="1222"/>
    <cellStyle name="Comma 11 6" xfId="1223"/>
    <cellStyle name="Comma 11 6 2" xfId="1224"/>
    <cellStyle name="Comma 11 7" xfId="1225"/>
    <cellStyle name="Comma 11 7 2" xfId="1226"/>
    <cellStyle name="Comma 11 8" xfId="1227"/>
    <cellStyle name="Comma 11 8 2" xfId="1228"/>
    <cellStyle name="Comma 11 9" xfId="1229"/>
    <cellStyle name="Comma 11 9 2" xfId="1230"/>
    <cellStyle name="Comma 12" xfId="90"/>
    <cellStyle name="Comma 12 10" xfId="1231"/>
    <cellStyle name="Comma 12 10 2" xfId="1232"/>
    <cellStyle name="Comma 12 11" xfId="1233"/>
    <cellStyle name="Comma 12 11 2" xfId="1234"/>
    <cellStyle name="Comma 12 12" xfId="1235"/>
    <cellStyle name="Comma 12 12 2" xfId="1236"/>
    <cellStyle name="Comma 12 13" xfId="2478"/>
    <cellStyle name="Comma 12 2" xfId="91"/>
    <cellStyle name="Comma 12 3" xfId="92"/>
    <cellStyle name="Comma 12 3 2" xfId="399"/>
    <cellStyle name="Comma 12 3 3" xfId="470"/>
    <cellStyle name="Comma 12 4" xfId="1237"/>
    <cellStyle name="Comma 12 5" xfId="1238"/>
    <cellStyle name="Comma 12 5 2" xfId="1239"/>
    <cellStyle name="Comma 12 6" xfId="1240"/>
    <cellStyle name="Comma 12 6 2" xfId="1241"/>
    <cellStyle name="Comma 12 7" xfId="1242"/>
    <cellStyle name="Comma 12 7 2" xfId="1243"/>
    <cellStyle name="Comma 12 8" xfId="1244"/>
    <cellStyle name="Comma 12 8 2" xfId="1245"/>
    <cellStyle name="Comma 12 9" xfId="1246"/>
    <cellStyle name="Comma 12 9 2" xfId="1247"/>
    <cellStyle name="Comma 13" xfId="93"/>
    <cellStyle name="Comma 13 2" xfId="94"/>
    <cellStyle name="Comma 13 2 2" xfId="1248"/>
    <cellStyle name="Comma 13 2 3" xfId="1249"/>
    <cellStyle name="Comma 13 2 4" xfId="1250"/>
    <cellStyle name="Comma 13 2 4 2" xfId="1251"/>
    <cellStyle name="Comma 13 2 5" xfId="1252"/>
    <cellStyle name="Comma 13 3" xfId="95"/>
    <cellStyle name="Comma 13 3 2" xfId="400"/>
    <cellStyle name="Comma 13 3 3" xfId="471"/>
    <cellStyle name="Comma 13 4" xfId="1253"/>
    <cellStyle name="Comma 14" xfId="96"/>
    <cellStyle name="Comma 14 2" xfId="97"/>
    <cellStyle name="Comma 14 3" xfId="98"/>
    <cellStyle name="Comma 14 3 2" xfId="401"/>
    <cellStyle name="Comma 14 3 3" xfId="472"/>
    <cellStyle name="Comma 15" xfId="99"/>
    <cellStyle name="Comma 15 2" xfId="100"/>
    <cellStyle name="Comma 15 3" xfId="101"/>
    <cellStyle name="Comma 15 3 2" xfId="402"/>
    <cellStyle name="Comma 15 3 3" xfId="473"/>
    <cellStyle name="Comma 16" xfId="102"/>
    <cellStyle name="Comma 16 2" xfId="103"/>
    <cellStyle name="Comma 16 3" xfId="104"/>
    <cellStyle name="Comma 16 3 2" xfId="403"/>
    <cellStyle name="Comma 16 3 2 2" xfId="1254"/>
    <cellStyle name="Comma 16 3 3" xfId="474"/>
    <cellStyle name="Comma 16 4" xfId="1255"/>
    <cellStyle name="Comma 17" xfId="105"/>
    <cellStyle name="Comma 17 2" xfId="404"/>
    <cellStyle name="Comma 17 2 2" xfId="1256"/>
    <cellStyle name="Comma 17 3" xfId="1257"/>
    <cellStyle name="Comma 17 4" xfId="1258"/>
    <cellStyle name="Comma 18" xfId="106"/>
    <cellStyle name="Comma 18 2" xfId="405"/>
    <cellStyle name="Comma 18 2 2" xfId="1259"/>
    <cellStyle name="Comma 18 3" xfId="1260"/>
    <cellStyle name="Comma 18 4" xfId="1261"/>
    <cellStyle name="Comma 19" xfId="107"/>
    <cellStyle name="Comma 19 2" xfId="406"/>
    <cellStyle name="Comma 19 2 2" xfId="1262"/>
    <cellStyle name="Comma 19 3" xfId="1263"/>
    <cellStyle name="Comma 19 4" xfId="1264"/>
    <cellStyle name="Comma 2" xfId="108"/>
    <cellStyle name="Comma 2 10" xfId="407"/>
    <cellStyle name="Comma 2 10 2" xfId="2479"/>
    <cellStyle name="Comma 2 11" xfId="475"/>
    <cellStyle name="Comma 2 12" xfId="1265"/>
    <cellStyle name="Comma 2 2" xfId="109"/>
    <cellStyle name="Comma 2 2 2" xfId="110"/>
    <cellStyle name="Comma 2 2 2 2" xfId="409"/>
    <cellStyle name="Comma 2 2 2 2 2" xfId="692"/>
    <cellStyle name="Comma 2 2 2 2 3" xfId="691"/>
    <cellStyle name="Comma 2 2 2 3" xfId="693"/>
    <cellStyle name="Comma 2 2 3" xfId="408"/>
    <cellStyle name="Comma 2 2 3 2" xfId="695"/>
    <cellStyle name="Comma 2 2 3 3" xfId="694"/>
    <cellStyle name="Comma 2 2 4" xfId="696"/>
    <cellStyle name="Comma 2 2 5" xfId="476"/>
    <cellStyle name="Comma 2 3" xfId="111"/>
    <cellStyle name="Comma 2 3 10" xfId="1266"/>
    <cellStyle name="Comma 2 3 2" xfId="112"/>
    <cellStyle name="Comma 2 3 2 2" xfId="411"/>
    <cellStyle name="Comma 2 3 2 2 2" xfId="1267"/>
    <cellStyle name="Comma 2 3 2 3" xfId="477"/>
    <cellStyle name="Comma 2 3 3" xfId="410"/>
    <cellStyle name="Comma 2 3 3 2" xfId="1269"/>
    <cellStyle name="Comma 2 3 3 3" xfId="1268"/>
    <cellStyle name="Comma 2 3 4" xfId="1270"/>
    <cellStyle name="Comma 2 3 4 2" xfId="1271"/>
    <cellStyle name="Comma 2 3 5" xfId="1272"/>
    <cellStyle name="Comma 2 3 5 2" xfId="1273"/>
    <cellStyle name="Comma 2 3 6" xfId="1274"/>
    <cellStyle name="Comma 2 3 6 2" xfId="1275"/>
    <cellStyle name="Comma 2 3 7" xfId="1276"/>
    <cellStyle name="Comma 2 3 7 2" xfId="1277"/>
    <cellStyle name="Comma 2 3 8" xfId="1278"/>
    <cellStyle name="Comma 2 3 8 2" xfId="1279"/>
    <cellStyle name="Comma 2 3 9" xfId="1280"/>
    <cellStyle name="Comma 2 3 9 2" xfId="1281"/>
    <cellStyle name="Comma 2 4" xfId="113"/>
    <cellStyle name="Comma 2 4 2" xfId="412"/>
    <cellStyle name="Comma 2 4 2 2" xfId="1282"/>
    <cellStyle name="Comma 2 4 3" xfId="1283"/>
    <cellStyle name="Comma 2 4 4" xfId="478"/>
    <cellStyle name="Comma 2 5" xfId="114"/>
    <cellStyle name="Comma 2 5 2" xfId="413"/>
    <cellStyle name="Comma 2 5 2 2" xfId="1284"/>
    <cellStyle name="Comma 2 5 3" xfId="1285"/>
    <cellStyle name="Comma 2 5 4" xfId="479"/>
    <cellStyle name="Comma 2 6" xfId="115"/>
    <cellStyle name="Comma 2 6 2" xfId="414"/>
    <cellStyle name="Comma 2 6 2 2" xfId="1286"/>
    <cellStyle name="Comma 2 6 3" xfId="1287"/>
    <cellStyle name="Comma 2 6 4" xfId="1288"/>
    <cellStyle name="Comma 2 6 4 2" xfId="1289"/>
    <cellStyle name="Comma 2 6 5" xfId="1290"/>
    <cellStyle name="Comma 2 6 5 2" xfId="1291"/>
    <cellStyle name="Comma 2 6 6" xfId="480"/>
    <cellStyle name="Comma 2 7" xfId="116"/>
    <cellStyle name="Comma 2 7 2" xfId="415"/>
    <cellStyle name="Comma 2 7 2 2" xfId="1292"/>
    <cellStyle name="Comma 2 7 3" xfId="481"/>
    <cellStyle name="Comma 2 8" xfId="117"/>
    <cellStyle name="Comma 2 8 2" xfId="416"/>
    <cellStyle name="Comma 2 8 3" xfId="482"/>
    <cellStyle name="Comma 2 9" xfId="118"/>
    <cellStyle name="Comma 2 9 2" xfId="417"/>
    <cellStyle name="Comma 2 9 3" xfId="483"/>
    <cellStyle name="Comma 2_2.1556 Regulatory Reporting without PILs YTD March 11" xfId="119"/>
    <cellStyle name="Comma 20" xfId="120"/>
    <cellStyle name="Comma 20 2" xfId="121"/>
    <cellStyle name="Comma 20 2 2" xfId="419"/>
    <cellStyle name="Comma 20 3" xfId="418"/>
    <cellStyle name="Comma 21" xfId="122"/>
    <cellStyle name="Comma 21 2" xfId="420"/>
    <cellStyle name="Comma 21 2 2" xfId="1293"/>
    <cellStyle name="Comma 22" xfId="123"/>
    <cellStyle name="Comma 22 2" xfId="421"/>
    <cellStyle name="Comma 22 2 2" xfId="1294"/>
    <cellStyle name="Comma 23" xfId="124"/>
    <cellStyle name="Comma 23 2" xfId="422"/>
    <cellStyle name="Comma 23 2 2" xfId="1295"/>
    <cellStyle name="Comma 24" xfId="125"/>
    <cellStyle name="Comma 24 2" xfId="423"/>
    <cellStyle name="Comma 24 2 2" xfId="1296"/>
    <cellStyle name="Comma 24 3" xfId="484"/>
    <cellStyle name="Comma 25" xfId="126"/>
    <cellStyle name="Comma 25 2" xfId="1297"/>
    <cellStyle name="Comma 26" xfId="127"/>
    <cellStyle name="Comma 26 2" xfId="424"/>
    <cellStyle name="Comma 26 2 2" xfId="1298"/>
    <cellStyle name="Comma 26 3" xfId="485"/>
    <cellStyle name="Comma 27" xfId="389"/>
    <cellStyle name="Comma 27 2" xfId="1299"/>
    <cellStyle name="Comma 27 3" xfId="697"/>
    <cellStyle name="Comma 28" xfId="698"/>
    <cellStyle name="Comma 28 2" xfId="1300"/>
    <cellStyle name="Comma 29" xfId="699"/>
    <cellStyle name="Comma 29 2" xfId="1301"/>
    <cellStyle name="Comma 3" xfId="128"/>
    <cellStyle name="Comma 3 10" xfId="1302"/>
    <cellStyle name="Comma 3 10 2" xfId="1303"/>
    <cellStyle name="Comma 3 11" xfId="1304"/>
    <cellStyle name="Comma 3 11 2" xfId="1305"/>
    <cellStyle name="Comma 3 12" xfId="1306"/>
    <cellStyle name="Comma 3 2" xfId="129"/>
    <cellStyle name="Comma 3 2 2" xfId="130"/>
    <cellStyle name="Comma 3 2 2 2" xfId="426"/>
    <cellStyle name="Comma 3 2 2 3" xfId="487"/>
    <cellStyle name="Comma 3 2 3" xfId="131"/>
    <cellStyle name="Comma 3 2 4" xfId="425"/>
    <cellStyle name="Comma 3 2 5" xfId="486"/>
    <cellStyle name="Comma 3 21" xfId="1307"/>
    <cellStyle name="Comma 3 3" xfId="132"/>
    <cellStyle name="Comma 3 3 2" xfId="427"/>
    <cellStyle name="Comma 3 4" xfId="133"/>
    <cellStyle name="Comma 3 4 2" xfId="1308"/>
    <cellStyle name="Comma 3 5" xfId="1309"/>
    <cellStyle name="Comma 3 5 2" xfId="1310"/>
    <cellStyle name="Comma 3 6" xfId="1311"/>
    <cellStyle name="Comma 3 6 2" xfId="1312"/>
    <cellStyle name="Comma 3 7" xfId="1313"/>
    <cellStyle name="Comma 3 7 2" xfId="1314"/>
    <cellStyle name="Comma 3 8" xfId="1315"/>
    <cellStyle name="Comma 3 8 2" xfId="1316"/>
    <cellStyle name="Comma 3 9" xfId="1317"/>
    <cellStyle name="Comma 3 9 2" xfId="1318"/>
    <cellStyle name="Comma 3_2. 2011-2014  Rev_ FCast_IRM 2012_COS2013_Ongoing Operations_with CDM" xfId="134"/>
    <cellStyle name="Comma 30" xfId="700"/>
    <cellStyle name="Comma 30 2" xfId="1319"/>
    <cellStyle name="Comma 31" xfId="701"/>
    <cellStyle name="Comma 31 2" xfId="1320"/>
    <cellStyle name="Comma 32" xfId="702"/>
    <cellStyle name="Comma 33" xfId="703"/>
    <cellStyle name="Comma 34" xfId="2445"/>
    <cellStyle name="Comma 35" xfId="2444"/>
    <cellStyle name="Comma 36" xfId="2446"/>
    <cellStyle name="Comma 37" xfId="387"/>
    <cellStyle name="Comma 37 2" xfId="462"/>
    <cellStyle name="Comma 38" xfId="2477"/>
    <cellStyle name="Comma 39" xfId="2480"/>
    <cellStyle name="Comma 4" xfId="135"/>
    <cellStyle name="Comma 4 2" xfId="136"/>
    <cellStyle name="Comma 4 2 2" xfId="137"/>
    <cellStyle name="Comma 4 2 2 2" xfId="1321"/>
    <cellStyle name="Comma 4 2 3" xfId="1322"/>
    <cellStyle name="Comma 4 2 4" xfId="1323"/>
    <cellStyle name="Comma 4 3" xfId="138"/>
    <cellStyle name="Comma 4 3 2" xfId="1324"/>
    <cellStyle name="Comma 4 3 3" xfId="1325"/>
    <cellStyle name="Comma 4 3 4" xfId="1326"/>
    <cellStyle name="Comma 4 3 5" xfId="1327"/>
    <cellStyle name="Comma 4 3 6" xfId="1328"/>
    <cellStyle name="Comma 4 4" xfId="1329"/>
    <cellStyle name="Comma 4 4 2" xfId="1330"/>
    <cellStyle name="Comma 4 5" xfId="1331"/>
    <cellStyle name="Comma 4 6" xfId="508"/>
    <cellStyle name="Comma 4 7" xfId="1332"/>
    <cellStyle name="Comma 40" xfId="463"/>
    <cellStyle name="Comma 5" xfId="139"/>
    <cellStyle name="Comma 5 2" xfId="140"/>
    <cellStyle name="Comma 5 2 2" xfId="429"/>
    <cellStyle name="Comma 5 2 2 2" xfId="1333"/>
    <cellStyle name="Comma 5 2 3" xfId="1334"/>
    <cellStyle name="Comma 5 2 4" xfId="1335"/>
    <cellStyle name="Comma 5 2 5" xfId="489"/>
    <cellStyle name="Comma 5 3" xfId="428"/>
    <cellStyle name="Comma 5 3 2" xfId="1337"/>
    <cellStyle name="Comma 5 3 3" xfId="1338"/>
    <cellStyle name="Comma 5 3 4" xfId="1336"/>
    <cellStyle name="Comma 5 4" xfId="1339"/>
    <cellStyle name="Comma 5 5" xfId="1340"/>
    <cellStyle name="Comma 5 6" xfId="1341"/>
    <cellStyle name="Comma 5 7" xfId="2481"/>
    <cellStyle name="Comma 5 8" xfId="488"/>
    <cellStyle name="Comma 57" xfId="704"/>
    <cellStyle name="Comma 6" xfId="141"/>
    <cellStyle name="Comma 6 2" xfId="142"/>
    <cellStyle name="Comma 6 2 2" xfId="143"/>
    <cellStyle name="Comma 6 2 2 2" xfId="430"/>
    <cellStyle name="Comma 6 2 2 3" xfId="490"/>
    <cellStyle name="Comma 6 3" xfId="144"/>
    <cellStyle name="Comma 6 3 2" xfId="431"/>
    <cellStyle name="Comma 6 3 3" xfId="491"/>
    <cellStyle name="Comma 6 4" xfId="1342"/>
    <cellStyle name="Comma 6 5" xfId="2482"/>
    <cellStyle name="Comma 7" xfId="145"/>
    <cellStyle name="Comma 7 2" xfId="146"/>
    <cellStyle name="Comma 7 2 2" xfId="147"/>
    <cellStyle name="Comma 7 2 2 2" xfId="432"/>
    <cellStyle name="Comma 7 2 2 3" xfId="492"/>
    <cellStyle name="Comma 7 3" xfId="148"/>
    <cellStyle name="Comma 7 3 2" xfId="433"/>
    <cellStyle name="Comma 7 3 3" xfId="493"/>
    <cellStyle name="Comma 7 4" xfId="1343"/>
    <cellStyle name="Comma 8" xfId="149"/>
    <cellStyle name="Comma 8 2" xfId="150"/>
    <cellStyle name="Comma 8 2 2" xfId="151"/>
    <cellStyle name="Comma 8 2 2 2" xfId="434"/>
    <cellStyle name="Comma 8 2 2 3" xfId="494"/>
    <cellStyle name="Comma 8 3" xfId="152"/>
    <cellStyle name="Comma 8 3 2" xfId="435"/>
    <cellStyle name="Comma 8 3 2 2" xfId="1344"/>
    <cellStyle name="Comma 8 3 3" xfId="1345"/>
    <cellStyle name="Comma 8 3 4" xfId="495"/>
    <cellStyle name="Comma 8 4" xfId="1346"/>
    <cellStyle name="Comma 8 5" xfId="1347"/>
    <cellStyle name="Comma 8 6" xfId="1348"/>
    <cellStyle name="Comma 8 7" xfId="1349"/>
    <cellStyle name="Comma 9" xfId="153"/>
    <cellStyle name="Comma 9 10" xfId="1350"/>
    <cellStyle name="Comma 9 10 2" xfId="1351"/>
    <cellStyle name="Comma 9 11" xfId="1352"/>
    <cellStyle name="Comma 9 11 2" xfId="1353"/>
    <cellStyle name="Comma 9 12" xfId="1354"/>
    <cellStyle name="Comma 9 13" xfId="2483"/>
    <cellStyle name="Comma 9 2" xfId="154"/>
    <cellStyle name="Comma 9 2 2" xfId="155"/>
    <cellStyle name="Comma 9 2 3" xfId="156"/>
    <cellStyle name="Comma 9 2 3 2" xfId="436"/>
    <cellStyle name="Comma 9 2 3 3" xfId="496"/>
    <cellStyle name="Comma 9 3" xfId="157"/>
    <cellStyle name="Comma 9 4" xfId="158"/>
    <cellStyle name="Comma 9 4 2" xfId="437"/>
    <cellStyle name="Comma 9 4 2 2" xfId="1355"/>
    <cellStyle name="Comma 9 4 3" xfId="497"/>
    <cellStyle name="Comma 9 5" xfId="1356"/>
    <cellStyle name="Comma 9 5 2" xfId="1357"/>
    <cellStyle name="Comma 9 6" xfId="1358"/>
    <cellStyle name="Comma 9 6 2" xfId="1359"/>
    <cellStyle name="Comma 9 7" xfId="1360"/>
    <cellStyle name="Comma 9 7 2" xfId="1361"/>
    <cellStyle name="Comma 9 8" xfId="1362"/>
    <cellStyle name="Comma 9 8 2" xfId="1363"/>
    <cellStyle name="Comma 9 9" xfId="1364"/>
    <cellStyle name="Comma 9 9 2" xfId="1365"/>
    <cellStyle name="comma zerodec" xfId="1366"/>
    <cellStyle name="comma zerodec 2" xfId="1367"/>
    <cellStyle name="comma zerodec 3" xfId="1368"/>
    <cellStyle name="comma zerodec_Adjustments-RSVA" xfId="1369"/>
    <cellStyle name="Comma0" xfId="159"/>
    <cellStyle name="Comma0 2" xfId="160"/>
    <cellStyle name="Comma0 2 2" xfId="161"/>
    <cellStyle name="Comma0 3" xfId="162"/>
    <cellStyle name="Currency [0] 2" xfId="705"/>
    <cellStyle name="Currency 10" xfId="163"/>
    <cellStyle name="Currency 10 2" xfId="164"/>
    <cellStyle name="Currency 10 2 2" xfId="439"/>
    <cellStyle name="Currency 10 2 3" xfId="499"/>
    <cellStyle name="Currency 10 3" xfId="438"/>
    <cellStyle name="Currency 10 4" xfId="498"/>
    <cellStyle name="Currency 11" xfId="2"/>
    <cellStyle name="Currency 11 2" xfId="390"/>
    <cellStyle name="Currency 11 2 2" xfId="1370"/>
    <cellStyle name="Currency 12" xfId="165"/>
    <cellStyle name="Currency 12 2" xfId="440"/>
    <cellStyle name="Currency 12 2 2" xfId="706"/>
    <cellStyle name="Currency 12 3" xfId="1371"/>
    <cellStyle name="Currency 12 3 2" xfId="1372"/>
    <cellStyle name="Currency 12 4" xfId="1373"/>
    <cellStyle name="Currency 12 5" xfId="1374"/>
    <cellStyle name="Currency 13" xfId="166"/>
    <cellStyle name="Currency 13 2" xfId="167"/>
    <cellStyle name="Currency 13 2 2" xfId="442"/>
    <cellStyle name="Currency 13 2 3" xfId="501"/>
    <cellStyle name="Currency 13 3" xfId="441"/>
    <cellStyle name="Currency 13 3 2" xfId="1375"/>
    <cellStyle name="Currency 13 4" xfId="500"/>
    <cellStyle name="Currency 14" xfId="519"/>
    <cellStyle name="Currency 14 2" xfId="1376"/>
    <cellStyle name="Currency 14 3" xfId="1377"/>
    <cellStyle name="Currency 14 4" xfId="1378"/>
    <cellStyle name="Currency 14 5" xfId="1379"/>
    <cellStyle name="Currency 15" xfId="707"/>
    <cellStyle name="Currency 15 2" xfId="1380"/>
    <cellStyle name="Currency 16" xfId="708"/>
    <cellStyle name="Currency 16 2" xfId="1381"/>
    <cellStyle name="Currency 17" xfId="709"/>
    <cellStyle name="Currency 17 2" xfId="1382"/>
    <cellStyle name="Currency 18" xfId="710"/>
    <cellStyle name="Currency 18 2" xfId="1383"/>
    <cellStyle name="Currency 19" xfId="711"/>
    <cellStyle name="Currency 19 2" xfId="1384"/>
    <cellStyle name="Currency 2" xfId="168"/>
    <cellStyle name="Currency 2 12" xfId="1385"/>
    <cellStyle name="Currency 2 2" xfId="169"/>
    <cellStyle name="Currency 2 2 2" xfId="170"/>
    <cellStyle name="Currency 2 2 2 2" xfId="444"/>
    <cellStyle name="Currency 2 2 2 2 2" xfId="1386"/>
    <cellStyle name="Currency 2 2 3" xfId="443"/>
    <cellStyle name="Currency 2 3" xfId="171"/>
    <cellStyle name="Currency 2 3 2" xfId="172"/>
    <cellStyle name="Currency 2 3 3" xfId="445"/>
    <cellStyle name="Currency 2 4" xfId="173"/>
    <cellStyle name="Currency 2 4 2" xfId="446"/>
    <cellStyle name="Currency 2 4 3" xfId="502"/>
    <cellStyle name="Currency 20" xfId="712"/>
    <cellStyle name="Currency 20 2" xfId="1387"/>
    <cellStyle name="Currency 21" xfId="713"/>
    <cellStyle name="Currency 21 2" xfId="1388"/>
    <cellStyle name="Currency 22" xfId="714"/>
    <cellStyle name="Currency 22 2" xfId="1389"/>
    <cellStyle name="Currency 23" xfId="715"/>
    <cellStyle name="Currency 23 2" xfId="1390"/>
    <cellStyle name="Currency 24" xfId="716"/>
    <cellStyle name="Currency 24 2" xfId="1391"/>
    <cellStyle name="Currency 25" xfId="717"/>
    <cellStyle name="Currency 25 2" xfId="1392"/>
    <cellStyle name="Currency 26" xfId="718"/>
    <cellStyle name="Currency 26 2" xfId="1393"/>
    <cellStyle name="Currency 27" xfId="719"/>
    <cellStyle name="Currency 28" xfId="720"/>
    <cellStyle name="Currency 29" xfId="721"/>
    <cellStyle name="Currency 3" xfId="174"/>
    <cellStyle name="Currency 3 2" xfId="175"/>
    <cellStyle name="Currency 3 2 2" xfId="176"/>
    <cellStyle name="Currency 3 2 3" xfId="448"/>
    <cellStyle name="Currency 3 2 4" xfId="504"/>
    <cellStyle name="Currency 3 3" xfId="447"/>
    <cellStyle name="Currency 3 3 2" xfId="1395"/>
    <cellStyle name="Currency 3 3 3" xfId="1394"/>
    <cellStyle name="Currency 3 4" xfId="1396"/>
    <cellStyle name="Currency 3 4 2" xfId="1397"/>
    <cellStyle name="Currency 3 4 3" xfId="1398"/>
    <cellStyle name="Currency 3 4 4" xfId="1399"/>
    <cellStyle name="Currency 3 4 4 2" xfId="1400"/>
    <cellStyle name="Currency 3 4 5" xfId="1401"/>
    <cellStyle name="Currency 3 4 5 2" xfId="1402"/>
    <cellStyle name="Currency 3 5" xfId="1403"/>
    <cellStyle name="Currency 3 6" xfId="503"/>
    <cellStyle name="Currency 3_2.1556 Regulatory Reporting without PILs YTD March 11" xfId="177"/>
    <cellStyle name="Currency 30" xfId="722"/>
    <cellStyle name="Currency 31" xfId="723"/>
    <cellStyle name="Currency 32" xfId="724"/>
    <cellStyle name="Currency 33" xfId="725"/>
    <cellStyle name="Currency 34" xfId="726"/>
    <cellStyle name="Currency 35" xfId="2484"/>
    <cellStyle name="Currency 36" xfId="2503"/>
    <cellStyle name="Currency 4" xfId="178"/>
    <cellStyle name="Currency 4 2" xfId="179"/>
    <cellStyle name="Currency 4 2 2" xfId="180"/>
    <cellStyle name="Currency 4 2 2 2" xfId="451"/>
    <cellStyle name="Currency 4 2 3" xfId="450"/>
    <cellStyle name="Currency 4 2 3 2" xfId="1404"/>
    <cellStyle name="Currency 4 2 4" xfId="1405"/>
    <cellStyle name="Currency 4 2 5" xfId="506"/>
    <cellStyle name="Currency 4 3" xfId="181"/>
    <cellStyle name="Currency 4 3 2" xfId="452"/>
    <cellStyle name="Currency 4 3 2 2" xfId="1406"/>
    <cellStyle name="Currency 4 3 3" xfId="1407"/>
    <cellStyle name="Currency 4 3 4" xfId="1408"/>
    <cellStyle name="Currency 4 3 5" xfId="1409"/>
    <cellStyle name="Currency 4 4" xfId="449"/>
    <cellStyle name="Currency 4 4 2" xfId="1410"/>
    <cellStyle name="Currency 4 5" xfId="1411"/>
    <cellStyle name="Currency 4 6" xfId="1412"/>
    <cellStyle name="Currency 4 7" xfId="1413"/>
    <cellStyle name="Currency 4 8" xfId="2485"/>
    <cellStyle name="Currency 4 9" xfId="505"/>
    <cellStyle name="Currency 5" xfId="182"/>
    <cellStyle name="Currency 5 2" xfId="183"/>
    <cellStyle name="Currency 5 2 2" xfId="453"/>
    <cellStyle name="Currency 5 2 2 2" xfId="1414"/>
    <cellStyle name="Currency 5 2 3" xfId="1415"/>
    <cellStyle name="Currency 5 2 4" xfId="1416"/>
    <cellStyle name="Currency 5 2 5" xfId="507"/>
    <cellStyle name="Currency 5 3" xfId="1417"/>
    <cellStyle name="Currency 5 3 2" xfId="1418"/>
    <cellStyle name="Currency 5 3 3" xfId="1419"/>
    <cellStyle name="Currency 5 3 4" xfId="1420"/>
    <cellStyle name="Currency 5 4" xfId="1421"/>
    <cellStyle name="Currency 5 5" xfId="1422"/>
    <cellStyle name="Currency 5 6" xfId="1423"/>
    <cellStyle name="Currency 6" xfId="184"/>
    <cellStyle name="Currency 6 2" xfId="185"/>
    <cellStyle name="Currency 6 2 2" xfId="455"/>
    <cellStyle name="Currency 6 3" xfId="454"/>
    <cellStyle name="Currency 7" xfId="186"/>
    <cellStyle name="Currency 7 2" xfId="456"/>
    <cellStyle name="Currency 7 3" xfId="1424"/>
    <cellStyle name="Currency 8" xfId="187"/>
    <cellStyle name="Currency 8 2" xfId="457"/>
    <cellStyle name="Currency 8 2 2" xfId="1425"/>
    <cellStyle name="Currency 8 3" xfId="1426"/>
    <cellStyle name="Currency 8 3 2" xfId="1427"/>
    <cellStyle name="Currency 8 4" xfId="1428"/>
    <cellStyle name="Currency 8 5" xfId="1429"/>
    <cellStyle name="Currency 8 6" xfId="1430"/>
    <cellStyle name="Currency 8 7" xfId="1431"/>
    <cellStyle name="Currency 9" xfId="188"/>
    <cellStyle name="Currency 9 10" xfId="1432"/>
    <cellStyle name="Currency 9 10 2" xfId="1433"/>
    <cellStyle name="Currency 9 11" xfId="1434"/>
    <cellStyle name="Currency 9 11 2" xfId="1435"/>
    <cellStyle name="Currency 9 12" xfId="1436"/>
    <cellStyle name="Currency 9 12 2" xfId="1437"/>
    <cellStyle name="Currency 9 13" xfId="1438"/>
    <cellStyle name="Currency 9 2" xfId="458"/>
    <cellStyle name="Currency 9 2 2" xfId="1439"/>
    <cellStyle name="Currency 9 3" xfId="1440"/>
    <cellStyle name="Currency 9 3 2" xfId="1441"/>
    <cellStyle name="Currency 9 3 3" xfId="1442"/>
    <cellStyle name="Currency 9 3 3 2" xfId="1443"/>
    <cellStyle name="Currency 9 3 4" xfId="1444"/>
    <cellStyle name="Currency 9 4" xfId="1445"/>
    <cellStyle name="Currency 9 4 2" xfId="1446"/>
    <cellStyle name="Currency 9 5" xfId="1447"/>
    <cellStyle name="Currency 9 5 2" xfId="1448"/>
    <cellStyle name="Currency 9 6" xfId="1449"/>
    <cellStyle name="Currency 9 6 2" xfId="1450"/>
    <cellStyle name="Currency 9 7" xfId="1451"/>
    <cellStyle name="Currency 9 7 2" xfId="1452"/>
    <cellStyle name="Currency 9 8" xfId="1453"/>
    <cellStyle name="Currency 9 8 2" xfId="1454"/>
    <cellStyle name="Currency 9 9" xfId="1455"/>
    <cellStyle name="Currency 9 9 2" xfId="1456"/>
    <cellStyle name="Currency0" xfId="189"/>
    <cellStyle name="Currency0 2" xfId="190"/>
    <cellStyle name="Currency0 2 2" xfId="191"/>
    <cellStyle name="Currency0 2 2 2" xfId="461"/>
    <cellStyle name="Currency0 2 3" xfId="460"/>
    <cellStyle name="Currency0 3" xfId="192"/>
    <cellStyle name="Currency0 4" xfId="459"/>
    <cellStyle name="Currency1" xfId="1457"/>
    <cellStyle name="Currency1 2" xfId="1458"/>
    <cellStyle name="Currency1 3" xfId="1459"/>
    <cellStyle name="Currency1_Adjustments-RSVA" xfId="1460"/>
    <cellStyle name="custom" xfId="193"/>
    <cellStyle name="Date" xfId="194"/>
    <cellStyle name="Date 2" xfId="195"/>
    <cellStyle name="Date 2 2" xfId="196"/>
    <cellStyle name="Date 3" xfId="197"/>
    <cellStyle name="Dollar (zero dec)" xfId="1461"/>
    <cellStyle name="Dollar (zero dec) 2" xfId="1462"/>
    <cellStyle name="Dollar (zero dec) 3" xfId="1463"/>
    <cellStyle name="Dollar (zero dec)_Adjustments-RSVA" xfId="1464"/>
    <cellStyle name="Euro" xfId="198"/>
    <cellStyle name="Euro 2" xfId="199"/>
    <cellStyle name="Explanatory Text 2" xfId="200"/>
    <cellStyle name="Explanatory Text 2 2" xfId="1465"/>
    <cellStyle name="Explanatory Text 3" xfId="201"/>
    <cellStyle name="Explanatory Text 4" xfId="2486"/>
    <cellStyle name="Fixed" xfId="202"/>
    <cellStyle name="Fixed 2" xfId="203"/>
    <cellStyle name="Fixed 2 2" xfId="204"/>
    <cellStyle name="Fixed 3" xfId="205"/>
    <cellStyle name="Good 2" xfId="206"/>
    <cellStyle name="Good 2 2" xfId="1466"/>
    <cellStyle name="Good 3" xfId="207"/>
    <cellStyle name="Good 4" xfId="2487"/>
    <cellStyle name="Grey" xfId="208"/>
    <cellStyle name="Grey 2" xfId="209"/>
    <cellStyle name="header" xfId="210"/>
    <cellStyle name="Header1" xfId="211"/>
    <cellStyle name="Header2" xfId="212"/>
    <cellStyle name="Header2 2" xfId="213"/>
    <cellStyle name="Header2 2 2" xfId="1467"/>
    <cellStyle name="Header2 2 3" xfId="1468"/>
    <cellStyle name="Header2 2 4" xfId="1469"/>
    <cellStyle name="Header2 2 5" xfId="1470"/>
    <cellStyle name="Header2 3" xfId="214"/>
    <cellStyle name="Header2 3 2" xfId="215"/>
    <cellStyle name="Header2 4" xfId="1471"/>
    <cellStyle name="Header2 5" xfId="1472"/>
    <cellStyle name="Header2 6" xfId="1473"/>
    <cellStyle name="Header2 7" xfId="1474"/>
    <cellStyle name="Header2_Data Check Control" xfId="1475"/>
    <cellStyle name="Heading 1 10" xfId="216"/>
    <cellStyle name="Heading 1 11" xfId="217"/>
    <cellStyle name="Heading 1 12" xfId="218"/>
    <cellStyle name="Heading 1 13" xfId="219"/>
    <cellStyle name="Heading 1 14" xfId="220"/>
    <cellStyle name="Heading 1 15" xfId="221"/>
    <cellStyle name="Heading 1 16" xfId="2488"/>
    <cellStyle name="Heading 1 2" xfId="222"/>
    <cellStyle name="Heading 1 2 2" xfId="223"/>
    <cellStyle name="Heading 1 2 3" xfId="224"/>
    <cellStyle name="Heading 1 3" xfId="225"/>
    <cellStyle name="Heading 1 4" xfId="226"/>
    <cellStyle name="Heading 1 5" xfId="227"/>
    <cellStyle name="Heading 1 6" xfId="228"/>
    <cellStyle name="Heading 1 7" xfId="229"/>
    <cellStyle name="Heading 1 8" xfId="230"/>
    <cellStyle name="Heading 1 9" xfId="231"/>
    <cellStyle name="Heading 2 10" xfId="232"/>
    <cellStyle name="Heading 2 11" xfId="233"/>
    <cellStyle name="Heading 2 12" xfId="234"/>
    <cellStyle name="Heading 2 13" xfId="235"/>
    <cellStyle name="Heading 2 14" xfId="236"/>
    <cellStyle name="Heading 2 15" xfId="237"/>
    <cellStyle name="Heading 2 16" xfId="2489"/>
    <cellStyle name="Heading 2 2" xfId="238"/>
    <cellStyle name="Heading 2 2 2" xfId="239"/>
    <cellStyle name="Heading 2 3" xfId="240"/>
    <cellStyle name="Heading 2 3 2" xfId="241"/>
    <cellStyle name="Heading 2 4" xfId="242"/>
    <cellStyle name="Heading 2 5" xfId="243"/>
    <cellStyle name="Heading 2 6" xfId="244"/>
    <cellStyle name="Heading 2 7" xfId="245"/>
    <cellStyle name="Heading 2 8" xfId="246"/>
    <cellStyle name="Heading 2 9" xfId="247"/>
    <cellStyle name="Heading 3 2" xfId="248"/>
    <cellStyle name="Heading 3 2 2" xfId="1476"/>
    <cellStyle name="Heading 3 3" xfId="249"/>
    <cellStyle name="Heading 3 4" xfId="2490"/>
    <cellStyle name="Heading 4 2" xfId="250"/>
    <cellStyle name="Heading 4 2 2" xfId="1477"/>
    <cellStyle name="Heading 4 3" xfId="251"/>
    <cellStyle name="Heading 4 4" xfId="2491"/>
    <cellStyle name="Hyperlink 2" xfId="252"/>
    <cellStyle name="Hyperlink 2 2" xfId="1478"/>
    <cellStyle name="Hyperlink 3" xfId="253"/>
    <cellStyle name="Input [yellow]" xfId="254"/>
    <cellStyle name="Input [yellow] 2" xfId="255"/>
    <cellStyle name="Input [yellow] 2 2" xfId="256"/>
    <cellStyle name="Input [yellow] 2 3" xfId="257"/>
    <cellStyle name="Input [yellow] 3" xfId="1479"/>
    <cellStyle name="Input [yellow] 4" xfId="1480"/>
    <cellStyle name="Input [yellow] 5" xfId="1481"/>
    <cellStyle name="Input [yellow] 6" xfId="1482"/>
    <cellStyle name="Input [yellow] 7" xfId="1483"/>
    <cellStyle name="Input 2" xfId="258"/>
    <cellStyle name="Input 2 2" xfId="259"/>
    <cellStyle name="Input 2 3" xfId="1484"/>
    <cellStyle name="Input 3" xfId="260"/>
    <cellStyle name="Input 4" xfId="261"/>
    <cellStyle name="Input 5" xfId="262"/>
    <cellStyle name="Input 6" xfId="2492"/>
    <cellStyle name="Input 7" xfId="2504"/>
    <cellStyle name="Linked Cell 2" xfId="263"/>
    <cellStyle name="Linked Cell 2 2" xfId="1485"/>
    <cellStyle name="Linked Cell 3" xfId="264"/>
    <cellStyle name="Linked Cell 4" xfId="2493"/>
    <cellStyle name="M" xfId="265"/>
    <cellStyle name="M 2" xfId="266"/>
    <cellStyle name="M 2 2" xfId="267"/>
    <cellStyle name="M.00" xfId="268"/>
    <cellStyle name="M.00 2" xfId="269"/>
    <cellStyle name="M.00 2 2" xfId="270"/>
    <cellStyle name="M_2. 2011-2014  Rev_ FCast_IRM 2012_COS2013_Ongoing Operations_with CDM" xfId="271"/>
    <cellStyle name="M_2. 2011-2014  Rev_ FCast_IRM 2012_COS2013_Ongoing Operations_with CDM_1. Creation and Assumptions Budget_Revised with CDM" xfId="272"/>
    <cellStyle name="M_CGAAP FA Budget Model v2 james" xfId="273"/>
    <cellStyle name="M_CGAAP FA Budget Model v2 james 2" xfId="274"/>
    <cellStyle name="M_Oct 2010 SM PILs Recognition" xfId="275"/>
    <cellStyle name="M_Xl0000180" xfId="276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multiple_Data Check Control" xfId="1492"/>
    <cellStyle name="Neutral 2" xfId="277"/>
    <cellStyle name="Neutral 2 2" xfId="1493"/>
    <cellStyle name="Neutral 3" xfId="278"/>
    <cellStyle name="Neutral 4" xfId="2494"/>
    <cellStyle name="Normal" xfId="0" builtinId="0"/>
    <cellStyle name="Normal - Style1" xfId="279"/>
    <cellStyle name="Normal - Style1 2" xfId="280"/>
    <cellStyle name="Normal - Style1 2 2" xfId="281"/>
    <cellStyle name="Normal - Style1 3" xfId="282"/>
    <cellStyle name="Normal - Style1 3 2" xfId="283"/>
    <cellStyle name="Normal - Style1 3 3" xfId="284"/>
    <cellStyle name="Normal - Style1 4" xfId="285"/>
    <cellStyle name="Normal - Style1_1595 FIT Support" xfId="286"/>
    <cellStyle name="Normal 1" xfId="1494"/>
    <cellStyle name="Normal 10" xfId="287"/>
    <cellStyle name="Normal 10 2" xfId="288"/>
    <cellStyle name="Normal 10 2 2" xfId="289"/>
    <cellStyle name="Normal 10 2 2 2" xfId="727"/>
    <cellStyle name="Normal 10 2 2 2 2" xfId="728"/>
    <cellStyle name="Normal 10 2 2 3" xfId="729"/>
    <cellStyle name="Normal 10 2 3" xfId="290"/>
    <cellStyle name="Normal 10 2 3 2" xfId="730"/>
    <cellStyle name="Normal 10 2 4" xfId="731"/>
    <cellStyle name="Normal 10 2 5" xfId="732"/>
    <cellStyle name="Normal 10 3" xfId="291"/>
    <cellStyle name="Normal 10 3 2" xfId="733"/>
    <cellStyle name="Normal 10 3 2 2" xfId="734"/>
    <cellStyle name="Normal 10 3 3" xfId="735"/>
    <cellStyle name="Normal 10 3 4" xfId="1495"/>
    <cellStyle name="Normal 10 4" xfId="292"/>
    <cellStyle name="Normal 10 4 2" xfId="736"/>
    <cellStyle name="Normal 10 5" xfId="737"/>
    <cellStyle name="Normal 10 6" xfId="738"/>
    <cellStyle name="Normal 10_Sheet1" xfId="739"/>
    <cellStyle name="Normal 100" xfId="513"/>
    <cellStyle name="Normal 101" xfId="1496"/>
    <cellStyle name="Normal 102" xfId="1497"/>
    <cellStyle name="Normal 103" xfId="1498"/>
    <cellStyle name="Normal 104" xfId="1499"/>
    <cellStyle name="Normal 105" xfId="1500"/>
    <cellStyle name="Normal 106" xfId="1501"/>
    <cellStyle name="Normal 107" xfId="1502"/>
    <cellStyle name="Normal 108" xfId="1503"/>
    <cellStyle name="Normal 109" xfId="1504"/>
    <cellStyle name="Normal 11" xfId="293"/>
    <cellStyle name="Normal 11 2" xfId="294"/>
    <cellStyle name="Normal 11 2 2" xfId="740"/>
    <cellStyle name="Normal 11 2 2 2" xfId="741"/>
    <cellStyle name="Normal 11 2 3" xfId="742"/>
    <cellStyle name="Normal 11 2 4" xfId="1505"/>
    <cellStyle name="Normal 11 3" xfId="295"/>
    <cellStyle name="Normal 11 3 2" xfId="743"/>
    <cellStyle name="Normal 11 3 3" xfId="1506"/>
    <cellStyle name="Normal 11 4" xfId="744"/>
    <cellStyle name="Normal 11 5" xfId="745"/>
    <cellStyle name="Normal 11 6" xfId="1507"/>
    <cellStyle name="Normal 110" xfId="1508"/>
    <cellStyle name="Normal 111" xfId="1509"/>
    <cellStyle name="Normal 112" xfId="1510"/>
    <cellStyle name="Normal 113" xfId="514"/>
    <cellStyle name="Normal 114" xfId="515"/>
    <cellStyle name="Normal 115" xfId="516"/>
    <cellStyle name="Normal 116" xfId="1511"/>
    <cellStyle name="Normal 117" xfId="1512"/>
    <cellStyle name="Normal 118" xfId="1513"/>
    <cellStyle name="Normal 119" xfId="1514"/>
    <cellStyle name="Normal 12" xfId="296"/>
    <cellStyle name="Normal 12 2" xfId="297"/>
    <cellStyle name="Normal 12 2 2" xfId="746"/>
    <cellStyle name="Normal 12 2 2 2" xfId="747"/>
    <cellStyle name="Normal 12 2 3" xfId="748"/>
    <cellStyle name="Normal 12 3" xfId="749"/>
    <cellStyle name="Normal 12 3 2" xfId="750"/>
    <cellStyle name="Normal 12 4" xfId="751"/>
    <cellStyle name="Normal 12 5" xfId="752"/>
    <cellStyle name="Normal 12_Data Check Control" xfId="1515"/>
    <cellStyle name="Normal 120" xfId="1516"/>
    <cellStyle name="Normal 121" xfId="1517"/>
    <cellStyle name="Normal 122" xfId="1518"/>
    <cellStyle name="Normal 123" xfId="517"/>
    <cellStyle name="Normal 124" xfId="1519"/>
    <cellStyle name="Normal 125" xfId="1520"/>
    <cellStyle name="Normal 126" xfId="1521"/>
    <cellStyle name="Normal 127" xfId="1522"/>
    <cellStyle name="Normal 128" xfId="1523"/>
    <cellStyle name="Normal 129" xfId="1524"/>
    <cellStyle name="Normal 13" xfId="298"/>
    <cellStyle name="Normal 13 2" xfId="753"/>
    <cellStyle name="Normal 13 2 2" xfId="754"/>
    <cellStyle name="Normal 13 2 2 2" xfId="755"/>
    <cellStyle name="Normal 13 2 3" xfId="756"/>
    <cellStyle name="Normal 13 3" xfId="757"/>
    <cellStyle name="Normal 13 3 2" xfId="758"/>
    <cellStyle name="Normal 13 4" xfId="759"/>
    <cellStyle name="Normal 13 5" xfId="760"/>
    <cellStyle name="Normal 13 6" xfId="509"/>
    <cellStyle name="Normal 13_Data Check Control" xfId="1525"/>
    <cellStyle name="Normal 130" xfId="1526"/>
    <cellStyle name="Normal 131" xfId="1527"/>
    <cellStyle name="Normal 132" xfId="1528"/>
    <cellStyle name="Normal 133" xfId="1529"/>
    <cellStyle name="Normal 134" xfId="1530"/>
    <cellStyle name="Normal 135" xfId="1531"/>
    <cellStyle name="Normal 136" xfId="1532"/>
    <cellStyle name="Normal 137" xfId="1533"/>
    <cellStyle name="Normal 138" xfId="1534"/>
    <cellStyle name="Normal 139" xfId="1535"/>
    <cellStyle name="Normal 14" xfId="299"/>
    <cellStyle name="Normal 14 2" xfId="761"/>
    <cellStyle name="Normal 14 2 2" xfId="1536"/>
    <cellStyle name="Normal 14 3" xfId="1537"/>
    <cellStyle name="Normal 14 4" xfId="1538"/>
    <cellStyle name="Normal 14_Data Check Control" xfId="1539"/>
    <cellStyle name="Normal 140" xfId="1540"/>
    <cellStyle name="Normal 141" xfId="1541"/>
    <cellStyle name="Normal 142" xfId="1542"/>
    <cellStyle name="Normal 143" xfId="1543"/>
    <cellStyle name="Normal 144" xfId="1544"/>
    <cellStyle name="Normal 145" xfId="1545"/>
    <cellStyle name="Normal 146" xfId="2447"/>
    <cellStyle name="Normal 147" xfId="1546"/>
    <cellStyle name="Normal 148" xfId="2449"/>
    <cellStyle name="Normal 149" xfId="2500"/>
    <cellStyle name="Normal 15" xfId="300"/>
    <cellStyle name="Normal 15 2" xfId="762"/>
    <cellStyle name="Normal 15 2 2" xfId="763"/>
    <cellStyle name="Normal 15 2 2 2" xfId="764"/>
    <cellStyle name="Normal 15 2 3" xfId="765"/>
    <cellStyle name="Normal 15 3" xfId="766"/>
    <cellStyle name="Normal 15 3 2" xfId="767"/>
    <cellStyle name="Normal 15 4" xfId="768"/>
    <cellStyle name="Normal 15 5" xfId="769"/>
    <cellStyle name="Normal 15_Data Check Control" xfId="1547"/>
    <cellStyle name="Normal 151" xfId="1548"/>
    <cellStyle name="Normal 153" xfId="1549"/>
    <cellStyle name="Normal 154" xfId="1550"/>
    <cellStyle name="Normal 16" xfId="301"/>
    <cellStyle name="Normal 16 2" xfId="770"/>
    <cellStyle name="Normal 16 2 2" xfId="771"/>
    <cellStyle name="Normal 16 2 2 2" xfId="772"/>
    <cellStyle name="Normal 16 2 3" xfId="773"/>
    <cellStyle name="Normal 16 3" xfId="774"/>
    <cellStyle name="Normal 16 3 2" xfId="775"/>
    <cellStyle name="Normal 16 4" xfId="776"/>
    <cellStyle name="Normal 16 5" xfId="777"/>
    <cellStyle name="Normal 17" xfId="302"/>
    <cellStyle name="Normal 17 2" xfId="778"/>
    <cellStyle name="Normal 17 2 2" xfId="779"/>
    <cellStyle name="Normal 17 2 2 2" xfId="780"/>
    <cellStyle name="Normal 17 2 3" xfId="781"/>
    <cellStyle name="Normal 17 3" xfId="782"/>
    <cellStyle name="Normal 17 3 2" xfId="783"/>
    <cellStyle name="Normal 17 4" xfId="784"/>
    <cellStyle name="Normal 17 5" xfId="785"/>
    <cellStyle name="Normal 18" xfId="303"/>
    <cellStyle name="Normal 18 2" xfId="786"/>
    <cellStyle name="Normal 18 2 2" xfId="787"/>
    <cellStyle name="Normal 18 2 2 2" xfId="788"/>
    <cellStyle name="Normal 18 2 3" xfId="789"/>
    <cellStyle name="Normal 18 3" xfId="790"/>
    <cellStyle name="Normal 18 3 2" xfId="791"/>
    <cellStyle name="Normal 18 4" xfId="792"/>
    <cellStyle name="Normal 18 5" xfId="793"/>
    <cellStyle name="Normal 19" xfId="304"/>
    <cellStyle name="Normal 19 2" xfId="794"/>
    <cellStyle name="Normal 19 2 2" xfId="795"/>
    <cellStyle name="Normal 19 2 2 2" xfId="796"/>
    <cellStyle name="Normal 19 2 3" xfId="797"/>
    <cellStyle name="Normal 19 3" xfId="798"/>
    <cellStyle name="Normal 19 3 2" xfId="799"/>
    <cellStyle name="Normal 19 4" xfId="800"/>
    <cellStyle name="Normal 19 5" xfId="801"/>
    <cellStyle name="Normal 19 6" xfId="1551"/>
    <cellStyle name="Normal 19 7" xfId="1552"/>
    <cellStyle name="Normal 19_Data Check Control" xfId="1553"/>
    <cellStyle name="Normal 2" xfId="305"/>
    <cellStyle name="Normal 2 2" xfId="306"/>
    <cellStyle name="Normal 2 2 2" xfId="307"/>
    <cellStyle name="Normal 2 2 2 2" xfId="802"/>
    <cellStyle name="Normal 2 2 2 3" xfId="1554"/>
    <cellStyle name="Normal 2 2 3" xfId="803"/>
    <cellStyle name="Normal 2 2 3 2" xfId="1555"/>
    <cellStyle name="Normal 2 2 4" xfId="1556"/>
    <cellStyle name="Normal 2 2 5" xfId="1557"/>
    <cellStyle name="Normal 2 2_Data Check Control" xfId="1558"/>
    <cellStyle name="Normal 2 3" xfId="308"/>
    <cellStyle name="Normal 2 3 2" xfId="804"/>
    <cellStyle name="Normal 2 3 2 2" xfId="805"/>
    <cellStyle name="Normal 2 3 3" xfId="806"/>
    <cellStyle name="Normal 2 4" xfId="807"/>
    <cellStyle name="Normal 2 4 2" xfId="808"/>
    <cellStyle name="Normal 2 5" xfId="809"/>
    <cellStyle name="Normal 2 6" xfId="810"/>
    <cellStyle name="Normal 2 7" xfId="2495"/>
    <cellStyle name="Normal 2 8" xfId="2505"/>
    <cellStyle name="Normal 2_Sheet1" xfId="811"/>
    <cellStyle name="Normal 20" xfId="309"/>
    <cellStyle name="Normal 20 2" xfId="812"/>
    <cellStyle name="Normal 20 3" xfId="1559"/>
    <cellStyle name="Normal 20 3 2" xfId="1560"/>
    <cellStyle name="Normal 20 4" xfId="1561"/>
    <cellStyle name="Normal 20 5" xfId="1562"/>
    <cellStyle name="Normal 20 6" xfId="1563"/>
    <cellStyle name="Normal 20 7" xfId="1564"/>
    <cellStyle name="Normal 20_Data Check Control" xfId="1565"/>
    <cellStyle name="Normal 21" xfId="310"/>
    <cellStyle name="Normal 21 2" xfId="813"/>
    <cellStyle name="Normal 21 2 2" xfId="1566"/>
    <cellStyle name="Normal 21 3" xfId="1567"/>
    <cellStyle name="Normal 21 3 2" xfId="1568"/>
    <cellStyle name="Normal 21 3 3" xfId="1569"/>
    <cellStyle name="Normal 21 4" xfId="1570"/>
    <cellStyle name="Normal 21 5" xfId="1571"/>
    <cellStyle name="Normal 21 6" xfId="1572"/>
    <cellStyle name="Normal 21 7" xfId="1573"/>
    <cellStyle name="Normal 21_Data Check Control" xfId="1574"/>
    <cellStyle name="Normal 22" xfId="311"/>
    <cellStyle name="Normal 22 2" xfId="814"/>
    <cellStyle name="Normal 22 2 2" xfId="1575"/>
    <cellStyle name="Normal 22 3" xfId="1576"/>
    <cellStyle name="Normal 22 3 2" xfId="1577"/>
    <cellStyle name="Normal 22 3 3" xfId="1578"/>
    <cellStyle name="Normal 22 4" xfId="1579"/>
    <cellStyle name="Normal 22 5" xfId="1580"/>
    <cellStyle name="Normal 22 6" xfId="1581"/>
    <cellStyle name="Normal 22 7" xfId="1582"/>
    <cellStyle name="Normal 22_Data Check Control" xfId="1583"/>
    <cellStyle name="Normal 23" xfId="312"/>
    <cellStyle name="Normal 23 2" xfId="815"/>
    <cellStyle name="Normal 23 2 2" xfId="1584"/>
    <cellStyle name="Normal 23 3" xfId="1585"/>
    <cellStyle name="Normal 23 3 2" xfId="1586"/>
    <cellStyle name="Normal 23 3 3" xfId="1587"/>
    <cellStyle name="Normal 23 4" xfId="1588"/>
    <cellStyle name="Normal 23 5" xfId="1589"/>
    <cellStyle name="Normal 23 6" xfId="1590"/>
    <cellStyle name="Normal 23 7" xfId="1591"/>
    <cellStyle name="Normal 23_Data Check Control" xfId="1592"/>
    <cellStyle name="Normal 24" xfId="816"/>
    <cellStyle name="Normal 24 2" xfId="1593"/>
    <cellStyle name="Normal 24 2 2" xfId="1594"/>
    <cellStyle name="Normal 24 3" xfId="1595"/>
    <cellStyle name="Normal 24 3 2" xfId="1596"/>
    <cellStyle name="Normal 24 4" xfId="1597"/>
    <cellStyle name="Normal 24 5" xfId="1598"/>
    <cellStyle name="Normal 24 6" xfId="1599"/>
    <cellStyle name="Normal 24 7" xfId="1600"/>
    <cellStyle name="Normal 24_Data Check Control" xfId="1601"/>
    <cellStyle name="Normal 25" xfId="313"/>
    <cellStyle name="Normal 25 2" xfId="1602"/>
    <cellStyle name="Normal 25 2 2" xfId="1603"/>
    <cellStyle name="Normal 25 3" xfId="1604"/>
    <cellStyle name="Normal 25 3 2" xfId="1605"/>
    <cellStyle name="Normal 25 4" xfId="1606"/>
    <cellStyle name="Normal 25 5" xfId="1607"/>
    <cellStyle name="Normal 25 6" xfId="1608"/>
    <cellStyle name="Normal 25 7" xfId="1609"/>
    <cellStyle name="Normal 25_Data Check Control" xfId="1610"/>
    <cellStyle name="Normal 258" xfId="1611"/>
    <cellStyle name="Normal 26" xfId="817"/>
    <cellStyle name="Normal 26 2" xfId="1612"/>
    <cellStyle name="Normal 26 2 2" xfId="1613"/>
    <cellStyle name="Normal 26 3" xfId="1614"/>
    <cellStyle name="Normal 26 3 2" xfId="1615"/>
    <cellStyle name="Normal 26 4" xfId="1616"/>
    <cellStyle name="Normal 26 5" xfId="1617"/>
    <cellStyle name="Normal 26 6" xfId="1618"/>
    <cellStyle name="Normal 26 7" xfId="1619"/>
    <cellStyle name="Normal 26_Data Check Control" xfId="1620"/>
    <cellStyle name="Normal 27" xfId="818"/>
    <cellStyle name="Normal 27 2" xfId="1621"/>
    <cellStyle name="Normal 27 3" xfId="1622"/>
    <cellStyle name="Normal 28" xfId="819"/>
    <cellStyle name="Normal 28 2" xfId="1623"/>
    <cellStyle name="Normal 28 3" xfId="1624"/>
    <cellStyle name="Normal 281" xfId="1625"/>
    <cellStyle name="Normal 29" xfId="820"/>
    <cellStyle name="Normal 29 2" xfId="1626"/>
    <cellStyle name="Normal 3" xfId="314"/>
    <cellStyle name="Normal 3 10" xfId="1627"/>
    <cellStyle name="Normal 3 10 2" xfId="1628"/>
    <cellStyle name="Normal 3 11" xfId="1629"/>
    <cellStyle name="Normal 3 11 2" xfId="1630"/>
    <cellStyle name="Normal 3 12" xfId="1631"/>
    <cellStyle name="Normal 3 12 2" xfId="1632"/>
    <cellStyle name="Normal 3 13" xfId="1633"/>
    <cellStyle name="Normal 3 2" xfId="315"/>
    <cellStyle name="Normal 3 2 2" xfId="821"/>
    <cellStyle name="Normal 3 2 2 2" xfId="822"/>
    <cellStyle name="Normal 3 2 2 2 2" xfId="823"/>
    <cellStyle name="Normal 3 2 2 2 2 2" xfId="824"/>
    <cellStyle name="Normal 3 2 2 2 3" xfId="825"/>
    <cellStyle name="Normal 3 2 2 3" xfId="826"/>
    <cellStyle name="Normal 3 2 2 3 2" xfId="827"/>
    <cellStyle name="Normal 3 2 2 4" xfId="828"/>
    <cellStyle name="Normal 3 2 2 5" xfId="829"/>
    <cellStyle name="Normal 3 2 3" xfId="830"/>
    <cellStyle name="Normal 3 2 3 2" xfId="1634"/>
    <cellStyle name="Normal 3 2 3 3" xfId="1635"/>
    <cellStyle name="Normal 3 2 3 4" xfId="1636"/>
    <cellStyle name="Normal 3 2 4" xfId="1637"/>
    <cellStyle name="Normal 3 2 5" xfId="1638"/>
    <cellStyle name="Normal 3 3" xfId="316"/>
    <cellStyle name="Normal 3 3 2" xfId="831"/>
    <cellStyle name="Normal 3 3 2 2" xfId="832"/>
    <cellStyle name="Normal 3 3 3" xfId="833"/>
    <cellStyle name="Normal 3 3 3 2" xfId="1639"/>
    <cellStyle name="Normal 3 3 4" xfId="1640"/>
    <cellStyle name="Normal 3 3 5" xfId="1641"/>
    <cellStyle name="Normal 3 3 6" xfId="1642"/>
    <cellStyle name="Normal 3 3_Data Check Control" xfId="1643"/>
    <cellStyle name="Normal 3 4" xfId="522"/>
    <cellStyle name="Normal 3 4 2" xfId="834"/>
    <cellStyle name="Normal 3 5" xfId="835"/>
    <cellStyle name="Normal 3 6" xfId="836"/>
    <cellStyle name="Normal 3 6 2" xfId="1644"/>
    <cellStyle name="Normal 3 6 3" xfId="1645"/>
    <cellStyle name="Normal 3 7" xfId="1646"/>
    <cellStyle name="Normal 3 8" xfId="1647"/>
    <cellStyle name="Normal 3 8 2" xfId="1648"/>
    <cellStyle name="Normal 3 8 3" xfId="1649"/>
    <cellStyle name="Normal 3 9" xfId="1650"/>
    <cellStyle name="Normal 3 9 2" xfId="1651"/>
    <cellStyle name="Normal 3 9 3" xfId="1652"/>
    <cellStyle name="Normal 3_Sheet1" xfId="837"/>
    <cellStyle name="Normal 30" xfId="838"/>
    <cellStyle name="Normal 31" xfId="839"/>
    <cellStyle name="Normal 32" xfId="840"/>
    <cellStyle name="Normal 33" xfId="841"/>
    <cellStyle name="Normal 34" xfId="842"/>
    <cellStyle name="Normal 34 2" xfId="1653"/>
    <cellStyle name="Normal 35" xfId="843"/>
    <cellStyle name="Normal 35 2" xfId="1654"/>
    <cellStyle name="Normal 35 3" xfId="1655"/>
    <cellStyle name="Normal 36" xfId="844"/>
    <cellStyle name="Normal 36 2" xfId="1656"/>
    <cellStyle name="Normal 36 3" xfId="1657"/>
    <cellStyle name="Normal 37" xfId="386"/>
    <cellStyle name="Normal 37 2" xfId="1658"/>
    <cellStyle name="Normal 38" xfId="845"/>
    <cellStyle name="Normal 38 2" xfId="1659"/>
    <cellStyle name="Normal 39" xfId="846"/>
    <cellStyle name="Normal 39 2" xfId="1660"/>
    <cellStyle name="Normal 39 3" xfId="1661"/>
    <cellStyle name="Normal 39 4" xfId="1662"/>
    <cellStyle name="Normal 4" xfId="317"/>
    <cellStyle name="Normal 4 2" xfId="318"/>
    <cellStyle name="Normal 4 2 2" xfId="1663"/>
    <cellStyle name="Normal 4 2 2 2" xfId="1664"/>
    <cellStyle name="Normal 4 2 2 3" xfId="1665"/>
    <cellStyle name="Normal 4 2 3" xfId="1666"/>
    <cellStyle name="Normal 4 2 3 2" xfId="1667"/>
    <cellStyle name="Normal 4 2 3 3" xfId="1668"/>
    <cellStyle name="Normal 4 2 4" xfId="1669"/>
    <cellStyle name="Normal 4 2 5" xfId="1670"/>
    <cellStyle name="Normal 4 2 6" xfId="1671"/>
    <cellStyle name="Normal 4 3" xfId="319"/>
    <cellStyle name="Normal 4 3 2" xfId="1672"/>
    <cellStyle name="Normal 4 3 3" xfId="1673"/>
    <cellStyle name="Normal 4 4" xfId="1674"/>
    <cellStyle name="Normal 4 4 2" xfId="1675"/>
    <cellStyle name="Normal 4 4 3" xfId="1676"/>
    <cellStyle name="Normal 4 5" xfId="1677"/>
    <cellStyle name="Normal 4 6" xfId="1678"/>
    <cellStyle name="Normal 4 7" xfId="1679"/>
    <cellStyle name="Normal 4 8" xfId="2496"/>
    <cellStyle name="Normal 40" xfId="847"/>
    <cellStyle name="Normal 40 2" xfId="1680"/>
    <cellStyle name="Normal 40 3" xfId="1681"/>
    <cellStyle name="Normal 41" xfId="848"/>
    <cellStyle name="Normal 41 2" xfId="1682"/>
    <cellStyle name="Normal 41 3" xfId="1683"/>
    <cellStyle name="Normal 42" xfId="849"/>
    <cellStyle name="Normal 42 2" xfId="1684"/>
    <cellStyle name="Normal 42 3" xfId="1685"/>
    <cellStyle name="Normal 43" xfId="850"/>
    <cellStyle name="Normal 43 2" xfId="1686"/>
    <cellStyle name="Normal 43 3" xfId="1687"/>
    <cellStyle name="Normal 44" xfId="851"/>
    <cellStyle name="Normal 44 2" xfId="1688"/>
    <cellStyle name="Normal 45" xfId="852"/>
    <cellStyle name="Normal 45 2" xfId="1689"/>
    <cellStyle name="Normal 45 3" xfId="1690"/>
    <cellStyle name="Normal 46" xfId="853"/>
    <cellStyle name="Normal 46 2" xfId="1691"/>
    <cellStyle name="Normal 46 3" xfId="1692"/>
    <cellStyle name="Normal 46 4" xfId="1693"/>
    <cellStyle name="Normal 47" xfId="854"/>
    <cellStyle name="Normal 47 2" xfId="1694"/>
    <cellStyle name="Normal 47 3" xfId="1695"/>
    <cellStyle name="Normal 48" xfId="855"/>
    <cellStyle name="Normal 48 2" xfId="1696"/>
    <cellStyle name="Normal 48 3" xfId="1697"/>
    <cellStyle name="Normal 49" xfId="856"/>
    <cellStyle name="Normal 5" xfId="320"/>
    <cellStyle name="Normal 5 2" xfId="321"/>
    <cellStyle name="Normal 5 2 2" xfId="1698"/>
    <cellStyle name="Normal 5 2 2 2" xfId="1699"/>
    <cellStyle name="Normal 5 2 2 3" xfId="1700"/>
    <cellStyle name="Normal 5 2 3" xfId="1701"/>
    <cellStyle name="Normal 5 2 3 2" xfId="1702"/>
    <cellStyle name="Normal 5 2 3 3" xfId="1703"/>
    <cellStyle name="Normal 5 2 4" xfId="1704"/>
    <cellStyle name="Normal 5 2 5" xfId="1705"/>
    <cellStyle name="Normal 5 2 6" xfId="1706"/>
    <cellStyle name="Normal 5 3" xfId="511"/>
    <cellStyle name="Normal 5 3 2" xfId="1707"/>
    <cellStyle name="Normal 5 3 3" xfId="1708"/>
    <cellStyle name="Normal 5 4" xfId="1709"/>
    <cellStyle name="Normal 5 4 2" xfId="1710"/>
    <cellStyle name="Normal 5 4 3" xfId="1711"/>
    <cellStyle name="Normal 5 5" xfId="1712"/>
    <cellStyle name="Normal 5 6" xfId="1713"/>
    <cellStyle name="Normal 5 7" xfId="1714"/>
    <cellStyle name="Normal 50" xfId="857"/>
    <cellStyle name="Normal 50 2" xfId="1715"/>
    <cellStyle name="Normal 50 3" xfId="1716"/>
    <cellStyle name="Normal 51" xfId="858"/>
    <cellStyle name="Normal 51 2" xfId="1717"/>
    <cellStyle name="Normal 51 3" xfId="1718"/>
    <cellStyle name="Normal 52" xfId="859"/>
    <cellStyle name="Normal 52 2" xfId="1719"/>
    <cellStyle name="Normal 52 3" xfId="1720"/>
    <cellStyle name="Normal 53" xfId="860"/>
    <cellStyle name="Normal 53 2" xfId="1721"/>
    <cellStyle name="Normal 53 3" xfId="1722"/>
    <cellStyle name="Normal 54" xfId="861"/>
    <cellStyle name="Normal 55" xfId="862"/>
    <cellStyle name="Normal 56" xfId="863"/>
    <cellStyle name="Normal 57" xfId="864"/>
    <cellStyle name="Normal 57 2" xfId="1723"/>
    <cellStyle name="Normal 58" xfId="865"/>
    <cellStyle name="Normal 58 2" xfId="1724"/>
    <cellStyle name="Normal 58 3" xfId="1725"/>
    <cellStyle name="Normal 58 4" xfId="1726"/>
    <cellStyle name="Normal 59" xfId="866"/>
    <cellStyle name="Normal 59 2" xfId="1727"/>
    <cellStyle name="Normal 59 3" xfId="1728"/>
    <cellStyle name="Normal 59 4" xfId="1729"/>
    <cellStyle name="Normal 6" xfId="322"/>
    <cellStyle name="Normal 6 2" xfId="323"/>
    <cellStyle name="Normal 6 2 2" xfId="1730"/>
    <cellStyle name="Normal 6 2 3" xfId="1731"/>
    <cellStyle name="Normal 6 2 4" xfId="1732"/>
    <cellStyle name="Normal 6 3" xfId="324"/>
    <cellStyle name="Normal 6 3 2" xfId="1733"/>
    <cellStyle name="Normal 6 3 3" xfId="1734"/>
    <cellStyle name="Normal 6 4" xfId="1735"/>
    <cellStyle name="Normal 6 5" xfId="1736"/>
    <cellStyle name="Normal 6 6" xfId="1737"/>
    <cellStyle name="Normal 60" xfId="867"/>
    <cellStyle name="Normal 60 2" xfId="1738"/>
    <cellStyle name="Normal 60 3" xfId="1739"/>
    <cellStyle name="Normal 60 4" xfId="1740"/>
    <cellStyle name="Normal 61" xfId="868"/>
    <cellStyle name="Normal 61 2" xfId="1741"/>
    <cellStyle name="Normal 61 2 2" xfId="1742"/>
    <cellStyle name="Normal 61 3" xfId="1743"/>
    <cellStyle name="Normal 62" xfId="869"/>
    <cellStyle name="Normal 62 2" xfId="1744"/>
    <cellStyle name="Normal 62 3" xfId="1745"/>
    <cellStyle name="Normal 63" xfId="870"/>
    <cellStyle name="Normal 63 2" xfId="1746"/>
    <cellStyle name="Normal 64" xfId="871"/>
    <cellStyle name="Normal 64 2" xfId="1747"/>
    <cellStyle name="Normal 65" xfId="872"/>
    <cellStyle name="Normal 65 2" xfId="1748"/>
    <cellStyle name="Normal 66" xfId="873"/>
    <cellStyle name="Normal 66 2" xfId="1749"/>
    <cellStyle name="Normal 66 2 2" xfId="1750"/>
    <cellStyle name="Normal 66 3" xfId="1751"/>
    <cellStyle name="Normal 66 4" xfId="1752"/>
    <cellStyle name="Normal 67" xfId="874"/>
    <cellStyle name="Normal 68" xfId="875"/>
    <cellStyle name="Normal 69" xfId="876"/>
    <cellStyle name="Normal 7" xfId="325"/>
    <cellStyle name="Normal 7 2" xfId="326"/>
    <cellStyle name="Normal 7 2 2" xfId="1753"/>
    <cellStyle name="Normal 7 2 3" xfId="1754"/>
    <cellStyle name="Normal 7 2 4" xfId="1755"/>
    <cellStyle name="Normal 7 3" xfId="1756"/>
    <cellStyle name="Normal 7 3 2" xfId="1757"/>
    <cellStyle name="Normal 7 3 3" xfId="1758"/>
    <cellStyle name="Normal 7 4" xfId="1759"/>
    <cellStyle name="Normal 7 5" xfId="1760"/>
    <cellStyle name="Normal 7 6" xfId="1761"/>
    <cellStyle name="Normal 70" xfId="877"/>
    <cellStyle name="Normal 71" xfId="878"/>
    <cellStyle name="Normal 72" xfId="520"/>
    <cellStyle name="Normal 73" xfId="879"/>
    <cellStyle name="Normal 73 2" xfId="1762"/>
    <cellStyle name="Normal 74" xfId="880"/>
    <cellStyle name="Normal 74 2" xfId="1763"/>
    <cellStyle name="Normal 75" xfId="881"/>
    <cellStyle name="Normal 75 2" xfId="1764"/>
    <cellStyle name="Normal 76" xfId="882"/>
    <cellStyle name="Normal 76 2" xfId="1765"/>
    <cellStyle name="Normal 77" xfId="883"/>
    <cellStyle name="Normal 77 2" xfId="1766"/>
    <cellStyle name="Normal 78" xfId="884"/>
    <cellStyle name="Normal 78 2" xfId="1767"/>
    <cellStyle name="Normal 78 2 2" xfId="1768"/>
    <cellStyle name="Normal 78 3" xfId="1769"/>
    <cellStyle name="Normal 78 4" xfId="1770"/>
    <cellStyle name="Normal 78 4 2" xfId="1771"/>
    <cellStyle name="Normal 79" xfId="885"/>
    <cellStyle name="Normal 8" xfId="327"/>
    <cellStyle name="Normal 8 2" xfId="328"/>
    <cellStyle name="Normal 8 2 2" xfId="886"/>
    <cellStyle name="Normal 8 2 2 2" xfId="887"/>
    <cellStyle name="Normal 8 2 3" xfId="888"/>
    <cellStyle name="Normal 8 2 4" xfId="1772"/>
    <cellStyle name="Normal 8 3" xfId="329"/>
    <cellStyle name="Normal 8 3 2" xfId="889"/>
    <cellStyle name="Normal 8 3 3" xfId="1773"/>
    <cellStyle name="Normal 8 3 4" xfId="1774"/>
    <cellStyle name="Normal 8 4" xfId="890"/>
    <cellStyle name="Normal 8 5" xfId="891"/>
    <cellStyle name="Normal 80" xfId="892"/>
    <cellStyle name="Normal 81" xfId="521"/>
    <cellStyle name="Normal 82" xfId="893"/>
    <cellStyle name="Normal 83" xfId="894"/>
    <cellStyle name="Normal 84" xfId="895"/>
    <cellStyle name="Normal 85" xfId="896"/>
    <cellStyle name="Normal 86" xfId="897"/>
    <cellStyle name="Normal 87" xfId="898"/>
    <cellStyle name="Normal 88" xfId="899"/>
    <cellStyle name="Normal 89" xfId="1775"/>
    <cellStyle name="Normal 9" xfId="330"/>
    <cellStyle name="Normal 9 2" xfId="331"/>
    <cellStyle name="Normal 9 2 2" xfId="332"/>
    <cellStyle name="Normal 9 2 2 2" xfId="900"/>
    <cellStyle name="Normal 9 2 3" xfId="333"/>
    <cellStyle name="Normal 9 2 4" xfId="1776"/>
    <cellStyle name="Normal 9 3" xfId="334"/>
    <cellStyle name="Normal 9 3 2" xfId="901"/>
    <cellStyle name="Normal 9 3 3" xfId="1777"/>
    <cellStyle name="Normal 9 4" xfId="335"/>
    <cellStyle name="Normal 9 5" xfId="902"/>
    <cellStyle name="Normal 9 6" xfId="1778"/>
    <cellStyle name="Normal 90" xfId="1779"/>
    <cellStyle name="Normal 91" xfId="1780"/>
    <cellStyle name="Normal 92" xfId="1781"/>
    <cellStyle name="Normal 93" xfId="1782"/>
    <cellStyle name="Normal 94" xfId="1783"/>
    <cellStyle name="Normal 95" xfId="1784"/>
    <cellStyle name="Normal 96" xfId="1785"/>
    <cellStyle name="Normal 97" xfId="1786"/>
    <cellStyle name="Normal 98" xfId="1787"/>
    <cellStyle name="Normal 99" xfId="1788"/>
    <cellStyle name="Note 2" xfId="336"/>
    <cellStyle name="Note 2 2" xfId="337"/>
    <cellStyle name="Note 2 2 2" xfId="903"/>
    <cellStyle name="Note 2 2 2 2" xfId="904"/>
    <cellStyle name="Note 2 2 3" xfId="905"/>
    <cellStyle name="Note 2 2 3 2" xfId="1789"/>
    <cellStyle name="Note 2 3" xfId="906"/>
    <cellStyle name="Note 2 3 2" xfId="907"/>
    <cellStyle name="Note 2 4" xfId="908"/>
    <cellStyle name="Note 2 4 2" xfId="1790"/>
    <cellStyle name="Note 2 5" xfId="909"/>
    <cellStyle name="Note 2 6" xfId="1791"/>
    <cellStyle name="Note 3" xfId="338"/>
    <cellStyle name="Note 3 2" xfId="910"/>
    <cellStyle name="Note 3 2 2" xfId="911"/>
    <cellStyle name="Note 3 2 2 2" xfId="912"/>
    <cellStyle name="Note 3 2 3" xfId="913"/>
    <cellStyle name="Note 3 2 4" xfId="1792"/>
    <cellStyle name="Note 3 2 4 2" xfId="1793"/>
    <cellStyle name="Note 3 2 5" xfId="1794"/>
    <cellStyle name="Note 3 3" xfId="914"/>
    <cellStyle name="Note 3 3 2" xfId="915"/>
    <cellStyle name="Note 3 4" xfId="916"/>
    <cellStyle name="Note 3 5" xfId="917"/>
    <cellStyle name="Note 4" xfId="1795"/>
    <cellStyle name="Note 4 2" xfId="1796"/>
    <cellStyle name="Note 4 3" xfId="1797"/>
    <cellStyle name="Note 4 3 2" xfId="1798"/>
    <cellStyle name="Note 4 4" xfId="1799"/>
    <cellStyle name="Number" xfId="1800"/>
    <cellStyle name="Number 2" xfId="1801"/>
    <cellStyle name="Number 2 2" xfId="1802"/>
    <cellStyle name="Number_Adjustments-RSVA" xfId="1803"/>
    <cellStyle name="OH01" xfId="1804"/>
    <cellStyle name="OHnplode" xfId="1805"/>
    <cellStyle name="Output 2" xfId="339"/>
    <cellStyle name="Output 2 2" xfId="340"/>
    <cellStyle name="Output 2 3" xfId="1806"/>
    <cellStyle name="Output 3" xfId="341"/>
    <cellStyle name="Output 4" xfId="2497"/>
    <cellStyle name="Output Line Items" xfId="342"/>
    <cellStyle name="Percent" xfId="388" builtinId="5"/>
    <cellStyle name="Percent [2]" xfId="343"/>
    <cellStyle name="Percent [2] 2" xfId="344"/>
    <cellStyle name="Percent [2] 2 2" xfId="345"/>
    <cellStyle name="Percent [2] 3" xfId="346"/>
    <cellStyle name="Percent 10" xfId="347"/>
    <cellStyle name="Percent 10 2" xfId="1807"/>
    <cellStyle name="Percent 10 2 2" xfId="1808"/>
    <cellStyle name="Percent 10 3" xfId="1809"/>
    <cellStyle name="Percent 10 3 2" xfId="1810"/>
    <cellStyle name="Percent 100" xfId="1811"/>
    <cellStyle name="Percent 100 2" xfId="1812"/>
    <cellStyle name="Percent 101" xfId="1813"/>
    <cellStyle name="Percent 101 2" xfId="1814"/>
    <cellStyle name="Percent 102" xfId="1815"/>
    <cellStyle name="Percent 102 2" xfId="1816"/>
    <cellStyle name="Percent 103" xfId="1817"/>
    <cellStyle name="Percent 103 2" xfId="1818"/>
    <cellStyle name="Percent 104" xfId="1819"/>
    <cellStyle name="Percent 104 2" xfId="1820"/>
    <cellStyle name="Percent 105" xfId="1821"/>
    <cellStyle name="Percent 105 2" xfId="1822"/>
    <cellStyle name="Percent 106" xfId="1823"/>
    <cellStyle name="Percent 106 2" xfId="1824"/>
    <cellStyle name="Percent 107" xfId="1825"/>
    <cellStyle name="Percent 107 2" xfId="1826"/>
    <cellStyle name="Percent 108" xfId="1827"/>
    <cellStyle name="Percent 108 2" xfId="1828"/>
    <cellStyle name="Percent 109" xfId="1829"/>
    <cellStyle name="Percent 109 2" xfId="1830"/>
    <cellStyle name="Percent 11" xfId="348"/>
    <cellStyle name="Percent 11 2" xfId="349"/>
    <cellStyle name="Percent 11 3" xfId="1831"/>
    <cellStyle name="Percent 110" xfId="1832"/>
    <cellStyle name="Percent 110 2" xfId="1833"/>
    <cellStyle name="Percent 111" xfId="1834"/>
    <cellStyle name="Percent 111 2" xfId="1835"/>
    <cellStyle name="Percent 112" xfId="1836"/>
    <cellStyle name="Percent 112 2" xfId="1837"/>
    <cellStyle name="Percent 113" xfId="1838"/>
    <cellStyle name="Percent 113 2" xfId="1839"/>
    <cellStyle name="Percent 114" xfId="1840"/>
    <cellStyle name="Percent 114 2" xfId="1841"/>
    <cellStyle name="Percent 115" xfId="1842"/>
    <cellStyle name="Percent 115 2" xfId="1843"/>
    <cellStyle name="Percent 116" xfId="1844"/>
    <cellStyle name="Percent 116 2" xfId="1845"/>
    <cellStyle name="Percent 117" xfId="1846"/>
    <cellStyle name="Percent 117 2" xfId="1847"/>
    <cellStyle name="Percent 118" xfId="1848"/>
    <cellStyle name="Percent 118 2" xfId="1849"/>
    <cellStyle name="Percent 119" xfId="1850"/>
    <cellStyle name="Percent 12" xfId="918"/>
    <cellStyle name="Percent 12 2" xfId="1851"/>
    <cellStyle name="Percent 12 3" xfId="1852"/>
    <cellStyle name="Percent 120" xfId="1853"/>
    <cellStyle name="Percent 121" xfId="1854"/>
    <cellStyle name="Percent 122" xfId="1855"/>
    <cellStyle name="Percent 122 2" xfId="1856"/>
    <cellStyle name="Percent 123" xfId="1857"/>
    <cellStyle name="Percent 123 2" xfId="1858"/>
    <cellStyle name="Percent 124" xfId="1859"/>
    <cellStyle name="Percent 124 2" xfId="1860"/>
    <cellStyle name="Percent 125" xfId="1861"/>
    <cellStyle name="Percent 125 2" xfId="1862"/>
    <cellStyle name="Percent 126" xfId="1863"/>
    <cellStyle name="Percent 126 2" xfId="1864"/>
    <cellStyle name="Percent 127" xfId="1865"/>
    <cellStyle name="Percent 127 2" xfId="1866"/>
    <cellStyle name="Percent 128" xfId="1867"/>
    <cellStyle name="Percent 128 2" xfId="1868"/>
    <cellStyle name="Percent 129" xfId="1869"/>
    <cellStyle name="Percent 129 2" xfId="1870"/>
    <cellStyle name="Percent 13" xfId="919"/>
    <cellStyle name="Percent 13 2" xfId="1871"/>
    <cellStyle name="Percent 13 6" xfId="510"/>
    <cellStyle name="Percent 130" xfId="1872"/>
    <cellStyle name="Percent 130 2" xfId="1873"/>
    <cellStyle name="Percent 131" xfId="1874"/>
    <cellStyle name="Percent 131 2" xfId="1875"/>
    <cellStyle name="Percent 132" xfId="1876"/>
    <cellStyle name="Percent 132 2" xfId="1877"/>
    <cellStyle name="Percent 133" xfId="1878"/>
    <cellStyle name="Percent 133 2" xfId="1879"/>
    <cellStyle name="Percent 134" xfId="1880"/>
    <cellStyle name="Percent 134 2" xfId="1881"/>
    <cellStyle name="Percent 135" xfId="1882"/>
    <cellStyle name="Percent 135 2" xfId="1883"/>
    <cellStyle name="Percent 136" xfId="1884"/>
    <cellStyle name="Percent 137" xfId="1885"/>
    <cellStyle name="Percent 138" xfId="1886"/>
    <cellStyle name="Percent 139" xfId="1887"/>
    <cellStyle name="Percent 14" xfId="920"/>
    <cellStyle name="Percent 14 2" xfId="1888"/>
    <cellStyle name="Percent 14 2 2" xfId="1889"/>
    <cellStyle name="Percent 14 3" xfId="1890"/>
    <cellStyle name="Percent 14 3 2" xfId="1891"/>
    <cellStyle name="Percent 14 4" xfId="1892"/>
    <cellStyle name="Percent 14 5" xfId="1893"/>
    <cellStyle name="Percent 14 6" xfId="1894"/>
    <cellStyle name="Percent 140" xfId="1895"/>
    <cellStyle name="Percent 140 2" xfId="1896"/>
    <cellStyle name="Percent 141" xfId="1897"/>
    <cellStyle name="Percent 141 2" xfId="1898"/>
    <cellStyle name="Percent 142" xfId="1899"/>
    <cellStyle name="Percent 142 2" xfId="1900"/>
    <cellStyle name="Percent 143" xfId="1901"/>
    <cellStyle name="Percent 143 2" xfId="1902"/>
    <cellStyle name="Percent 144" xfId="1903"/>
    <cellStyle name="Percent 144 2" xfId="1904"/>
    <cellStyle name="Percent 145" xfId="1905"/>
    <cellStyle name="Percent 145 2" xfId="1906"/>
    <cellStyle name="Percent 146" xfId="1907"/>
    <cellStyle name="Percent 146 2" xfId="1908"/>
    <cellStyle name="Percent 147" xfId="1909"/>
    <cellStyle name="Percent 148" xfId="1910"/>
    <cellStyle name="Percent 148 2" xfId="1911"/>
    <cellStyle name="Percent 149" xfId="1912"/>
    <cellStyle name="Percent 149 2" xfId="1913"/>
    <cellStyle name="Percent 15" xfId="921"/>
    <cellStyle name="Percent 15 2" xfId="1914"/>
    <cellStyle name="Percent 15 2 2" xfId="1915"/>
    <cellStyle name="Percent 15 3" xfId="1916"/>
    <cellStyle name="Percent 15 3 2" xfId="1917"/>
    <cellStyle name="Percent 15 4" xfId="1918"/>
    <cellStyle name="Percent 15 5" xfId="1919"/>
    <cellStyle name="Percent 15 6" xfId="1920"/>
    <cellStyle name="Percent 150" xfId="1921"/>
    <cellStyle name="Percent 150 2" xfId="1922"/>
    <cellStyle name="Percent 151" xfId="1923"/>
    <cellStyle name="Percent 151 2" xfId="1924"/>
    <cellStyle name="Percent 152" xfId="1925"/>
    <cellStyle name="Percent 152 2" xfId="1926"/>
    <cellStyle name="Percent 153" xfId="1927"/>
    <cellStyle name="Percent 153 2" xfId="1928"/>
    <cellStyle name="Percent 154" xfId="1929"/>
    <cellStyle name="Percent 154 2" xfId="1930"/>
    <cellStyle name="Percent 155" xfId="1931"/>
    <cellStyle name="Percent 156" xfId="1932"/>
    <cellStyle name="Percent 157" xfId="1933"/>
    <cellStyle name="Percent 158" xfId="1934"/>
    <cellStyle name="Percent 159" xfId="1935"/>
    <cellStyle name="Percent 16" xfId="922"/>
    <cellStyle name="Percent 16 2" xfId="1936"/>
    <cellStyle name="Percent 16 3" xfId="1937"/>
    <cellStyle name="Percent 16 3 2" xfId="1938"/>
    <cellStyle name="Percent 16 4" xfId="1939"/>
    <cellStyle name="Percent 16 5" xfId="1940"/>
    <cellStyle name="Percent 16 6" xfId="1941"/>
    <cellStyle name="Percent 16 7" xfId="1942"/>
    <cellStyle name="Percent 160" xfId="1943"/>
    <cellStyle name="Percent 161" xfId="1944"/>
    <cellStyle name="Percent 162" xfId="1945"/>
    <cellStyle name="Percent 163" xfId="2442"/>
    <cellStyle name="Percent 164" xfId="2448"/>
    <cellStyle name="Percent 165" xfId="2498"/>
    <cellStyle name="Percent 166" xfId="2506"/>
    <cellStyle name="Percent 17" xfId="923"/>
    <cellStyle name="Percent 17 2" xfId="1946"/>
    <cellStyle name="Percent 17 3" xfId="1947"/>
    <cellStyle name="Percent 17 3 2" xfId="1948"/>
    <cellStyle name="Percent 17 4" xfId="1949"/>
    <cellStyle name="Percent 17 5" xfId="1950"/>
    <cellStyle name="Percent 17 6" xfId="1951"/>
    <cellStyle name="Percent 17 7" xfId="1952"/>
    <cellStyle name="Percent 18" xfId="924"/>
    <cellStyle name="Percent 18 2" xfId="1953"/>
    <cellStyle name="Percent 18 2 2" xfId="1954"/>
    <cellStyle name="Percent 18 3" xfId="1955"/>
    <cellStyle name="Percent 18 3 2" xfId="1956"/>
    <cellStyle name="Percent 18 4" xfId="1957"/>
    <cellStyle name="Percent 18 5" xfId="1958"/>
    <cellStyle name="Percent 18 6" xfId="1959"/>
    <cellStyle name="Percent 19" xfId="925"/>
    <cellStyle name="Percent 19 2" xfId="1960"/>
    <cellStyle name="Percent 19 3" xfId="1961"/>
    <cellStyle name="Percent 19 3 2" xfId="1962"/>
    <cellStyle name="Percent 19 4" xfId="1963"/>
    <cellStyle name="Percent 19 5" xfId="1964"/>
    <cellStyle name="Percent 19 6" xfId="1965"/>
    <cellStyle name="Percent 2" xfId="350"/>
    <cellStyle name="Percent 2 2" xfId="351"/>
    <cellStyle name="Percent 2 2 2" xfId="926"/>
    <cellStyle name="Percent 2 2 2 2" xfId="927"/>
    <cellStyle name="Percent 2 2 3" xfId="928"/>
    <cellStyle name="Percent 2 3" xfId="929"/>
    <cellStyle name="Percent 2 3 2" xfId="930"/>
    <cellStyle name="Percent 2 4" xfId="931"/>
    <cellStyle name="Percent 2 4 2" xfId="1966"/>
    <cellStyle name="Percent 2 4 3" xfId="1967"/>
    <cellStyle name="Percent 2 4 4" xfId="1968"/>
    <cellStyle name="Percent 2 4 4 2" xfId="1969"/>
    <cellStyle name="Percent 2 4 5" xfId="1970"/>
    <cellStyle name="Percent 2 4 5 2" xfId="1971"/>
    <cellStyle name="Percent 2 5" xfId="1972"/>
    <cellStyle name="Percent 2 6" xfId="2499"/>
    <cellStyle name="Percent 20" xfId="932"/>
    <cellStyle name="Percent 20 2" xfId="1973"/>
    <cellStyle name="Percent 20 3" xfId="1974"/>
    <cellStyle name="Percent 20 3 2" xfId="1975"/>
    <cellStyle name="Percent 20 4" xfId="1976"/>
    <cellStyle name="Percent 20 5" xfId="1977"/>
    <cellStyle name="Percent 20 6" xfId="1978"/>
    <cellStyle name="Percent 21" xfId="933"/>
    <cellStyle name="Percent 21 2" xfId="1979"/>
    <cellStyle name="Percent 21 3" xfId="1980"/>
    <cellStyle name="Percent 21 3 2" xfId="1981"/>
    <cellStyle name="Percent 21 3 2 2" xfId="1982"/>
    <cellStyle name="Percent 21 3 3" xfId="1983"/>
    <cellStyle name="Percent 21 3 3 2" xfId="1984"/>
    <cellStyle name="Percent 21 3 4" xfId="1985"/>
    <cellStyle name="Percent 21 3 5" xfId="1986"/>
    <cellStyle name="Percent 21 4" xfId="1987"/>
    <cellStyle name="Percent 21 4 2" xfId="1988"/>
    <cellStyle name="Percent 21 4 3" xfId="1989"/>
    <cellStyle name="Percent 21 5" xfId="1990"/>
    <cellStyle name="Percent 21 6" xfId="1991"/>
    <cellStyle name="Percent 22" xfId="934"/>
    <cellStyle name="Percent 22 2" xfId="1992"/>
    <cellStyle name="Percent 23" xfId="935"/>
    <cellStyle name="Percent 23 2" xfId="1993"/>
    <cellStyle name="Percent 24" xfId="936"/>
    <cellStyle name="Percent 24 2" xfId="1994"/>
    <cellStyle name="Percent 25" xfId="937"/>
    <cellStyle name="Percent 25 2" xfId="1995"/>
    <cellStyle name="Percent 26" xfId="938"/>
    <cellStyle name="Percent 26 2" xfId="1996"/>
    <cellStyle name="Percent 27" xfId="939"/>
    <cellStyle name="Percent 27 2" xfId="1997"/>
    <cellStyle name="Percent 28" xfId="940"/>
    <cellStyle name="Percent 28 2" xfId="1998"/>
    <cellStyle name="Percent 29" xfId="941"/>
    <cellStyle name="Percent 29 2" xfId="1999"/>
    <cellStyle name="Percent 3" xfId="352"/>
    <cellStyle name="Percent 3 10" xfId="2000"/>
    <cellStyle name="Percent 3 10 2" xfId="2001"/>
    <cellStyle name="Percent 3 11" xfId="2002"/>
    <cellStyle name="Percent 3 11 2" xfId="2003"/>
    <cellStyle name="Percent 3 2" xfId="353"/>
    <cellStyle name="Percent 3 2 2" xfId="354"/>
    <cellStyle name="Percent 3 3" xfId="355"/>
    <cellStyle name="Percent 3 4" xfId="2004"/>
    <cellStyle name="Percent 3 4 2" xfId="2005"/>
    <cellStyle name="Percent 3 5" xfId="2006"/>
    <cellStyle name="Percent 3 5 2" xfId="2007"/>
    <cellStyle name="Percent 3 6" xfId="2008"/>
    <cellStyle name="Percent 3 6 2" xfId="2009"/>
    <cellStyle name="Percent 3 7" xfId="2010"/>
    <cellStyle name="Percent 3 7 2" xfId="2011"/>
    <cellStyle name="Percent 3 8" xfId="2012"/>
    <cellStyle name="Percent 3 8 2" xfId="2013"/>
    <cellStyle name="Percent 3 9" xfId="2014"/>
    <cellStyle name="Percent 3 9 2" xfId="2015"/>
    <cellStyle name="Percent 30" xfId="942"/>
    <cellStyle name="Percent 30 2" xfId="2016"/>
    <cellStyle name="Percent 31" xfId="943"/>
    <cellStyle name="Percent 31 2" xfId="2017"/>
    <cellStyle name="Percent 32" xfId="944"/>
    <cellStyle name="Percent 32 2" xfId="2018"/>
    <cellStyle name="Percent 33" xfId="945"/>
    <cellStyle name="Percent 33 2" xfId="2019"/>
    <cellStyle name="Percent 33 3" xfId="2020"/>
    <cellStyle name="Percent 33 4" xfId="2021"/>
    <cellStyle name="Percent 33 4 2" xfId="2022"/>
    <cellStyle name="Percent 33 5" xfId="2023"/>
    <cellStyle name="Percent 34" xfId="946"/>
    <cellStyle name="Percent 34 2" xfId="2024"/>
    <cellStyle name="Percent 34 3" xfId="2025"/>
    <cellStyle name="Percent 34 4" xfId="2026"/>
    <cellStyle name="Percent 34 4 2" xfId="2027"/>
    <cellStyle name="Percent 34 5" xfId="2028"/>
    <cellStyle name="Percent 35" xfId="947"/>
    <cellStyle name="Percent 35 2" xfId="2029"/>
    <cellStyle name="Percent 35 3" xfId="2030"/>
    <cellStyle name="Percent 35 4" xfId="2031"/>
    <cellStyle name="Percent 35 4 2" xfId="2032"/>
    <cellStyle name="Percent 35 5" xfId="2033"/>
    <cellStyle name="Percent 35 6" xfId="2034"/>
    <cellStyle name="Percent 36" xfId="948"/>
    <cellStyle name="Percent 36 2" xfId="2035"/>
    <cellStyle name="Percent 36 3" xfId="2036"/>
    <cellStyle name="Percent 36 4" xfId="2037"/>
    <cellStyle name="Percent 36 4 2" xfId="2038"/>
    <cellStyle name="Percent 36 5" xfId="2039"/>
    <cellStyle name="Percent 37" xfId="2040"/>
    <cellStyle name="Percent 37 2" xfId="2041"/>
    <cellStyle name="Percent 37 3" xfId="2042"/>
    <cellStyle name="Percent 38" xfId="2043"/>
    <cellStyle name="Percent 38 2" xfId="2044"/>
    <cellStyle name="Percent 38 3" xfId="2045"/>
    <cellStyle name="Percent 38 4" xfId="2046"/>
    <cellStyle name="Percent 38 4 2" xfId="2047"/>
    <cellStyle name="Percent 38 5" xfId="2048"/>
    <cellStyle name="Percent 38 6" xfId="2049"/>
    <cellStyle name="Percent 39" xfId="2050"/>
    <cellStyle name="Percent 39 2" xfId="2051"/>
    <cellStyle name="Percent 39 3" xfId="2052"/>
    <cellStyle name="Percent 39 3 2" xfId="2053"/>
    <cellStyle name="Percent 39 4" xfId="2054"/>
    <cellStyle name="Percent 39 5" xfId="2055"/>
    <cellStyle name="Percent 4" xfId="356"/>
    <cellStyle name="Percent 4 2" xfId="357"/>
    <cellStyle name="Percent 4 3" xfId="949"/>
    <cellStyle name="Percent 40" xfId="2056"/>
    <cellStyle name="Percent 40 2" xfId="2057"/>
    <cellStyle name="Percent 40 3" xfId="2058"/>
    <cellStyle name="Percent 40 3 2" xfId="2059"/>
    <cellStyle name="Percent 40 4" xfId="2060"/>
    <cellStyle name="Percent 40 5" xfId="2061"/>
    <cellStyle name="Percent 41" xfId="2062"/>
    <cellStyle name="Percent 41 2" xfId="2063"/>
    <cellStyle name="Percent 41 3" xfId="2064"/>
    <cellStyle name="Percent 41 3 2" xfId="2065"/>
    <cellStyle name="Percent 41 4" xfId="2066"/>
    <cellStyle name="Percent 41 5" xfId="2067"/>
    <cellStyle name="Percent 42" xfId="2068"/>
    <cellStyle name="Percent 42 2" xfId="2069"/>
    <cellStyle name="Percent 43" xfId="2070"/>
    <cellStyle name="Percent 43 2" xfId="2071"/>
    <cellStyle name="Percent 44" xfId="2072"/>
    <cellStyle name="Percent 44 2" xfId="2073"/>
    <cellStyle name="Percent 45" xfId="2074"/>
    <cellStyle name="Percent 45 2" xfId="2075"/>
    <cellStyle name="Percent 45 3" xfId="2076"/>
    <cellStyle name="Percent 46" xfId="2077"/>
    <cellStyle name="Percent 46 2" xfId="2078"/>
    <cellStyle name="Percent 46 3" xfId="2079"/>
    <cellStyle name="Percent 47" xfId="2080"/>
    <cellStyle name="Percent 47 2" xfId="2081"/>
    <cellStyle name="Percent 47 3" xfId="2082"/>
    <cellStyle name="Percent 48" xfId="2083"/>
    <cellStyle name="Percent 48 2" xfId="2084"/>
    <cellStyle name="Percent 48 3" xfId="2085"/>
    <cellStyle name="Percent 49" xfId="2086"/>
    <cellStyle name="Percent 49 2" xfId="2087"/>
    <cellStyle name="Percent 49 3" xfId="2088"/>
    <cellStyle name="Percent 5" xfId="358"/>
    <cellStyle name="Percent 5 2" xfId="359"/>
    <cellStyle name="Percent 5 3" xfId="360"/>
    <cellStyle name="Percent 50" xfId="2089"/>
    <cellStyle name="Percent 50 2" xfId="2090"/>
    <cellStyle name="Percent 50 3" xfId="2091"/>
    <cellStyle name="Percent 51" xfId="2092"/>
    <cellStyle name="Percent 51 2" xfId="2093"/>
    <cellStyle name="Percent 51 3" xfId="2094"/>
    <cellStyle name="Percent 51 4" xfId="2095"/>
    <cellStyle name="Percent 52" xfId="2096"/>
    <cellStyle name="Percent 52 2" xfId="2097"/>
    <cellStyle name="Percent 52 3" xfId="2098"/>
    <cellStyle name="Percent 52 4" xfId="2099"/>
    <cellStyle name="Percent 53" xfId="2100"/>
    <cellStyle name="Percent 53 2" xfId="2101"/>
    <cellStyle name="Percent 53 3" xfId="2102"/>
    <cellStyle name="Percent 53 4" xfId="2103"/>
    <cellStyle name="Percent 54" xfId="2104"/>
    <cellStyle name="Percent 54 2" xfId="2105"/>
    <cellStyle name="Percent 54 3" xfId="2106"/>
    <cellStyle name="Percent 55" xfId="2107"/>
    <cellStyle name="Percent 55 2" xfId="2108"/>
    <cellStyle name="Percent 55 3" xfId="2109"/>
    <cellStyle name="Percent 56" xfId="2110"/>
    <cellStyle name="Percent 56 2" xfId="2111"/>
    <cellStyle name="Percent 56 3" xfId="2112"/>
    <cellStyle name="Percent 57" xfId="2113"/>
    <cellStyle name="Percent 57 2" xfId="2114"/>
    <cellStyle name="Percent 57 3" xfId="2115"/>
    <cellStyle name="Percent 58" xfId="2116"/>
    <cellStyle name="Percent 58 2" xfId="2117"/>
    <cellStyle name="Percent 58 3" xfId="2118"/>
    <cellStyle name="Percent 58 4" xfId="2119"/>
    <cellStyle name="Percent 59" xfId="2120"/>
    <cellStyle name="Percent 59 2" xfId="2121"/>
    <cellStyle name="Percent 59 3" xfId="2122"/>
    <cellStyle name="Percent 59 4" xfId="2123"/>
    <cellStyle name="Percent 6" xfId="361"/>
    <cellStyle name="Percent 6 2" xfId="362"/>
    <cellStyle name="Percent 60" xfId="2124"/>
    <cellStyle name="Percent 60 2" xfId="2125"/>
    <cellStyle name="Percent 60 3" xfId="2126"/>
    <cellStyle name="Percent 60 4" xfId="2127"/>
    <cellStyle name="Percent 61" xfId="2128"/>
    <cellStyle name="Percent 61 2" xfId="2129"/>
    <cellStyle name="Percent 61 3" xfId="2130"/>
    <cellStyle name="Percent 62" xfId="2131"/>
    <cellStyle name="Percent 62 2" xfId="2132"/>
    <cellStyle name="Percent 63" xfId="2133"/>
    <cellStyle name="Percent 63 2" xfId="2134"/>
    <cellStyle name="Percent 64" xfId="2135"/>
    <cellStyle name="Percent 64 2" xfId="2136"/>
    <cellStyle name="Percent 65" xfId="2137"/>
    <cellStyle name="Percent 65 2" xfId="2138"/>
    <cellStyle name="Percent 66" xfId="2139"/>
    <cellStyle name="Percent 66 2" xfId="2140"/>
    <cellStyle name="Percent 67" xfId="2141"/>
    <cellStyle name="Percent 67 2" xfId="2142"/>
    <cellStyle name="Percent 68" xfId="2143"/>
    <cellStyle name="Percent 68 2" xfId="2144"/>
    <cellStyle name="Percent 69" xfId="2145"/>
    <cellStyle name="Percent 69 2" xfId="2146"/>
    <cellStyle name="Percent 7" xfId="363"/>
    <cellStyle name="Percent 7 2" xfId="2147"/>
    <cellStyle name="Percent 70" xfId="2148"/>
    <cellStyle name="Percent 70 2" xfId="2149"/>
    <cellStyle name="Percent 71" xfId="2150"/>
    <cellStyle name="Percent 71 2" xfId="2151"/>
    <cellStyle name="Percent 72" xfId="2152"/>
    <cellStyle name="Percent 72 2" xfId="2153"/>
    <cellStyle name="Percent 73" xfId="2154"/>
    <cellStyle name="Percent 73 2" xfId="2155"/>
    <cellStyle name="Percent 74" xfId="2156"/>
    <cellStyle name="Percent 74 2" xfId="2157"/>
    <cellStyle name="Percent 75" xfId="2158"/>
    <cellStyle name="Percent 76" xfId="2159"/>
    <cellStyle name="Percent 77" xfId="2160"/>
    <cellStyle name="Percent 77 2" xfId="2161"/>
    <cellStyle name="Percent 78" xfId="2162"/>
    <cellStyle name="Percent 78 2" xfId="2163"/>
    <cellStyle name="Percent 79" xfId="2164"/>
    <cellStyle name="Percent 79 2" xfId="2165"/>
    <cellStyle name="Percent 8" xfId="364"/>
    <cellStyle name="Percent 8 2" xfId="2166"/>
    <cellStyle name="Percent 80" xfId="2167"/>
    <cellStyle name="Percent 80 2" xfId="2168"/>
    <cellStyle name="Percent 81" xfId="2169"/>
    <cellStyle name="Percent 81 2" xfId="2170"/>
    <cellStyle name="Percent 82" xfId="2171"/>
    <cellStyle name="Percent 82 2" xfId="2172"/>
    <cellStyle name="Percent 83" xfId="2173"/>
    <cellStyle name="Percent 83 2" xfId="2174"/>
    <cellStyle name="Percent 84" xfId="2175"/>
    <cellStyle name="Percent 84 2" xfId="2176"/>
    <cellStyle name="Percent 85" xfId="2177"/>
    <cellStyle name="Percent 85 2" xfId="2178"/>
    <cellStyle name="Percent 86" xfId="2179"/>
    <cellStyle name="Percent 86 2" xfId="2180"/>
    <cellStyle name="Percent 87" xfId="2181"/>
    <cellStyle name="Percent 87 2" xfId="2182"/>
    <cellStyle name="Percent 88" xfId="2183"/>
    <cellStyle name="Percent 88 2" xfId="2184"/>
    <cellStyle name="Percent 89" xfId="2185"/>
    <cellStyle name="Percent 89 2" xfId="2186"/>
    <cellStyle name="Percent 9" xfId="365"/>
    <cellStyle name="Percent 9 2" xfId="2187"/>
    <cellStyle name="Percent 9 3" xfId="2188"/>
    <cellStyle name="Percent 90" xfId="2189"/>
    <cellStyle name="Percent 90 2" xfId="2190"/>
    <cellStyle name="Percent 91" xfId="2191"/>
    <cellStyle name="Percent 91 2" xfId="2192"/>
    <cellStyle name="Percent 92" xfId="2193"/>
    <cellStyle name="Percent 92 2" xfId="2194"/>
    <cellStyle name="Percent 93" xfId="2195"/>
    <cellStyle name="Percent 93 2" xfId="2196"/>
    <cellStyle name="Percent 94" xfId="2197"/>
    <cellStyle name="Percent 94 2" xfId="2198"/>
    <cellStyle name="Percent 95" xfId="2199"/>
    <cellStyle name="Percent 95 2" xfId="2200"/>
    <cellStyle name="Percent 96" xfId="2201"/>
    <cellStyle name="Percent 96 2" xfId="2202"/>
    <cellStyle name="Percent 97" xfId="2203"/>
    <cellStyle name="Percent 97 2" xfId="2204"/>
    <cellStyle name="Percent 98" xfId="2205"/>
    <cellStyle name="Percent 98 2" xfId="2206"/>
    <cellStyle name="Percent 99" xfId="2207"/>
    <cellStyle name="Percent 99 2" xfId="2208"/>
    <cellStyle name="PSChar" xfId="2209"/>
    <cellStyle name="PSDate" xfId="2210"/>
    <cellStyle name="PSDec" xfId="2211"/>
    <cellStyle name="PSHeading" xfId="2212"/>
    <cellStyle name="PSHeading 2" xfId="2213"/>
    <cellStyle name="PSHeading 3" xfId="2214"/>
    <cellStyle name="PSHeading 4" xfId="2215"/>
    <cellStyle name="PSHeading 5" xfId="2216"/>
    <cellStyle name="PSHeading 6" xfId="2217"/>
    <cellStyle name="PSHeading 7" xfId="2218"/>
    <cellStyle name="PSInt" xfId="2219"/>
    <cellStyle name="PSSpacer" xfId="2220"/>
    <cellStyle name="ShOut" xfId="2221"/>
    <cellStyle name="ShOut 2" xfId="2222"/>
    <cellStyle name="ShOut 2 2" xfId="2223"/>
    <cellStyle name="ShOut_Adjustments-RSVA" xfId="2224"/>
    <cellStyle name="Style 1" xfId="2225"/>
    <cellStyle name="Style 1 2" xfId="2226"/>
    <cellStyle name="Style 1 2 2" xfId="2227"/>
    <cellStyle name="Style 2" xfId="2228"/>
    <cellStyle name="Style 2 2" xfId="2229"/>
    <cellStyle name="Style 2 2 2" xfId="2230"/>
    <cellStyle name="Style 2_Adjustments-RSVA" xfId="2231"/>
    <cellStyle name="Style 3" xfId="2232"/>
    <cellStyle name="Style 3 2" xfId="2233"/>
    <cellStyle name="Style 3 2 2" xfId="2234"/>
    <cellStyle name="Style 3_Adjustments-RSVA" xfId="2235"/>
    <cellStyle name="Title 2" xfId="366"/>
    <cellStyle name="Title 2 2" xfId="2236"/>
    <cellStyle name="Total 10" xfId="367"/>
    <cellStyle name="Total 11" xfId="368"/>
    <cellStyle name="Total 12" xfId="369"/>
    <cellStyle name="Total 13" xfId="370"/>
    <cellStyle name="Total 14" xfId="371"/>
    <cellStyle name="Total 15" xfId="372"/>
    <cellStyle name="Total 16" xfId="2501"/>
    <cellStyle name="Total 2" xfId="373"/>
    <cellStyle name="Total 2 2" xfId="374"/>
    <cellStyle name="Total 2 3" xfId="375"/>
    <cellStyle name="Total 2 4" xfId="376"/>
    <cellStyle name="Total 3" xfId="377"/>
    <cellStyle name="Total 4" xfId="378"/>
    <cellStyle name="Total 5" xfId="379"/>
    <cellStyle name="Total 6" xfId="380"/>
    <cellStyle name="Total 7" xfId="381"/>
    <cellStyle name="Total 8" xfId="382"/>
    <cellStyle name="Total 9" xfId="383"/>
    <cellStyle name="Warning Text 2" xfId="384"/>
    <cellStyle name="Warning Text 2 2" xfId="2237"/>
    <cellStyle name="Warning Text 3" xfId="385"/>
    <cellStyle name="Warning Text 4" xfId="2502"/>
    <cellStyle name="x" xfId="2238"/>
    <cellStyle name="x 2" xfId="2239"/>
    <cellStyle name="x 2 2" xfId="2240"/>
    <cellStyle name="x 3" xfId="2241"/>
    <cellStyle name="x_2007 PBR Filing Working File 080115" xfId="2242"/>
    <cellStyle name="x_2008 PBR Filing Working File 090116" xfId="2243"/>
    <cellStyle name="x_2010 RMDx BP090610c-1" xfId="2244"/>
    <cellStyle name="x_2010 RMDx BP091222c-old" xfId="2245"/>
    <cellStyle name="x_Actual vs. Budget Volume" xfId="2246"/>
    <cellStyle name="x_Adjustments-RSVA" xfId="2247"/>
    <cellStyle name="x_Adjustments-RSVA 2" xfId="2248"/>
    <cellStyle name="x_Adjustments-RSVA_Brampton Rev. Tracking" xfId="2249"/>
    <cellStyle name="x_Adjustments-RSVA_Brampton Rev. Tracking 2" xfId="2250"/>
    <cellStyle name="x_Book1" xfId="2251"/>
    <cellStyle name="x_Brampton HOBNI RCOPA Tracking" xfId="2252"/>
    <cellStyle name="x_Brampton Rev. Tracking" xfId="2253"/>
    <cellStyle name="x_Brampton Rev. Tracking 2" xfId="2254"/>
    <cellStyle name="x_CCA-Request_H11bps" xfId="2255"/>
    <cellStyle name="x_CCA-Request_H11bps 2" xfId="2256"/>
    <cellStyle name="x_CCA-Request_H11bps 2 2" xfId="2257"/>
    <cellStyle name="x_CCA-Request_H11bps 3" xfId="2258"/>
    <cellStyle name="x_CCA-Request_H11bps July 9" xfId="2259"/>
    <cellStyle name="x_CCA-Request_H11bps July 9 2" xfId="2260"/>
    <cellStyle name="x_CCA-Request_H11bps July 9 2 2" xfId="2261"/>
    <cellStyle name="x_CCA-Request_H11bps July 9 3" xfId="2262"/>
    <cellStyle name="x_CCA-Request_H11bps July 9_2007 PBR Filing Working File 080115" xfId="2263"/>
    <cellStyle name="x_CCA-Request_H11bps July 9_2008 PBR Filing Working File 090116" xfId="2264"/>
    <cellStyle name="x_CCA-Request_H11bps July 9_2010 RMDx BP090610c-1" xfId="2265"/>
    <cellStyle name="x_CCA-Request_H11bps July 9_2010 RMDx BP091222c-old" xfId="2266"/>
    <cellStyle name="x_CCA-Request_H11bps July 9_Actual vs. Budget Volume" xfId="2267"/>
    <cellStyle name="x_CCA-Request_H11bps July 9_Adjustments-RSVA" xfId="2268"/>
    <cellStyle name="x_CCA-Request_H11bps July 9_Adjustments-RSVA 2" xfId="2269"/>
    <cellStyle name="x_CCA-Request_H11bps July 9_Adjustments-RSVA_Brampton Rev. Tracking" xfId="2270"/>
    <cellStyle name="x_CCA-Request_H11bps July 9_Adjustments-RSVA_Brampton Rev. Tracking 2" xfId="2271"/>
    <cellStyle name="x_CCA-Request_H11bps July 9_Book1" xfId="2272"/>
    <cellStyle name="x_CCA-Request_H11bps July 9_Brampton HOBNI RCOPA Tracking" xfId="2273"/>
    <cellStyle name="x_CCA-Request_H11bps July 9_Brampton Rev. Tracking" xfId="2274"/>
    <cellStyle name="x_CCA-Request_H11bps July 9_Brampton Rev. Tracking 2" xfId="2275"/>
    <cellStyle name="x_CCA-Request_H11bps July 9_Detail" xfId="2276"/>
    <cellStyle name="x_CCA-Request_H11bps July 9_Dx Decision Workbook (2)" xfId="2277"/>
    <cellStyle name="x_CCA-Request_H11bps July 9_F_Mstr_Cntrl_rates" xfId="2278"/>
    <cellStyle name="x_CCA-Request_H11bps July 9_Fcst_Chg_new" xfId="2279"/>
    <cellStyle name="x_CCA-Request_H11bps July 9_Fcst_new" xfId="2280"/>
    <cellStyle name="x_CCA-Request_H11bps July 9_Fcst_Prev_new" xfId="2281"/>
    <cellStyle name="x_CCA-Request_H11bps July 9_In_F_Dx_Rates_new" xfId="2282"/>
    <cellStyle name="x_CCA-Request_H11bps July 9_In_R_Customers_new" xfId="2283"/>
    <cellStyle name="x_CCA-Request_H11bps July 9_In_R_kWhs_New" xfId="2284"/>
    <cellStyle name="x_CCA-Request_H11bps July 9_In_R_kWs_New" xfId="2285"/>
    <cellStyle name="x_CCA-Request_H11bps July 9_LV" xfId="2286"/>
    <cellStyle name="x_CCA-Request_H11bps July 9_Monthly Foregone Revenue Cal'n_08PL based on Sep07 LF_090109 (3)" xfId="2287"/>
    <cellStyle name="x_CCA-Request_H11bps July 9_Out_Accrual_Bud_091222c" xfId="2288"/>
    <cellStyle name="x_CCA-Request_H11bps July 9_Out_Accrual_Bud_100222f" xfId="2289"/>
    <cellStyle name="x_CCA-Request_H11bps July 9_Out_Accrual_Bud_100525g" xfId="2290"/>
    <cellStyle name="x_CCA-Request_H11bps July 9_Out_Accural_Bud_101112a" xfId="2291"/>
    <cellStyle name="x_CCA-Request_H11bps July 9_Out_Variances_Summary" xfId="2292"/>
    <cellStyle name="x_CCA-Request_H11bps July 9_Q4-07 METS Rebate Accrual" xfId="2293"/>
    <cellStyle name="x_CCA-Request_H11bps July 9_Q4-07 METS Revenue Accrual" xfId="2294"/>
    <cellStyle name="x_CCA-Request_H11bps July 9_Rate Class" xfId="2295"/>
    <cellStyle name="x_CCA-Request_H11bps July 9_Revenue High Level Checking" xfId="2296"/>
    <cellStyle name="x_CCA-Request_H11bps July 9_RMBill Master Dec08 090105" xfId="2297"/>
    <cellStyle name="x_CCA-Request_H11bps July 9_RMBill Master Dec08 090116" xfId="2298"/>
    <cellStyle name="x_CCA-Request_H11bps July 9_RMDx BP061208b ACDec07_071227" xfId="2299"/>
    <cellStyle name="x_CCA-Request_H11bps July 9_RMDx BP061208b ACDec07_080104" xfId="2300"/>
    <cellStyle name="x_CCA-Request_H11bps July 9_RMDx BP061208b ACJune07_290607" xfId="2301"/>
    <cellStyle name="x_CCA-Request_H11bps July 9_RMDx BP071213h ACApr08_080430" xfId="2302"/>
    <cellStyle name="x_CCA-Request_H11bps July 9_RMDx BP071213h ACAugust08_080903" xfId="2303"/>
    <cellStyle name="x_CCA-Request_H11bps July 9_RMDx BP071213h ACDec08_090105v2" xfId="2304"/>
    <cellStyle name="x_CCA-Request_H11bps July 9_RMDx BP071213h ACFeb08_080304" xfId="2305"/>
    <cellStyle name="x_CCA-Request_H11bps July 9_RMDx BP071213h ACJuly08_080805 v3" xfId="2306"/>
    <cellStyle name="x_CCA-Request_H11bps July 9_RMDx BP071213h ACJune08_080703_SM Adjusted" xfId="2307"/>
    <cellStyle name="x_CCA-Request_H11bps July 9_RMDx BP071213h ACMar08_080401" xfId="2308"/>
    <cellStyle name="x_CCA-Request_H11bps July 9_RMDx BP071213h ACMay08_080603b" xfId="2309"/>
    <cellStyle name="x_CCA-Request_H11bps July 9_RMDx BP071213h ACNov08_081202" xfId="2310"/>
    <cellStyle name="x_CCA-Request_H11bps July 9_RMDx BP071213h ACOct08_081104" xfId="2311"/>
    <cellStyle name="x_CCA-Request_H11bps July 9_RMDx BP090121i ACDec09_100118" xfId="2312"/>
    <cellStyle name="x_CCA-Request_H11bps July 9_RMDx BP090121i ACJan09_090117" xfId="2313"/>
    <cellStyle name="x_CCA-Request_H11bps July 9_RMDx BP090121i ACJan09_090204b" xfId="2314"/>
    <cellStyle name="x_CCA-Request_H11bps July 9_RMDx BP090121i ACJuly09_090730" xfId="2315"/>
    <cellStyle name="x_CCA-Request_H11bps July 9_RMDx BP090121i ACJune09_090707_newrates" xfId="2316"/>
    <cellStyle name="x_CCA-Request_H11bps July 9_RMDx BP090121i ACMay09_090507_new rate classes" xfId="2317"/>
    <cellStyle name="x_CCA-Request_H11bps July 9_RMDx BP090121i ACMay09_090519" xfId="2318"/>
    <cellStyle name="x_CCA-Request_H11bps July 9_RMDx BP090121i ACMay09_090604" xfId="2319"/>
    <cellStyle name="x_CCA-Request_H11bps July 9_RMDx BP100525g ACMay10_100611" xfId="2320"/>
    <cellStyle name="x_CCA-Request_H11bps July 9_RMTx" xfId="2321"/>
    <cellStyle name="x_CCA-Request_H11bps July 9_RMTx BP052510j_Sep09LF ACAug10_100902" xfId="2322"/>
    <cellStyle name="x_CCA-Request_H11bps July 9_RMTx BP052510j_Sep09LF ACDec10_110106" xfId="2323"/>
    <cellStyle name="x_CCA-Request_H11bps July 9_RMTx BP081216h_Apr08LF ACNov09_100104 - Lei" xfId="2324"/>
    <cellStyle name="x_CCA-Request_H11bps July 9_Sheet1" xfId="2325"/>
    <cellStyle name="x_CCA-Request_H11bps July 9_Year End 2008 Journal Entry Workbook" xfId="2326"/>
    <cellStyle name="x_CCA-Request_H11bps_2007 PBR Filing Working File 080115" xfId="2327"/>
    <cellStyle name="x_CCA-Request_H11bps_2008 PBR Filing Working File 090116" xfId="2328"/>
    <cellStyle name="x_CCA-Request_H11bps_2010 RMDx BP090610c-1" xfId="2329"/>
    <cellStyle name="x_CCA-Request_H11bps_2010 RMDx BP091222c-old" xfId="2330"/>
    <cellStyle name="x_CCA-Request_H11bps_Actual vs. Budget Volume" xfId="2331"/>
    <cellStyle name="x_CCA-Request_H11bps_Adjustments-RSVA" xfId="2332"/>
    <cellStyle name="x_CCA-Request_H11bps_Adjustments-RSVA 2" xfId="2333"/>
    <cellStyle name="x_CCA-Request_H11bps_Adjustments-RSVA_Brampton Rev. Tracking" xfId="2334"/>
    <cellStyle name="x_CCA-Request_H11bps_Adjustments-RSVA_Brampton Rev. Tracking 2" xfId="2335"/>
    <cellStyle name="x_CCA-Request_H11bps_Book1" xfId="2336"/>
    <cellStyle name="x_CCA-Request_H11bps_Brampton HOBNI RCOPA Tracking" xfId="2337"/>
    <cellStyle name="x_CCA-Request_H11bps_Brampton Rev. Tracking" xfId="2338"/>
    <cellStyle name="x_CCA-Request_H11bps_Brampton Rev. Tracking 2" xfId="2339"/>
    <cellStyle name="x_CCA-Request_H11bps_Detail" xfId="2340"/>
    <cellStyle name="x_CCA-Request_H11bps_Dx Decision Workbook (2)" xfId="2341"/>
    <cellStyle name="x_CCA-Request_H11bps_F_Mstr_Cntrl_rates" xfId="2342"/>
    <cellStyle name="x_CCA-Request_H11bps_Fcst_Chg_new" xfId="2343"/>
    <cellStyle name="x_CCA-Request_H11bps_Fcst_new" xfId="2344"/>
    <cellStyle name="x_CCA-Request_H11bps_Fcst_Prev_new" xfId="2345"/>
    <cellStyle name="x_CCA-Request_H11bps_In_F_Dx_Rates_new" xfId="2346"/>
    <cellStyle name="x_CCA-Request_H11bps_In_R_Customers_new" xfId="2347"/>
    <cellStyle name="x_CCA-Request_H11bps_In_R_kWhs_New" xfId="2348"/>
    <cellStyle name="x_CCA-Request_H11bps_In_R_kWs_New" xfId="2349"/>
    <cellStyle name="x_CCA-Request_H11bps_LV" xfId="2350"/>
    <cellStyle name="x_CCA-Request_H11bps_Monthly Foregone Revenue Cal'n_08PL based on Sep07 LF_090109 (3)" xfId="2351"/>
    <cellStyle name="x_CCA-Request_H11bps_Out_Accrual_Bud_091222c" xfId="2352"/>
    <cellStyle name="x_CCA-Request_H11bps_Out_Accrual_Bud_100222f" xfId="2353"/>
    <cellStyle name="x_CCA-Request_H11bps_Out_Accrual_Bud_100525g" xfId="2354"/>
    <cellStyle name="x_CCA-Request_H11bps_Out_Accural_Bud_101112a" xfId="2355"/>
    <cellStyle name="x_CCA-Request_H11bps_Out_Variances_Summary" xfId="2356"/>
    <cellStyle name="x_CCA-Request_H11bps_Q4-07 METS Rebate Accrual" xfId="2357"/>
    <cellStyle name="x_CCA-Request_H11bps_Q4-07 METS Revenue Accrual" xfId="2358"/>
    <cellStyle name="x_CCA-Request_H11bps_Rate Class" xfId="2359"/>
    <cellStyle name="x_CCA-Request_H11bps_Revenue High Level Checking" xfId="2360"/>
    <cellStyle name="x_CCA-Request_H11bps_RMBill Master Dec08 090105" xfId="2361"/>
    <cellStyle name="x_CCA-Request_H11bps_RMBill Master Dec08 090116" xfId="2362"/>
    <cellStyle name="x_CCA-Request_H11bps_RMDx BP061208b ACDec07_071227" xfId="2363"/>
    <cellStyle name="x_CCA-Request_H11bps_RMDx BP061208b ACDec07_080104" xfId="2364"/>
    <cellStyle name="x_CCA-Request_H11bps_RMDx BP061208b ACJune07_290607" xfId="2365"/>
    <cellStyle name="x_CCA-Request_H11bps_RMDx BP071213h ACApr08_080430" xfId="2366"/>
    <cellStyle name="x_CCA-Request_H11bps_RMDx BP071213h ACAugust08_080903" xfId="2367"/>
    <cellStyle name="x_CCA-Request_H11bps_RMDx BP071213h ACDec08_090105v2" xfId="2368"/>
    <cellStyle name="x_CCA-Request_H11bps_RMDx BP071213h ACFeb08_080304" xfId="2369"/>
    <cellStyle name="x_CCA-Request_H11bps_RMDx BP071213h ACJuly08_080805 v3" xfId="2370"/>
    <cellStyle name="x_CCA-Request_H11bps_RMDx BP071213h ACJune08_080703_SM Adjusted" xfId="2371"/>
    <cellStyle name="x_CCA-Request_H11bps_RMDx BP071213h ACMar08_080401" xfId="2372"/>
    <cellStyle name="x_CCA-Request_H11bps_RMDx BP071213h ACMay08_080603b" xfId="2373"/>
    <cellStyle name="x_CCA-Request_H11bps_RMDx BP071213h ACNov08_081202" xfId="2374"/>
    <cellStyle name="x_CCA-Request_H11bps_RMDx BP071213h ACOct08_081104" xfId="2375"/>
    <cellStyle name="x_CCA-Request_H11bps_RMDx BP090121i ACDec09_100118" xfId="2376"/>
    <cellStyle name="x_CCA-Request_H11bps_RMDx BP090121i ACJan09_090117" xfId="2377"/>
    <cellStyle name="x_CCA-Request_H11bps_RMDx BP090121i ACJan09_090204b" xfId="2378"/>
    <cellStyle name="x_CCA-Request_H11bps_RMDx BP090121i ACJuly09_090730" xfId="2379"/>
    <cellStyle name="x_CCA-Request_H11bps_RMDx BP090121i ACJune09_090707_newrates" xfId="2380"/>
    <cellStyle name="x_CCA-Request_H11bps_RMDx BP090121i ACMay09_090507_new rate classes" xfId="2381"/>
    <cellStyle name="x_CCA-Request_H11bps_RMDx BP090121i ACMay09_090519" xfId="2382"/>
    <cellStyle name="x_CCA-Request_H11bps_RMDx BP090121i ACMay09_090604" xfId="2383"/>
    <cellStyle name="x_CCA-Request_H11bps_RMDx BP100525g ACMay10_100611" xfId="2384"/>
    <cellStyle name="x_CCA-Request_H11bps_RMTx" xfId="2385"/>
    <cellStyle name="x_CCA-Request_H11bps_RMTx BP052510j_Sep09LF ACAug10_100902" xfId="2386"/>
    <cellStyle name="x_CCA-Request_H11bps_RMTx BP052510j_Sep09LF ACDec10_110106" xfId="2387"/>
    <cellStyle name="x_CCA-Request_H11bps_RMTx BP081216h_Apr08LF ACNov09_100104 - Lei" xfId="2388"/>
    <cellStyle name="x_CCA-Request_H11bps_Sheet1" xfId="2389"/>
    <cellStyle name="x_CCA-Request_H11bps_Year End 2008 Journal Entry Workbook" xfId="2390"/>
    <cellStyle name="x_Detail" xfId="2391"/>
    <cellStyle name="x_Dx Decision Workbook (2)" xfId="2392"/>
    <cellStyle name="x_F_Mstr_Cntrl_rates" xfId="2393"/>
    <cellStyle name="x_Fcst_Chg_new" xfId="2394"/>
    <cellStyle name="x_Fcst_new" xfId="2395"/>
    <cellStyle name="x_Fcst_Prev_new" xfId="2396"/>
    <cellStyle name="x_In_F_Dx_Rates_new" xfId="2397"/>
    <cellStyle name="x_In_R_Customers_new" xfId="2398"/>
    <cellStyle name="x_In_R_kWhs_New" xfId="2399"/>
    <cellStyle name="x_In_R_kWs_New" xfId="2400"/>
    <cellStyle name="x_LV" xfId="2401"/>
    <cellStyle name="x_Monthly Foregone Revenue Cal'n_08PL based on Sep07 LF_090109 (3)" xfId="2402"/>
    <cellStyle name="x_Out_Accrual_Bud_091222c" xfId="2403"/>
    <cellStyle name="x_Out_Accrual_Bud_100222f" xfId="2404"/>
    <cellStyle name="x_Out_Accrual_Bud_100525g" xfId="2405"/>
    <cellStyle name="x_Out_Accural_Bud_101112a" xfId="2406"/>
    <cellStyle name="x_Out_Variances_Summary" xfId="2407"/>
    <cellStyle name="x_Q4-07 METS Rebate Accrual" xfId="2408"/>
    <cellStyle name="x_Q4-07 METS Revenue Accrual" xfId="2409"/>
    <cellStyle name="x_Rate Class" xfId="2410"/>
    <cellStyle name="x_Revenue High Level Checking" xfId="2411"/>
    <cellStyle name="x_RMBill Master Dec08 090105" xfId="2412"/>
    <cellStyle name="x_RMBill Master Dec08 090116" xfId="2413"/>
    <cellStyle name="x_RMDx BP061208b ACDec07_071227" xfId="2414"/>
    <cellStyle name="x_RMDx BP061208b ACDec07_080104" xfId="2415"/>
    <cellStyle name="x_RMDx BP061208b ACJune07_290607" xfId="2416"/>
    <cellStyle name="x_RMDx BP071213h ACApr08_080430" xfId="2417"/>
    <cellStyle name="x_RMDx BP071213h ACAugust08_080903" xfId="2418"/>
    <cellStyle name="x_RMDx BP071213h ACDec08_090105v2" xfId="2419"/>
    <cellStyle name="x_RMDx BP071213h ACFeb08_080304" xfId="2420"/>
    <cellStyle name="x_RMDx BP071213h ACJuly08_080805 v3" xfId="2421"/>
    <cellStyle name="x_RMDx BP071213h ACJune08_080703_SM Adjusted" xfId="2422"/>
    <cellStyle name="x_RMDx BP071213h ACMar08_080401" xfId="2423"/>
    <cellStyle name="x_RMDx BP071213h ACMay08_080603b" xfId="2424"/>
    <cellStyle name="x_RMDx BP071213h ACNov08_081202" xfId="2425"/>
    <cellStyle name="x_RMDx BP071213h ACOct08_081104" xfId="2426"/>
    <cellStyle name="x_RMDx BP090121i ACDec09_100118" xfId="2427"/>
    <cellStyle name="x_RMDx BP090121i ACJan09_090117" xfId="2428"/>
    <cellStyle name="x_RMDx BP090121i ACJan09_090204b" xfId="2429"/>
    <cellStyle name="x_RMDx BP090121i ACJuly09_090730" xfId="2430"/>
    <cellStyle name="x_RMDx BP090121i ACJune09_090707_newrates" xfId="2431"/>
    <cellStyle name="x_RMDx BP090121i ACMay09_090507_new rate classes" xfId="2432"/>
    <cellStyle name="x_RMDx BP090121i ACMay09_090519" xfId="2433"/>
    <cellStyle name="x_RMDx BP090121i ACMay09_090604" xfId="2434"/>
    <cellStyle name="x_RMDx BP100525g ACMay10_100611" xfId="2435"/>
    <cellStyle name="x_RMTx" xfId="2436"/>
    <cellStyle name="x_RMTx BP052510j_Sep09LF ACAug10_100902" xfId="2437"/>
    <cellStyle name="x_RMTx BP052510j_Sep09LF ACDec10_110106" xfId="2438"/>
    <cellStyle name="x_RMTx BP081216h_Apr08LF ACNov09_100104 - Lei" xfId="2439"/>
    <cellStyle name="x_Sheet1" xfId="2440"/>
    <cellStyle name="x_Year End 2008 Journal Entry Workbook" xfId="2441"/>
  </cellStyles>
  <dxfs count="0"/>
  <tableStyles count="0" defaultTableStyle="TableStyleMedium2" defaultPivotStyle="PivotStyleLight16"/>
  <colors>
    <mruColors>
      <color rgb="FFAAF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2000\Proj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RATES\2004\2004%20Budget%20rev.%20before%204_1_04%20Adj\2004%20Det%20Bud%20Calend%20BEFORE4_1%20Adj.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1.%20JohnB\2008%20Rates\Models\Rate%20Riders\scenario%20for%20Roland\EDR%202008%20Model%20recre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RPCAP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Financial%20Analysis\2004\November%202004\Hydro%20Revenue%20Nov%202004%20v2%20fr%20M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Documents%20and%20Settings\mbenum\My%20Documents\Rates\Rates%20Reporting\OEB%20Quarterly%20Submissions\July%202004\Carrying%20Char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OPTIM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ates\B.%20OEB%20Reporting%20by%20Year\2015\1.%20December%202014%20Quarterly%20Filing\Section%202.1.2%20-%20Market%20Monitoring%20Customers\1.%20Customer%20Numbers%20by%20Billing%20Option_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1\Project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_Alectra/Rate%20Applications/Rate%20Applications/2018%20EDR%20Application/Draft%20Rate%20Order/Final%20Models/FINAL%20FOR%20FILING/Attach%2016_DRO_ICM%20Model_PRZ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2\Project%20Summary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USERS\POONJA\FORECAST\96FRC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Finance\Budget\Bud2010\Internal%20Budget\7.%202009%20APPENDIX%20C%20HYDRO\Appendix%20C-7%20-%20Capital%20Program\2010%20Final%20Capital%20Budget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CAPACITY\RPCAP96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PROJ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GLO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>
            <v>0</v>
          </cell>
          <cell r="D15" t="str">
            <v>RESIDENTIAL</v>
          </cell>
          <cell r="F15">
            <v>0</v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>
            <v>0</v>
          </cell>
          <cell r="G17">
            <v>0</v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>
            <v>0</v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>
            <v>0</v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>
            <v>0</v>
          </cell>
          <cell r="G19">
            <v>0</v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>
            <v>0</v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>
            <v>0</v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>
            <v>0</v>
          </cell>
          <cell r="G21">
            <v>0</v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>
            <v>0</v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>
            <v>0</v>
          </cell>
          <cell r="G22">
            <v>0</v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>
            <v>0</v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>
            <v>0</v>
          </cell>
          <cell r="G23">
            <v>0</v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>
            <v>0</v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>
            <v>0</v>
          </cell>
          <cell r="G24">
            <v>0</v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>
            <v>0</v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>
            <v>0</v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>
            <v>0</v>
          </cell>
          <cell r="G26">
            <v>0</v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>
            <v>0</v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>
            <v>0</v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>
            <v>0</v>
          </cell>
          <cell r="G28">
            <v>0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>
            <v>0</v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>
            <v>0</v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>
            <v>0</v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>
            <v>0</v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>
            <v>0</v>
          </cell>
          <cell r="G32">
            <v>0</v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>
            <v>0</v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>
            <v>0</v>
          </cell>
          <cell r="G33">
            <v>0</v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>
            <v>0</v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>
            <v>0</v>
          </cell>
          <cell r="G34">
            <v>0</v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>
            <v>0</v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>
            <v>0</v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>
            <v>0</v>
          </cell>
          <cell r="G36">
            <v>0</v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>
            <v>0</v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>
            <v>0</v>
          </cell>
          <cell r="G37">
            <v>0</v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>
            <v>0</v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>
            <v>0</v>
          </cell>
          <cell r="G38">
            <v>0</v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>
            <v>0</v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>
            <v>0</v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>
            <v>0</v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>
            <v>0</v>
          </cell>
          <cell r="G41">
            <v>0</v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>
            <v>0</v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>
            <v>0</v>
          </cell>
          <cell r="G42">
            <v>0</v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>
            <v>0</v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>
            <v>0</v>
          </cell>
          <cell r="G43">
            <v>0</v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>
            <v>0</v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>
            <v>0</v>
          </cell>
          <cell r="G44">
            <v>0</v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>
            <v>0</v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>
            <v>0</v>
          </cell>
          <cell r="G45">
            <v>0</v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>
            <v>0</v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>
            <v>0</v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>
            <v>0</v>
          </cell>
          <cell r="G47">
            <v>0</v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>
            <v>0</v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>
            <v>0</v>
          </cell>
          <cell r="G48">
            <v>0</v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>
            <v>0</v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>
            <v>0</v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>
            <v>0</v>
          </cell>
          <cell r="G50">
            <v>0</v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>
            <v>0</v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>
            <v>0</v>
          </cell>
          <cell r="G51">
            <v>0</v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>
            <v>0</v>
          </cell>
        </row>
        <row r="52">
          <cell r="B52">
            <v>38</v>
          </cell>
          <cell r="C52">
            <v>0</v>
          </cell>
          <cell r="D52">
            <v>0</v>
          </cell>
          <cell r="F52">
            <v>0</v>
          </cell>
          <cell r="G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>
            <v>39</v>
          </cell>
          <cell r="C53">
            <v>0</v>
          </cell>
          <cell r="D53" t="str">
            <v>GENERAL SERVICE</v>
          </cell>
          <cell r="F53">
            <v>0</v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>
            <v>0</v>
          </cell>
          <cell r="G55">
            <v>0</v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>
            <v>0</v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>
            <v>0</v>
          </cell>
          <cell r="G56">
            <v>0</v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>
            <v>0</v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>
            <v>0</v>
          </cell>
          <cell r="G57">
            <v>0</v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>
            <v>0</v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>
            <v>0</v>
          </cell>
          <cell r="G58">
            <v>0</v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>
            <v>0</v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>
            <v>0</v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>
            <v>0</v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>
            <v>0</v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>
            <v>0</v>
          </cell>
          <cell r="G63">
            <v>0</v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>
            <v>0</v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>
            <v>0</v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>
            <v>0</v>
          </cell>
          <cell r="G65">
            <v>0</v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>
            <v>0</v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>
            <v>0</v>
          </cell>
          <cell r="G66">
            <v>0</v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>
            <v>0</v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>
            <v>0</v>
          </cell>
          <cell r="G67">
            <v>0</v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>
            <v>0</v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>
            <v>0</v>
          </cell>
          <cell r="G68">
            <v>0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>
            <v>0</v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>
            <v>0</v>
          </cell>
          <cell r="G69">
            <v>0</v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>
            <v>0</v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>
            <v>0</v>
          </cell>
          <cell r="G70">
            <v>0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>
            <v>0</v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>
            <v>0</v>
          </cell>
          <cell r="G71">
            <v>0</v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>
            <v>0</v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>
            <v>0</v>
          </cell>
          <cell r="G72">
            <v>0</v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>
            <v>0</v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>
            <v>0</v>
          </cell>
          <cell r="G73">
            <v>0</v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>
            <v>0</v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>
            <v>0</v>
          </cell>
          <cell r="G75">
            <v>0</v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>
            <v>0</v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>
            <v>0</v>
          </cell>
          <cell r="G76">
            <v>0</v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>
            <v>0</v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>
            <v>0</v>
          </cell>
          <cell r="G77">
            <v>0</v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>
            <v>0</v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>
            <v>0</v>
          </cell>
          <cell r="G79">
            <v>0</v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>
            <v>0</v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>
            <v>0</v>
          </cell>
          <cell r="G80">
            <v>0</v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>
            <v>0</v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>
            <v>0</v>
          </cell>
          <cell r="G81">
            <v>0</v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>
            <v>0</v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>
            <v>0</v>
          </cell>
          <cell r="G82">
            <v>0</v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>
            <v>0</v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>
            <v>0</v>
          </cell>
          <cell r="G83">
            <v>0</v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>
            <v>0</v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>
            <v>0</v>
          </cell>
          <cell r="G84">
            <v>0</v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>
            <v>0</v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>
            <v>0</v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>
            <v>0</v>
          </cell>
          <cell r="G86">
            <v>0</v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>
            <v>0</v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>
            <v>0</v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>
            <v>0</v>
          </cell>
          <cell r="G88">
            <v>0</v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>
            <v>0</v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>
            <v>0</v>
          </cell>
          <cell r="G89">
            <v>0</v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>
            <v>0</v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>
            <v>0</v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>
            <v>0</v>
          </cell>
          <cell r="G92">
            <v>0</v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>
            <v>0</v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>
            <v>0</v>
          </cell>
          <cell r="G93">
            <v>0</v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>
            <v>0</v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>
            <v>0</v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>
            <v>0</v>
          </cell>
          <cell r="G95">
            <v>0</v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>
            <v>0</v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>
            <v>0</v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>
            <v>0</v>
          </cell>
          <cell r="G97">
            <v>0</v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>
            <v>0</v>
          </cell>
        </row>
        <row r="98">
          <cell r="B98">
            <v>84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B99">
            <v>85</v>
          </cell>
          <cell r="C99">
            <v>0</v>
          </cell>
          <cell r="D99" t="str">
            <v>Sentinel Lighting</v>
          </cell>
          <cell r="E99" t="str">
            <v>A</v>
          </cell>
          <cell r="F99">
            <v>0</v>
          </cell>
          <cell r="G99">
            <v>0</v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>
            <v>0</v>
          </cell>
        </row>
        <row r="100">
          <cell r="B100">
            <v>86</v>
          </cell>
          <cell r="C100">
            <v>0</v>
          </cell>
          <cell r="D100" t="str">
            <v>Sentinel Lighting</v>
          </cell>
          <cell r="E100" t="str">
            <v>B</v>
          </cell>
          <cell r="F100">
            <v>0</v>
          </cell>
          <cell r="G100">
            <v>0</v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>
            <v>0</v>
          </cell>
        </row>
        <row r="101">
          <cell r="B101">
            <v>87</v>
          </cell>
          <cell r="C101">
            <v>0</v>
          </cell>
          <cell r="D101" t="str">
            <v>Sentinel Lighting</v>
          </cell>
          <cell r="E101" t="str">
            <v>C</v>
          </cell>
          <cell r="F101">
            <v>0</v>
          </cell>
          <cell r="G101">
            <v>0</v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>
            <v>0</v>
          </cell>
        </row>
        <row r="102">
          <cell r="B102">
            <v>88</v>
          </cell>
          <cell r="C102">
            <v>0</v>
          </cell>
          <cell r="D102" t="str">
            <v>Sentinel Lighting</v>
          </cell>
          <cell r="E102" t="str">
            <v>D</v>
          </cell>
          <cell r="F102">
            <v>0</v>
          </cell>
          <cell r="G102">
            <v>0</v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>
            <v>0</v>
          </cell>
        </row>
        <row r="103">
          <cell r="B103">
            <v>89</v>
          </cell>
          <cell r="C103">
            <v>0</v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>
            <v>0</v>
          </cell>
          <cell r="D104" t="str">
            <v>Street Lighting</v>
          </cell>
          <cell r="E104" t="str">
            <v>B</v>
          </cell>
          <cell r="F104">
            <v>0</v>
          </cell>
          <cell r="G104">
            <v>0</v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>
            <v>0</v>
          </cell>
        </row>
        <row r="105">
          <cell r="B105">
            <v>91</v>
          </cell>
          <cell r="C105">
            <v>0</v>
          </cell>
          <cell r="D105" t="str">
            <v>Street Lighting</v>
          </cell>
          <cell r="E105" t="str">
            <v>C</v>
          </cell>
          <cell r="F105">
            <v>0</v>
          </cell>
          <cell r="G105">
            <v>0</v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>
            <v>0</v>
          </cell>
        </row>
        <row r="106">
          <cell r="B106">
            <v>92</v>
          </cell>
          <cell r="C106">
            <v>0</v>
          </cell>
          <cell r="D106" t="str">
            <v>Street Lighting</v>
          </cell>
          <cell r="E106" t="str">
            <v>D</v>
          </cell>
          <cell r="F106">
            <v>0</v>
          </cell>
          <cell r="G106">
            <v>0</v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>
            <v>0</v>
          </cell>
        </row>
        <row r="107">
          <cell r="B107">
            <v>93</v>
          </cell>
          <cell r="C107">
            <v>0</v>
          </cell>
          <cell r="D107" t="str">
            <v>Back-up/Standby Power</v>
          </cell>
          <cell r="E107" t="str">
            <v>A</v>
          </cell>
          <cell r="F107">
            <v>0</v>
          </cell>
          <cell r="G107">
            <v>0</v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>
            <v>0</v>
          </cell>
        </row>
        <row r="108">
          <cell r="B108">
            <v>94</v>
          </cell>
          <cell r="C108">
            <v>0</v>
          </cell>
          <cell r="D108" t="str">
            <v>Back-up/Standby Power</v>
          </cell>
          <cell r="E108" t="str">
            <v>B</v>
          </cell>
          <cell r="F108">
            <v>0</v>
          </cell>
          <cell r="G108">
            <v>0</v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>
            <v>0</v>
          </cell>
        </row>
        <row r="109">
          <cell r="B109">
            <v>95</v>
          </cell>
          <cell r="C109">
            <v>0</v>
          </cell>
          <cell r="D109" t="str">
            <v>Back-up/Standby Power</v>
          </cell>
          <cell r="E109" t="str">
            <v>C</v>
          </cell>
          <cell r="F109">
            <v>0</v>
          </cell>
          <cell r="G109">
            <v>0</v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>
            <v>0</v>
          </cell>
        </row>
        <row r="110">
          <cell r="B110">
            <v>96</v>
          </cell>
          <cell r="C110">
            <v>0</v>
          </cell>
          <cell r="D110" t="str">
            <v>Back-up/Standby Power</v>
          </cell>
          <cell r="E110" t="str">
            <v>D</v>
          </cell>
          <cell r="F110">
            <v>0</v>
          </cell>
          <cell r="G110">
            <v>0</v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>
            <v>0</v>
          </cell>
        </row>
        <row r="111">
          <cell r="B111">
            <v>97</v>
          </cell>
          <cell r="C111">
            <v>0</v>
          </cell>
          <cell r="D111" t="str">
            <v>Other (specify) . . . . . . . .</v>
          </cell>
          <cell r="E111" t="str">
            <v>A</v>
          </cell>
          <cell r="F111">
            <v>0</v>
          </cell>
          <cell r="G111">
            <v>0</v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>
            <v>0</v>
          </cell>
        </row>
        <row r="112">
          <cell r="B112">
            <v>98</v>
          </cell>
          <cell r="C112">
            <v>0</v>
          </cell>
          <cell r="D112" t="str">
            <v>Other (specify) . . . . . . . .</v>
          </cell>
          <cell r="E112" t="str">
            <v>B</v>
          </cell>
          <cell r="F112">
            <v>0</v>
          </cell>
          <cell r="G112">
            <v>0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>
            <v>0</v>
          </cell>
        </row>
        <row r="113">
          <cell r="B113">
            <v>99</v>
          </cell>
          <cell r="C113">
            <v>0</v>
          </cell>
          <cell r="D113" t="str">
            <v>Other (specify) . . . . . . . .</v>
          </cell>
          <cell r="E113" t="str">
            <v>C</v>
          </cell>
          <cell r="F113">
            <v>0</v>
          </cell>
          <cell r="G113">
            <v>0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>
            <v>0</v>
          </cell>
        </row>
        <row r="114">
          <cell r="B114">
            <v>100</v>
          </cell>
          <cell r="C114">
            <v>0</v>
          </cell>
          <cell r="D114" t="str">
            <v>Other (specify) . . . . . . . .</v>
          </cell>
          <cell r="E114" t="str">
            <v>D</v>
          </cell>
          <cell r="F114">
            <v>0</v>
          </cell>
          <cell r="G114">
            <v>0</v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>
            <v>0</v>
          </cell>
        </row>
        <row r="115">
          <cell r="B115">
            <v>101</v>
          </cell>
          <cell r="C115">
            <v>0</v>
          </cell>
          <cell r="D115" t="str">
            <v>Other (specify) . . . . . . . .</v>
          </cell>
          <cell r="E115" t="str">
            <v>A</v>
          </cell>
          <cell r="F115">
            <v>0</v>
          </cell>
          <cell r="G115">
            <v>0</v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>
            <v>0</v>
          </cell>
        </row>
        <row r="116">
          <cell r="B116">
            <v>102</v>
          </cell>
          <cell r="C116">
            <v>0</v>
          </cell>
          <cell r="D116" t="str">
            <v>Other (specify) . . . . . . . .</v>
          </cell>
          <cell r="E116" t="str">
            <v>B</v>
          </cell>
          <cell r="F116">
            <v>0</v>
          </cell>
          <cell r="G116">
            <v>0</v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>
            <v>0</v>
          </cell>
        </row>
        <row r="117">
          <cell r="B117">
            <v>103</v>
          </cell>
          <cell r="C117">
            <v>0</v>
          </cell>
          <cell r="D117" t="str">
            <v>Other (specify) . . . . . . . .</v>
          </cell>
          <cell r="E117" t="str">
            <v>C</v>
          </cell>
          <cell r="F117">
            <v>0</v>
          </cell>
          <cell r="G117">
            <v>0</v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>
            <v>0</v>
          </cell>
        </row>
        <row r="118">
          <cell r="B118">
            <v>104</v>
          </cell>
          <cell r="C118">
            <v>0</v>
          </cell>
          <cell r="D118" t="str">
            <v>Other (specify) . . . . . . . .</v>
          </cell>
          <cell r="E118" t="str">
            <v>D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>
            <v>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FORECAST"/>
      <sheetName val="Summary"/>
      <sheetName val="EBO Summary by Class"/>
      <sheetName val="UNMETERED SUMMARY"/>
      <sheetName val="current count by DPO EBO"/>
      <sheetName val="unoccupied"/>
      <sheetName val="count by prem type"/>
      <sheetName val="Fixed Revenue"/>
      <sheetName val="Actual 2011"/>
      <sheetName val="Actual 2012"/>
      <sheetName val="table"/>
      <sheetName val="SQL"/>
      <sheetName val="Actual 2013"/>
    </sheetNames>
    <sheetDataSet>
      <sheetData sheetId="0" refreshError="1"/>
      <sheetData sheetId="1" refreshError="1">
        <row r="64">
          <cell r="O64">
            <v>179182</v>
          </cell>
        </row>
        <row r="66">
          <cell r="O66">
            <v>17809</v>
          </cell>
        </row>
        <row r="68">
          <cell r="O68">
            <v>3890</v>
          </cell>
        </row>
        <row r="69">
          <cell r="O69">
            <v>469</v>
          </cell>
        </row>
        <row r="70">
          <cell r="O70">
            <v>9</v>
          </cell>
        </row>
        <row r="110">
          <cell r="O110">
            <v>49829</v>
          </cell>
        </row>
        <row r="111">
          <cell r="O111">
            <v>2967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 xml:space="preserve"> </v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 xml:space="preserve"> </v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 xml:space="preserve"> </v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 xml:space="preserve"> </v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 xml:space="preserve"> </v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 xml:space="preserve"> </v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 xml:space="preserve"> </v>
          </cell>
        </row>
        <row r="251">
          <cell r="B251" t="str">
            <v xml:space="preserve"> </v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 xml:space="preserve"> </v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 xml:space="preserve"> </v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 xml:space="preserve"> </v>
          </cell>
        </row>
        <row r="271">
          <cell r="B271" t="str">
            <v xml:space="preserve"> </v>
          </cell>
        </row>
        <row r="290">
          <cell r="B290" t="str">
            <v xml:space="preserve"> </v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 xml:space="preserve"> </v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 xml:space="preserve"> </v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 xml:space="preserve"> </v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 xml:space="preserve"> </v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 xml:space="preserve"> </v>
          </cell>
          <cell r="C370">
            <v>0.7</v>
          </cell>
        </row>
        <row r="371">
          <cell r="B371" t="str">
            <v xml:space="preserve"> </v>
          </cell>
        </row>
        <row r="372">
          <cell r="B372" t="str">
            <v xml:space="preserve"> </v>
          </cell>
        </row>
        <row r="373">
          <cell r="A373">
            <v>2</v>
          </cell>
          <cell r="B373" t="str">
            <v xml:space="preserve"> </v>
          </cell>
          <cell r="C373" t="str">
            <v>REBUILD</v>
          </cell>
          <cell r="D373">
            <v>295000</v>
          </cell>
        </row>
        <row r="374">
          <cell r="B374" t="str">
            <v xml:space="preserve"> </v>
          </cell>
          <cell r="C374">
            <v>0.8</v>
          </cell>
          <cell r="F374">
            <v>2</v>
          </cell>
        </row>
        <row r="375">
          <cell r="B375" t="str">
            <v xml:space="preserve"> </v>
          </cell>
        </row>
        <row r="376">
          <cell r="B376" t="str">
            <v xml:space="preserve"> </v>
          </cell>
        </row>
        <row r="378">
          <cell r="A378">
            <v>3</v>
          </cell>
          <cell r="B378" t="str">
            <v xml:space="preserve"> </v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 xml:space="preserve"> </v>
          </cell>
          <cell r="C379">
            <v>0.5</v>
          </cell>
        </row>
        <row r="380">
          <cell r="B380" t="str">
            <v xml:space="preserve"> </v>
          </cell>
        </row>
        <row r="383">
          <cell r="A383">
            <v>4</v>
          </cell>
          <cell r="B383" t="str">
            <v xml:space="preserve"> </v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 xml:space="preserve"> </v>
          </cell>
          <cell r="C384">
            <v>0.8</v>
          </cell>
        </row>
        <row r="385">
          <cell r="B385" t="str">
            <v xml:space="preserve"> </v>
          </cell>
        </row>
        <row r="410">
          <cell r="B410" t="str">
            <v xml:space="preserve"> </v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 xml:space="preserve"> </v>
          </cell>
        </row>
        <row r="432">
          <cell r="B432" t="str">
            <v xml:space="preserve"> </v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 xml:space="preserve"> </v>
          </cell>
        </row>
        <row r="437">
          <cell r="B437" t="str">
            <v xml:space="preserve"> </v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 xml:space="preserve"> </v>
          </cell>
        </row>
        <row r="441">
          <cell r="B441" t="str">
            <v xml:space="preserve"> </v>
          </cell>
        </row>
        <row r="444">
          <cell r="A444">
            <v>5</v>
          </cell>
          <cell r="B444" t="str">
            <v xml:space="preserve"> </v>
          </cell>
        </row>
        <row r="445">
          <cell r="B445" t="str">
            <v xml:space="preserve"> </v>
          </cell>
        </row>
        <row r="446">
          <cell r="B446" t="str">
            <v xml:space="preserve"> </v>
          </cell>
        </row>
        <row r="449">
          <cell r="A449">
            <v>6</v>
          </cell>
          <cell r="B449" t="str">
            <v xml:space="preserve"> </v>
          </cell>
        </row>
        <row r="450">
          <cell r="B450" t="str">
            <v xml:space="preserve"> </v>
          </cell>
        </row>
        <row r="451">
          <cell r="B451" t="str">
            <v xml:space="preserve"> </v>
          </cell>
        </row>
        <row r="454">
          <cell r="A454">
            <v>7</v>
          </cell>
          <cell r="B454" t="str">
            <v xml:space="preserve"> </v>
          </cell>
        </row>
        <row r="455">
          <cell r="B455" t="str">
            <v xml:space="preserve"> </v>
          </cell>
        </row>
        <row r="456">
          <cell r="B456" t="str">
            <v xml:space="preserve"> </v>
          </cell>
        </row>
        <row r="458">
          <cell r="A458">
            <v>8</v>
          </cell>
          <cell r="B458" t="str">
            <v xml:space="preserve"> </v>
          </cell>
        </row>
        <row r="459">
          <cell r="B459" t="str">
            <v xml:space="preserve"> </v>
          </cell>
        </row>
        <row r="460">
          <cell r="B460" t="str">
            <v xml:space="preserve"> </v>
          </cell>
        </row>
        <row r="461">
          <cell r="B461" t="str">
            <v xml:space="preserve"> </v>
          </cell>
        </row>
        <row r="462">
          <cell r="B462" t="str">
            <v xml:space="preserve"> </v>
          </cell>
        </row>
        <row r="464">
          <cell r="A464">
            <v>9</v>
          </cell>
          <cell r="B464" t="str">
            <v xml:space="preserve"> </v>
          </cell>
        </row>
        <row r="465">
          <cell r="B465" t="str">
            <v xml:space="preserve"> </v>
          </cell>
        </row>
        <row r="466">
          <cell r="B466" t="str">
            <v xml:space="preserve"> </v>
          </cell>
        </row>
        <row r="469">
          <cell r="A469">
            <v>10</v>
          </cell>
          <cell r="B469" t="str">
            <v xml:space="preserve"> </v>
          </cell>
        </row>
        <row r="470">
          <cell r="B470" t="str">
            <v xml:space="preserve"> </v>
          </cell>
        </row>
        <row r="471">
          <cell r="B471" t="str">
            <v xml:space="preserve"> </v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 xml:space="preserve"> </v>
          </cell>
        </row>
        <row r="489">
          <cell r="B489" t="str">
            <v xml:space="preserve"> </v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 xml:space="preserve"> </v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 xml:space="preserve"> </v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C17">
            <v>325741</v>
          </cell>
        </row>
        <row r="18">
          <cell r="C18">
            <v>32395</v>
          </cell>
        </row>
        <row r="19">
          <cell r="C19">
            <v>4969</v>
          </cell>
        </row>
        <row r="20">
          <cell r="C20">
            <v>2</v>
          </cell>
        </row>
        <row r="21">
          <cell r="C21">
            <v>2945</v>
          </cell>
        </row>
        <row r="22">
          <cell r="C22">
            <v>195</v>
          </cell>
        </row>
        <row r="23">
          <cell r="C23">
            <v>88914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 xml:space="preserve"> </v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showGridLines="0" zoomScaleNormal="100" workbookViewId="0">
      <selection activeCell="D62" sqref="D62"/>
    </sheetView>
  </sheetViews>
  <sheetFormatPr defaultRowHeight="14.4" x14ac:dyDescent="0.3"/>
  <cols>
    <col min="1" max="1" width="1.44140625" customWidth="1"/>
    <col min="2" max="2" width="32.6640625" customWidth="1"/>
    <col min="3" max="3" width="11.44140625" customWidth="1"/>
    <col min="4" max="4" width="10.33203125" customWidth="1"/>
    <col min="5" max="5" width="11.44140625" bestFit="1" customWidth="1"/>
    <col min="6" max="6" width="10.33203125" bestFit="1" customWidth="1"/>
    <col min="7" max="7" width="8.88671875" customWidth="1"/>
    <col min="8" max="8" width="12.44140625" customWidth="1"/>
    <col min="9" max="9" width="18" customWidth="1"/>
    <col min="10" max="10" width="17.5546875" customWidth="1"/>
    <col min="11" max="11" width="12.6640625" customWidth="1" collapsed="1"/>
    <col min="12" max="12" width="12.5546875" customWidth="1"/>
    <col min="13" max="13" width="10.21875" bestFit="1" customWidth="1"/>
  </cols>
  <sheetData>
    <row r="1" spans="2:13" ht="21" x14ac:dyDescent="0.3">
      <c r="B1" s="36" t="s">
        <v>33</v>
      </c>
    </row>
    <row r="2" spans="2:13" ht="21" x14ac:dyDescent="0.3">
      <c r="B2" s="36" t="s">
        <v>27</v>
      </c>
    </row>
    <row r="3" spans="2:13" ht="21" x14ac:dyDescent="0.3">
      <c r="B3" s="36" t="s">
        <v>0</v>
      </c>
    </row>
    <row r="4" spans="2:13" ht="21.6" thickBot="1" x14ac:dyDescent="0.45">
      <c r="B4" s="1"/>
      <c r="L4" s="2"/>
    </row>
    <row r="5" spans="2:13" ht="27" x14ac:dyDescent="0.3">
      <c r="B5" s="46" t="s">
        <v>1</v>
      </c>
      <c r="C5" s="129" t="s">
        <v>23</v>
      </c>
      <c r="D5" s="130"/>
      <c r="E5" s="131" t="s">
        <v>24</v>
      </c>
      <c r="F5" s="130"/>
      <c r="G5" s="131" t="s">
        <v>42</v>
      </c>
      <c r="H5" s="130"/>
      <c r="I5" s="91" t="s">
        <v>43</v>
      </c>
      <c r="J5" s="91" t="s">
        <v>25</v>
      </c>
      <c r="K5" s="124" t="s">
        <v>44</v>
      </c>
      <c r="L5" s="124" t="s">
        <v>14</v>
      </c>
      <c r="M5" s="124" t="s">
        <v>41</v>
      </c>
    </row>
    <row r="6" spans="2:13" ht="19.8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92" t="s">
        <v>5</v>
      </c>
      <c r="J6" s="92" t="s">
        <v>5</v>
      </c>
      <c r="K6" s="125"/>
      <c r="L6" s="125"/>
      <c r="M6" s="125"/>
    </row>
    <row r="7" spans="2:13" x14ac:dyDescent="0.3">
      <c r="B7" s="53" t="s">
        <v>6</v>
      </c>
      <c r="C7" s="54">
        <v>21.34</v>
      </c>
      <c r="D7" s="55">
        <v>8.0999999999999996E-3</v>
      </c>
      <c r="E7" s="54">
        <v>23.67</v>
      </c>
      <c r="F7" s="55">
        <v>4.0000000000000001E-3</v>
      </c>
      <c r="G7" s="119">
        <v>223311</v>
      </c>
      <c r="H7" s="57">
        <f>SUM('HRZ 2016 BD Backup'!C6:F6)</f>
        <v>494042505.88880998</v>
      </c>
      <c r="I7" s="87">
        <f t="shared" ref="I7:I14" si="0">+(C7*G7*4)+(D7*H7)</f>
        <v>23063571.257699363</v>
      </c>
      <c r="J7" s="58">
        <f t="shared" ref="J7:J14" si="1">(E7*G7*4)+(F7*H7)</f>
        <v>23119255.503555242</v>
      </c>
      <c r="K7" s="98">
        <f>G7</f>
        <v>223311</v>
      </c>
      <c r="L7" s="88">
        <f>+J7-I7</f>
        <v>55684.245855879039</v>
      </c>
      <c r="M7" s="65">
        <f t="shared" ref="M7:M14" si="2">+ROUND(L7/K7/8,2)</f>
        <v>0.03</v>
      </c>
    </row>
    <row r="8" spans="2:13" x14ac:dyDescent="0.3">
      <c r="B8" s="53" t="s">
        <v>7</v>
      </c>
      <c r="C8" s="60">
        <v>41.42</v>
      </c>
      <c r="D8" s="61">
        <v>1.0699999999999999E-2</v>
      </c>
      <c r="E8" s="60">
        <v>41.22</v>
      </c>
      <c r="F8" s="61">
        <v>1.06E-2</v>
      </c>
      <c r="G8" s="120">
        <v>18774</v>
      </c>
      <c r="H8" s="63">
        <f>SUM('HRZ 2016 BD Backup'!C7:F7)</f>
        <v>191504426.09267479</v>
      </c>
      <c r="I8" s="89">
        <f t="shared" si="0"/>
        <v>5159573.679191621</v>
      </c>
      <c r="J8" s="64">
        <f t="shared" si="1"/>
        <v>5125404.0365823526</v>
      </c>
      <c r="K8" s="99">
        <f t="shared" ref="K8:K14" si="3">G8</f>
        <v>18774</v>
      </c>
      <c r="L8" s="90">
        <f>+J8-I8</f>
        <v>-34169.642609268427</v>
      </c>
      <c r="M8" s="65">
        <f t="shared" si="2"/>
        <v>-0.23</v>
      </c>
    </row>
    <row r="9" spans="2:13" x14ac:dyDescent="0.3">
      <c r="B9" s="53" t="s">
        <v>8</v>
      </c>
      <c r="C9" s="60">
        <v>8.4700000000000006</v>
      </c>
      <c r="D9" s="61">
        <v>1.32E-2</v>
      </c>
      <c r="E9" s="60">
        <v>8.43</v>
      </c>
      <c r="F9" s="61">
        <v>1.3100000000000001E-2</v>
      </c>
      <c r="G9" s="120">
        <v>3019</v>
      </c>
      <c r="H9" s="63">
        <f>SUM('HRZ 2016 BD Backup'!C8:F8)</f>
        <v>3732272.2108394252</v>
      </c>
      <c r="I9" s="89">
        <f t="shared" si="0"/>
        <v>151549.71318308043</v>
      </c>
      <c r="J9" s="64">
        <f t="shared" si="1"/>
        <v>150693.44596199645</v>
      </c>
      <c r="K9" s="99">
        <f t="shared" si="3"/>
        <v>3019</v>
      </c>
      <c r="L9" s="90">
        <f t="shared" ref="L9:L12" si="4">+J9-I9</f>
        <v>-856.26722108398098</v>
      </c>
      <c r="M9" s="65">
        <f t="shared" si="2"/>
        <v>-0.04</v>
      </c>
    </row>
    <row r="10" spans="2:13" x14ac:dyDescent="0.3">
      <c r="B10" s="53" t="s">
        <v>45</v>
      </c>
      <c r="C10" s="60">
        <v>378.88</v>
      </c>
      <c r="D10" s="61">
        <v>2.5526</v>
      </c>
      <c r="E10" s="60">
        <v>379.54</v>
      </c>
      <c r="F10" s="61">
        <v>2.5565000000000002</v>
      </c>
      <c r="G10" s="120">
        <v>2017</v>
      </c>
      <c r="H10" s="63">
        <f>SUM('HRZ 2016 BD Backup'!C9:F9)</f>
        <v>1527538.038200842</v>
      </c>
      <c r="I10" s="89">
        <f t="shared" si="0"/>
        <v>6955997.4363114685</v>
      </c>
      <c r="J10" s="64">
        <f t="shared" si="1"/>
        <v>6967279.7146604527</v>
      </c>
      <c r="K10" s="99">
        <f t="shared" si="3"/>
        <v>2017</v>
      </c>
      <c r="L10" s="90">
        <f t="shared" si="4"/>
        <v>11282.278348984197</v>
      </c>
      <c r="M10" s="65">
        <f t="shared" si="2"/>
        <v>0.7</v>
      </c>
    </row>
    <row r="11" spans="2:13" x14ac:dyDescent="0.3">
      <c r="B11" s="53" t="s">
        <v>34</v>
      </c>
      <c r="C11" s="60">
        <v>23798.52</v>
      </c>
      <c r="D11" s="61">
        <v>1.4040999999999999</v>
      </c>
      <c r="E11" s="60">
        <v>23720.06</v>
      </c>
      <c r="F11" s="61">
        <v>1.3995</v>
      </c>
      <c r="G11" s="120">
        <v>6</v>
      </c>
      <c r="H11" s="63">
        <f>SUM('HRZ 2016 BD Backup'!C10:F10)</f>
        <v>171221.88999999998</v>
      </c>
      <c r="I11" s="89">
        <f t="shared" si="0"/>
        <v>811577.13574899989</v>
      </c>
      <c r="J11" s="64">
        <f t="shared" si="1"/>
        <v>808906.47505500005</v>
      </c>
      <c r="K11" s="99">
        <f t="shared" si="3"/>
        <v>6</v>
      </c>
      <c r="L11" s="90">
        <f t="shared" si="4"/>
        <v>-2670.6606939998455</v>
      </c>
      <c r="M11" s="65">
        <f t="shared" si="2"/>
        <v>-55.64</v>
      </c>
    </row>
    <row r="12" spans="2:13" x14ac:dyDescent="0.3">
      <c r="B12" s="53" t="s">
        <v>35</v>
      </c>
      <c r="C12" s="60">
        <v>5600.32</v>
      </c>
      <c r="D12" s="61">
        <v>0.33040000000000003</v>
      </c>
      <c r="E12" s="60">
        <v>5610.14</v>
      </c>
      <c r="F12" s="61">
        <v>0.33100000000000002</v>
      </c>
      <c r="G12" s="120">
        <v>6</v>
      </c>
      <c r="H12" s="63">
        <f>SUM('HRZ 2016 BD Backup'!C11:F11)</f>
        <v>618426.26</v>
      </c>
      <c r="I12" s="89">
        <f t="shared" si="0"/>
        <v>338735.716304</v>
      </c>
      <c r="J12" s="64">
        <f t="shared" si="1"/>
        <v>339342.45206000004</v>
      </c>
      <c r="K12" s="99">
        <f t="shared" si="3"/>
        <v>6</v>
      </c>
      <c r="L12" s="90">
        <f t="shared" si="4"/>
        <v>606.73575600003824</v>
      </c>
      <c r="M12" s="65">
        <f t="shared" si="2"/>
        <v>12.64</v>
      </c>
    </row>
    <row r="13" spans="2:13" x14ac:dyDescent="0.3">
      <c r="B13" s="53" t="s">
        <v>12</v>
      </c>
      <c r="C13" s="60">
        <v>2.15</v>
      </c>
      <c r="D13" s="61">
        <v>5.7203999999999997</v>
      </c>
      <c r="E13" s="60">
        <v>2</v>
      </c>
      <c r="F13" s="61">
        <v>5.3152999999999997</v>
      </c>
      <c r="G13" s="120">
        <v>53042</v>
      </c>
      <c r="H13" s="63">
        <f>SUM('HRZ 2016 BD Backup'!C12:F12)</f>
        <v>29576</v>
      </c>
      <c r="I13" s="89">
        <f t="shared" si="0"/>
        <v>625347.7503999999</v>
      </c>
      <c r="J13" s="64">
        <f t="shared" si="1"/>
        <v>581541.31279999996</v>
      </c>
      <c r="K13" s="99">
        <f t="shared" si="3"/>
        <v>53042</v>
      </c>
      <c r="L13" s="90">
        <f>+J13-I13</f>
        <v>-43806.437599999947</v>
      </c>
      <c r="M13" s="65">
        <f t="shared" si="2"/>
        <v>-0.1</v>
      </c>
    </row>
    <row r="14" spans="2:13" ht="15" thickBot="1" x14ac:dyDescent="0.35">
      <c r="B14" s="53" t="s">
        <v>31</v>
      </c>
      <c r="C14" s="60">
        <v>5.48</v>
      </c>
      <c r="D14" s="61">
        <v>15.0244</v>
      </c>
      <c r="E14" s="60">
        <v>5.49</v>
      </c>
      <c r="F14" s="61">
        <v>15.050700000000001</v>
      </c>
      <c r="G14" s="120">
        <v>384</v>
      </c>
      <c r="H14" s="63">
        <f>SUM('HRZ 2016 BD Backup'!C13:F13)</f>
        <v>388</v>
      </c>
      <c r="I14" s="89">
        <f t="shared" si="0"/>
        <v>14246.747200000002</v>
      </c>
      <c r="J14" s="64">
        <f t="shared" si="1"/>
        <v>14272.311600000001</v>
      </c>
      <c r="K14" s="100">
        <f t="shared" si="3"/>
        <v>384</v>
      </c>
      <c r="L14" s="90">
        <f>+J14-I14</f>
        <v>25.564399999999296</v>
      </c>
      <c r="M14" s="65">
        <f t="shared" si="2"/>
        <v>0.01</v>
      </c>
    </row>
    <row r="15" spans="2:13" s="3" customFormat="1" ht="15" thickBot="1" x14ac:dyDescent="0.35">
      <c r="B15" s="80" t="s">
        <v>16</v>
      </c>
      <c r="C15" s="75"/>
      <c r="D15" s="76"/>
      <c r="E15" s="75"/>
      <c r="F15" s="76"/>
      <c r="G15" s="103">
        <f>SUM(G7:G14)</f>
        <v>300559</v>
      </c>
      <c r="H15" s="78">
        <f>SUM(H7:H14)</f>
        <v>691626354.38052499</v>
      </c>
      <c r="I15" s="77">
        <f>SUM(I7:I14)</f>
        <v>37120599.436038524</v>
      </c>
      <c r="J15" s="78">
        <f>SUM(J7:J14)</f>
        <v>37106695.252275042</v>
      </c>
      <c r="K15" s="94"/>
      <c r="L15" s="85">
        <f>SUM(L7:L14)</f>
        <v>-13904.183763488927</v>
      </c>
      <c r="M15" s="76"/>
    </row>
    <row r="16" spans="2:13" ht="15.75" customHeight="1" x14ac:dyDescent="0.3">
      <c r="I16" s="39"/>
      <c r="J16" s="39"/>
      <c r="K16" s="39"/>
      <c r="L16" s="39"/>
    </row>
    <row r="17" spans="2:12" x14ac:dyDescent="0.3">
      <c r="H17" s="31"/>
      <c r="J17" s="40"/>
      <c r="K17" s="40"/>
    </row>
    <row r="18" spans="2:12" ht="21" hidden="1" x14ac:dyDescent="0.3">
      <c r="B18" s="36" t="s">
        <v>32</v>
      </c>
    </row>
    <row r="19" spans="2:12" ht="21" hidden="1" x14ac:dyDescent="0.3">
      <c r="B19" s="36" t="s">
        <v>27</v>
      </c>
    </row>
    <row r="20" spans="2:12" ht="21" hidden="1" x14ac:dyDescent="0.3">
      <c r="B20" s="36" t="s">
        <v>0</v>
      </c>
    </row>
    <row r="21" spans="2:12" ht="21" hidden="1" x14ac:dyDescent="0.4">
      <c r="B21" s="1"/>
      <c r="L21" s="2"/>
    </row>
    <row r="22" spans="2:12" ht="28.8" hidden="1" x14ac:dyDescent="0.3">
      <c r="B22" s="21" t="s">
        <v>1</v>
      </c>
      <c r="C22" s="126" t="s">
        <v>23</v>
      </c>
      <c r="D22" s="127"/>
      <c r="E22" s="128" t="s">
        <v>24</v>
      </c>
      <c r="F22" s="127"/>
      <c r="G22" s="128" t="s">
        <v>22</v>
      </c>
      <c r="H22" s="127"/>
      <c r="I22" s="26" t="s">
        <v>26</v>
      </c>
      <c r="J22" s="26" t="s">
        <v>25</v>
      </c>
      <c r="K22" s="26"/>
      <c r="L22" s="26"/>
    </row>
    <row r="23" spans="2:12" ht="29.4" hidden="1" thickBot="1" x14ac:dyDescent="0.35">
      <c r="B23" s="22"/>
      <c r="C23" s="23" t="s">
        <v>3</v>
      </c>
      <c r="D23" s="24" t="s">
        <v>4</v>
      </c>
      <c r="E23" s="25" t="s">
        <v>3</v>
      </c>
      <c r="F23" s="24" t="s">
        <v>4</v>
      </c>
      <c r="G23" s="25" t="s">
        <v>3</v>
      </c>
      <c r="H23" s="24" t="s">
        <v>4</v>
      </c>
      <c r="I23" s="27" t="s">
        <v>5</v>
      </c>
      <c r="J23" s="27" t="s">
        <v>5</v>
      </c>
      <c r="K23" s="28"/>
      <c r="L23" s="28" t="s">
        <v>14</v>
      </c>
    </row>
    <row r="24" spans="2:12" hidden="1" x14ac:dyDescent="0.3">
      <c r="B24" s="4" t="s">
        <v>6</v>
      </c>
      <c r="C24" s="5">
        <v>13.22</v>
      </c>
      <c r="D24" s="6">
        <v>1.3299999999999999E-2</v>
      </c>
      <c r="E24" s="5">
        <v>15.75</v>
      </c>
      <c r="F24" s="6">
        <v>1.0200000000000001E-2</v>
      </c>
      <c r="G24" s="7">
        <v>179182</v>
      </c>
      <c r="H24" s="8">
        <v>405602435.53502482</v>
      </c>
      <c r="I24" s="9">
        <f t="shared" ref="I24:I30" si="5">+(C24*G24*4)+(D24*H24)</f>
        <v>14869656.552615829</v>
      </c>
      <c r="J24" s="9">
        <f t="shared" ref="J24:J30" si="6">(E24*G24*4)+(F24*H24)</f>
        <v>15425610.842457253</v>
      </c>
      <c r="K24" s="9"/>
      <c r="L24" s="9">
        <f t="shared" ref="L24:L30" si="7">+J24-I24</f>
        <v>555954.28984142467</v>
      </c>
    </row>
    <row r="25" spans="2:12" hidden="1" x14ac:dyDescent="0.3">
      <c r="B25" s="4" t="s">
        <v>7</v>
      </c>
      <c r="C25" s="11">
        <v>40.68</v>
      </c>
      <c r="D25" s="12">
        <v>1.1900000000000001E-2</v>
      </c>
      <c r="E25" s="11">
        <v>41.47</v>
      </c>
      <c r="F25" s="12">
        <v>1.21E-2</v>
      </c>
      <c r="G25" s="13">
        <v>17809</v>
      </c>
      <c r="H25" s="14">
        <v>175408239.10645342</v>
      </c>
      <c r="I25" s="15">
        <f t="shared" si="5"/>
        <v>4985238.5253667962</v>
      </c>
      <c r="J25" s="15">
        <f t="shared" si="6"/>
        <v>5076596.6131880861</v>
      </c>
      <c r="K25" s="15"/>
      <c r="L25" s="15">
        <f t="shared" si="7"/>
        <v>91358.087821289897</v>
      </c>
    </row>
    <row r="26" spans="2:12" hidden="1" x14ac:dyDescent="0.3">
      <c r="B26" s="4" t="s">
        <v>8</v>
      </c>
      <c r="C26" s="11">
        <v>8.4</v>
      </c>
      <c r="D26" s="12">
        <v>1.5299999999999999E-2</v>
      </c>
      <c r="E26" s="11">
        <v>8.56</v>
      </c>
      <c r="F26" s="12">
        <v>1.5599999999999999E-2</v>
      </c>
      <c r="G26" s="13">
        <v>2967</v>
      </c>
      <c r="H26" s="14">
        <v>2639651.1307225595</v>
      </c>
      <c r="I26" s="15">
        <f t="shared" si="5"/>
        <v>140077.86230005516</v>
      </c>
      <c r="J26" s="15">
        <f t="shared" si="6"/>
        <v>142768.63763927191</v>
      </c>
      <c r="K26" s="15"/>
      <c r="L26" s="15">
        <f t="shared" si="7"/>
        <v>2690.7753392167506</v>
      </c>
    </row>
    <row r="27" spans="2:12" hidden="1" x14ac:dyDescent="0.3">
      <c r="B27" s="4" t="s">
        <v>9</v>
      </c>
      <c r="C27" s="11">
        <v>71.64</v>
      </c>
      <c r="D27" s="12">
        <v>4.3117999999999999</v>
      </c>
      <c r="E27" s="11">
        <v>73.040000000000006</v>
      </c>
      <c r="F27" s="12">
        <v>4.3959000000000001</v>
      </c>
      <c r="G27" s="13">
        <v>3890</v>
      </c>
      <c r="H27" s="14">
        <v>1510593.946167239</v>
      </c>
      <c r="I27" s="15">
        <f t="shared" si="5"/>
        <v>7628097.3770839013</v>
      </c>
      <c r="J27" s="15">
        <f t="shared" si="6"/>
        <v>7776922.3279565666</v>
      </c>
      <c r="K27" s="15"/>
      <c r="L27" s="15">
        <f t="shared" si="7"/>
        <v>148824.95087266527</v>
      </c>
    </row>
    <row r="28" spans="2:12" hidden="1" x14ac:dyDescent="0.3">
      <c r="B28" s="4" t="s">
        <v>10</v>
      </c>
      <c r="C28" s="11">
        <v>1631.56</v>
      </c>
      <c r="D28" s="12">
        <v>2.2187000000000001</v>
      </c>
      <c r="E28" s="11">
        <v>1663.38</v>
      </c>
      <c r="F28" s="12">
        <v>2.262</v>
      </c>
      <c r="G28" s="13">
        <v>469</v>
      </c>
      <c r="H28" s="14">
        <v>1136630.9510745315</v>
      </c>
      <c r="I28" s="15">
        <f t="shared" si="5"/>
        <v>5582649.6511490634</v>
      </c>
      <c r="J28" s="15">
        <f t="shared" si="6"/>
        <v>5691560.0913305907</v>
      </c>
      <c r="K28" s="15"/>
      <c r="L28" s="15">
        <f t="shared" si="7"/>
        <v>108910.44018152729</v>
      </c>
    </row>
    <row r="29" spans="2:12" hidden="1" x14ac:dyDescent="0.3">
      <c r="B29" s="4" t="s">
        <v>11</v>
      </c>
      <c r="C29" s="11">
        <v>12864.22</v>
      </c>
      <c r="D29" s="12">
        <v>2.7538999999999998</v>
      </c>
      <c r="E29" s="11">
        <v>13115.07</v>
      </c>
      <c r="F29" s="12">
        <v>2.8075999999999999</v>
      </c>
      <c r="G29" s="13">
        <v>9</v>
      </c>
      <c r="H29" s="14">
        <v>419738.94271504879</v>
      </c>
      <c r="I29" s="15">
        <f t="shared" si="5"/>
        <v>1619030.9943429728</v>
      </c>
      <c r="J29" s="15">
        <f t="shared" si="6"/>
        <v>1650601.575566771</v>
      </c>
      <c r="K29" s="15"/>
      <c r="L29" s="15">
        <f t="shared" si="7"/>
        <v>31570.581223798217</v>
      </c>
    </row>
    <row r="30" spans="2:12" hidden="1" x14ac:dyDescent="0.3">
      <c r="B30" s="4" t="s">
        <v>12</v>
      </c>
      <c r="C30" s="11">
        <v>1.41</v>
      </c>
      <c r="D30" s="12">
        <v>10.773199999999999</v>
      </c>
      <c r="E30" s="11">
        <v>1.44</v>
      </c>
      <c r="F30" s="12">
        <v>10.9833</v>
      </c>
      <c r="G30" s="13">
        <v>49829</v>
      </c>
      <c r="H30" s="14">
        <v>23428.11699563056</v>
      </c>
      <c r="I30" s="15">
        <f t="shared" si="5"/>
        <v>533431.35001732712</v>
      </c>
      <c r="J30" s="15">
        <f t="shared" si="6"/>
        <v>544333.07739810913</v>
      </c>
      <c r="K30" s="15"/>
      <c r="L30" s="15">
        <f t="shared" si="7"/>
        <v>10901.727380782017</v>
      </c>
    </row>
    <row r="31" spans="2:12" s="3" customFormat="1" hidden="1" x14ac:dyDescent="0.3">
      <c r="B31" s="38" t="s">
        <v>16</v>
      </c>
      <c r="C31" s="37"/>
      <c r="D31" s="37"/>
      <c r="E31" s="37"/>
      <c r="F31" s="37"/>
      <c r="G31" s="37"/>
      <c r="H31" s="37"/>
      <c r="I31" s="37"/>
      <c r="J31" s="37"/>
      <c r="K31" s="37"/>
      <c r="L31" s="34">
        <f>SUM(L24:L30)</f>
        <v>950210.85266070405</v>
      </c>
    </row>
    <row r="32" spans="2:12" hidden="1" x14ac:dyDescent="0.3"/>
    <row r="33" spans="2:12" hidden="1" x14ac:dyDescent="0.3"/>
    <row r="34" spans="2:12" hidden="1" x14ac:dyDescent="0.3"/>
    <row r="35" spans="2:12" hidden="1" x14ac:dyDescent="0.3"/>
    <row r="36" spans="2:12" hidden="1" x14ac:dyDescent="0.3"/>
    <row r="37" spans="2:12" ht="28.8" hidden="1" x14ac:dyDescent="0.3">
      <c r="B37" s="21" t="s">
        <v>1</v>
      </c>
      <c r="C37" s="126" t="s">
        <v>13</v>
      </c>
      <c r="D37" s="127"/>
      <c r="E37" s="128" t="s">
        <v>15</v>
      </c>
      <c r="F37" s="127"/>
      <c r="G37" s="128" t="s">
        <v>17</v>
      </c>
      <c r="H37" s="127"/>
      <c r="I37" s="26" t="s">
        <v>18</v>
      </c>
      <c r="J37" s="26" t="s">
        <v>19</v>
      </c>
      <c r="K37" s="26"/>
      <c r="L37" s="26"/>
    </row>
    <row r="38" spans="2:12" ht="29.4" hidden="1" thickBot="1" x14ac:dyDescent="0.35">
      <c r="B38" s="22"/>
      <c r="C38" s="23" t="s">
        <v>3</v>
      </c>
      <c r="D38" s="24" t="s">
        <v>4</v>
      </c>
      <c r="E38" s="25" t="s">
        <v>3</v>
      </c>
      <c r="F38" s="24" t="s">
        <v>4</v>
      </c>
      <c r="G38" s="25" t="s">
        <v>3</v>
      </c>
      <c r="H38" s="24" t="s">
        <v>4</v>
      </c>
      <c r="I38" s="27" t="s">
        <v>5</v>
      </c>
      <c r="J38" s="27" t="s">
        <v>5</v>
      </c>
      <c r="K38" s="28"/>
      <c r="L38" s="28" t="s">
        <v>14</v>
      </c>
    </row>
    <row r="39" spans="2:12" hidden="1" x14ac:dyDescent="0.3">
      <c r="B39" s="4" t="s">
        <v>6</v>
      </c>
      <c r="C39" s="5">
        <v>13.22</v>
      </c>
      <c r="D39" s="6">
        <v>1.3299999999999999E-2</v>
      </c>
      <c r="E39" s="5">
        <v>15.75</v>
      </c>
      <c r="F39" s="6">
        <v>1.0200000000000001E-2</v>
      </c>
      <c r="G39" s="7">
        <f>[19]Summary!$O$64</f>
        <v>179182</v>
      </c>
      <c r="H39" s="32" t="e">
        <f>#REF!/12*3</f>
        <v>#REF!</v>
      </c>
      <c r="I39" s="9" t="e">
        <f t="shared" ref="I39:I45" si="8">+(C39*G39*3)+(D39*H39)</f>
        <v>#REF!</v>
      </c>
      <c r="J39" s="9" t="e">
        <f t="shared" ref="J39:J45" si="9">(E39*G39*3)+(F39*H39)</f>
        <v>#REF!</v>
      </c>
      <c r="K39" s="9"/>
      <c r="L39" s="9" t="e">
        <f>+J39-I39</f>
        <v>#REF!</v>
      </c>
    </row>
    <row r="40" spans="2:12" hidden="1" x14ac:dyDescent="0.3">
      <c r="B40" s="4" t="s">
        <v>7</v>
      </c>
      <c r="C40" s="11">
        <v>40.68</v>
      </c>
      <c r="D40" s="12">
        <v>1.1900000000000001E-2</v>
      </c>
      <c r="E40" s="11">
        <v>41.47</v>
      </c>
      <c r="F40" s="12">
        <v>1.21E-2</v>
      </c>
      <c r="G40" s="13">
        <f>+[19]Summary!$O$66</f>
        <v>17809</v>
      </c>
      <c r="H40" s="32" t="e">
        <f>#REF!/12*3</f>
        <v>#REF!</v>
      </c>
      <c r="I40" s="15" t="e">
        <f t="shared" si="8"/>
        <v>#REF!</v>
      </c>
      <c r="J40" s="15" t="e">
        <f t="shared" si="9"/>
        <v>#REF!</v>
      </c>
      <c r="K40" s="15"/>
      <c r="L40" s="15" t="e">
        <f t="shared" ref="L40:L45" si="10">+J40-I40</f>
        <v>#REF!</v>
      </c>
    </row>
    <row r="41" spans="2:12" hidden="1" x14ac:dyDescent="0.3">
      <c r="B41" s="4" t="s">
        <v>8</v>
      </c>
      <c r="C41" s="11">
        <v>8.4</v>
      </c>
      <c r="D41" s="12">
        <v>1.5299999999999999E-2</v>
      </c>
      <c r="E41" s="11">
        <v>8.56</v>
      </c>
      <c r="F41" s="12">
        <v>1.5599999999999999E-2</v>
      </c>
      <c r="G41" s="13">
        <f>+[19]Summary!$O$111</f>
        <v>2967</v>
      </c>
      <c r="H41" s="32" t="e">
        <f>#REF!/12*3</f>
        <v>#REF!</v>
      </c>
      <c r="I41" s="15" t="e">
        <f t="shared" si="8"/>
        <v>#REF!</v>
      </c>
      <c r="J41" s="15" t="e">
        <f t="shared" si="9"/>
        <v>#REF!</v>
      </c>
      <c r="K41" s="15"/>
      <c r="L41" s="15" t="e">
        <f t="shared" si="10"/>
        <v>#REF!</v>
      </c>
    </row>
    <row r="42" spans="2:12" hidden="1" x14ac:dyDescent="0.3">
      <c r="B42" s="4" t="s">
        <v>9</v>
      </c>
      <c r="C42" s="11">
        <v>71.64</v>
      </c>
      <c r="D42" s="12">
        <v>4.3117999999999999</v>
      </c>
      <c r="E42" s="11">
        <v>73.040000000000006</v>
      </c>
      <c r="F42" s="12">
        <v>4.3959000000000001</v>
      </c>
      <c r="G42" s="13">
        <f>+[19]Summary!$O$68</f>
        <v>3890</v>
      </c>
      <c r="H42" s="32" t="e">
        <f>#REF!/12*3</f>
        <v>#REF!</v>
      </c>
      <c r="I42" s="15" t="e">
        <f t="shared" si="8"/>
        <v>#REF!</v>
      </c>
      <c r="J42" s="15" t="e">
        <f t="shared" si="9"/>
        <v>#REF!</v>
      </c>
      <c r="K42" s="15"/>
      <c r="L42" s="15" t="e">
        <f t="shared" si="10"/>
        <v>#REF!</v>
      </c>
    </row>
    <row r="43" spans="2:12" hidden="1" x14ac:dyDescent="0.3">
      <c r="B43" s="4" t="s">
        <v>10</v>
      </c>
      <c r="C43" s="11">
        <v>1631.56</v>
      </c>
      <c r="D43" s="12">
        <v>2.2187000000000001</v>
      </c>
      <c r="E43" s="11">
        <v>1663.38</v>
      </c>
      <c r="F43" s="12">
        <v>2.262</v>
      </c>
      <c r="G43" s="13">
        <f>+[19]Summary!$O$69</f>
        <v>469</v>
      </c>
      <c r="H43" s="32" t="e">
        <f>#REF!/12*3</f>
        <v>#REF!</v>
      </c>
      <c r="I43" s="15" t="e">
        <f t="shared" si="8"/>
        <v>#REF!</v>
      </c>
      <c r="J43" s="15" t="e">
        <f t="shared" si="9"/>
        <v>#REF!</v>
      </c>
      <c r="K43" s="15"/>
      <c r="L43" s="15" t="e">
        <f t="shared" si="10"/>
        <v>#REF!</v>
      </c>
    </row>
    <row r="44" spans="2:12" hidden="1" x14ac:dyDescent="0.3">
      <c r="B44" s="4" t="s">
        <v>11</v>
      </c>
      <c r="C44" s="11">
        <v>12864.22</v>
      </c>
      <c r="D44" s="12">
        <v>2.7538999999999998</v>
      </c>
      <c r="E44" s="11">
        <v>13115.07</v>
      </c>
      <c r="F44" s="12">
        <v>2.8075999999999999</v>
      </c>
      <c r="G44" s="13">
        <f>+[19]Summary!$O$70</f>
        <v>9</v>
      </c>
      <c r="H44" s="32" t="e">
        <f>#REF!/12*3</f>
        <v>#REF!</v>
      </c>
      <c r="I44" s="15" t="e">
        <f t="shared" si="8"/>
        <v>#REF!</v>
      </c>
      <c r="J44" s="15" t="e">
        <f t="shared" si="9"/>
        <v>#REF!</v>
      </c>
      <c r="K44" s="15"/>
      <c r="L44" s="15" t="e">
        <f t="shared" si="10"/>
        <v>#REF!</v>
      </c>
    </row>
    <row r="45" spans="2:12" ht="15" hidden="1" thickBot="1" x14ac:dyDescent="0.35">
      <c r="B45" s="16" t="s">
        <v>12</v>
      </c>
      <c r="C45" s="17">
        <v>1.41</v>
      </c>
      <c r="D45" s="18">
        <v>10.773199999999999</v>
      </c>
      <c r="E45" s="17">
        <v>1.44</v>
      </c>
      <c r="F45" s="18">
        <v>10.9833</v>
      </c>
      <c r="G45" s="19">
        <f>+[19]Summary!$O$110</f>
        <v>49829</v>
      </c>
      <c r="H45" s="33" t="e">
        <f>#REF!/12*3</f>
        <v>#REF!</v>
      </c>
      <c r="I45" s="20" t="e">
        <f t="shared" si="8"/>
        <v>#REF!</v>
      </c>
      <c r="J45" s="20" t="e">
        <f t="shared" si="9"/>
        <v>#REF!</v>
      </c>
      <c r="K45" s="20"/>
      <c r="L45" s="20" t="e">
        <f t="shared" si="10"/>
        <v>#REF!</v>
      </c>
    </row>
    <row r="46" spans="2:12" hidden="1" x14ac:dyDescent="0.3"/>
    <row r="47" spans="2:12" hidden="1" x14ac:dyDescent="0.3">
      <c r="L47" s="30" t="e">
        <f>SUM(L39:L46)</f>
        <v>#REF!</v>
      </c>
    </row>
    <row r="48" spans="2:12" hidden="1" x14ac:dyDescent="0.3"/>
    <row r="49" spans="7:12" hidden="1" x14ac:dyDescent="0.3"/>
    <row r="50" spans="7:12" hidden="1" x14ac:dyDescent="0.3"/>
    <row r="51" spans="7:12" ht="43.2" hidden="1" x14ac:dyDescent="0.3">
      <c r="I51" s="26" t="s">
        <v>14</v>
      </c>
      <c r="J51" s="26" t="s">
        <v>14</v>
      </c>
      <c r="K51" s="26"/>
      <c r="L51" s="26" t="s">
        <v>2</v>
      </c>
    </row>
    <row r="52" spans="7:12" ht="28.8" hidden="1" x14ac:dyDescent="0.3">
      <c r="I52" s="28" t="s">
        <v>20</v>
      </c>
      <c r="J52" s="28" t="s">
        <v>21</v>
      </c>
      <c r="K52" s="28"/>
      <c r="L52" s="28" t="s">
        <v>20</v>
      </c>
    </row>
    <row r="53" spans="7:12" hidden="1" x14ac:dyDescent="0.3">
      <c r="I53" s="9">
        <f t="shared" ref="I53:I59" si="11">L24</f>
        <v>555954.28984142467</v>
      </c>
      <c r="J53" s="9" t="e">
        <f t="shared" ref="J53:J59" si="12">L39</f>
        <v>#REF!</v>
      </c>
      <c r="K53" s="95"/>
      <c r="L53" s="29" t="e">
        <f>#REF!</f>
        <v>#REF!</v>
      </c>
    </row>
    <row r="54" spans="7:12" hidden="1" x14ac:dyDescent="0.3">
      <c r="I54" s="15">
        <f t="shared" si="11"/>
        <v>91358.087821289897</v>
      </c>
      <c r="J54" s="15" t="e">
        <f t="shared" si="12"/>
        <v>#REF!</v>
      </c>
      <c r="K54" s="96"/>
      <c r="L54" s="12" t="e">
        <f>#REF!</f>
        <v>#REF!</v>
      </c>
    </row>
    <row r="55" spans="7:12" hidden="1" x14ac:dyDescent="0.3">
      <c r="I55" s="15">
        <f t="shared" si="11"/>
        <v>2690.7753392167506</v>
      </c>
      <c r="J55" s="15" t="e">
        <f t="shared" si="12"/>
        <v>#REF!</v>
      </c>
      <c r="K55" s="96"/>
      <c r="L55" s="12" t="e">
        <f>#REF!</f>
        <v>#REF!</v>
      </c>
    </row>
    <row r="56" spans="7:12" hidden="1" x14ac:dyDescent="0.3">
      <c r="I56" s="15">
        <f t="shared" si="11"/>
        <v>148824.95087266527</v>
      </c>
      <c r="J56" s="15" t="e">
        <f t="shared" si="12"/>
        <v>#REF!</v>
      </c>
      <c r="K56" s="96"/>
      <c r="L56" s="12" t="e">
        <f>#REF!</f>
        <v>#REF!</v>
      </c>
    </row>
    <row r="57" spans="7:12" hidden="1" x14ac:dyDescent="0.3">
      <c r="I57" s="15">
        <f t="shared" si="11"/>
        <v>108910.44018152729</v>
      </c>
      <c r="J57" s="15" t="e">
        <f t="shared" si="12"/>
        <v>#REF!</v>
      </c>
      <c r="K57" s="96"/>
      <c r="L57" s="12" t="e">
        <f>#REF!</f>
        <v>#REF!</v>
      </c>
    </row>
    <row r="58" spans="7:12" hidden="1" x14ac:dyDescent="0.3">
      <c r="I58" s="15">
        <f t="shared" si="11"/>
        <v>31570.581223798217</v>
      </c>
      <c r="J58" s="15" t="e">
        <f t="shared" si="12"/>
        <v>#REF!</v>
      </c>
      <c r="K58" s="96"/>
      <c r="L58" s="12" t="e">
        <f>#REF!</f>
        <v>#REF!</v>
      </c>
    </row>
    <row r="59" spans="7:12" ht="15" hidden="1" thickBot="1" x14ac:dyDescent="0.35">
      <c r="I59" s="15">
        <f t="shared" si="11"/>
        <v>10901.727380782017</v>
      </c>
      <c r="J59" s="15" t="e">
        <f t="shared" si="12"/>
        <v>#REF!</v>
      </c>
      <c r="K59" s="96"/>
      <c r="L59" s="18" t="e">
        <f>#REF!</f>
        <v>#REF!</v>
      </c>
    </row>
    <row r="60" spans="7:12" ht="15" hidden="1" thickBot="1" x14ac:dyDescent="0.35">
      <c r="I60" s="35">
        <f>SUM(I53:I59)</f>
        <v>950210.85266070405</v>
      </c>
      <c r="J60" s="35" t="e">
        <f>SUM(J53:J59)</f>
        <v>#REF!</v>
      </c>
      <c r="K60" s="97"/>
    </row>
    <row r="61" spans="7:12" x14ac:dyDescent="0.3">
      <c r="H61" s="41"/>
      <c r="I61" s="42"/>
      <c r="J61" s="42"/>
      <c r="K61" s="42"/>
    </row>
    <row r="62" spans="7:12" x14ac:dyDescent="0.3">
      <c r="H62" s="10"/>
      <c r="I62" s="42"/>
      <c r="J62" s="42"/>
      <c r="K62" s="42"/>
    </row>
    <row r="63" spans="7:12" x14ac:dyDescent="0.3">
      <c r="G63" s="43"/>
      <c r="H63" s="10"/>
      <c r="I63" s="42"/>
      <c r="J63" s="42"/>
      <c r="K63" s="42"/>
    </row>
    <row r="64" spans="7:12" x14ac:dyDescent="0.3">
      <c r="G64" s="43"/>
      <c r="H64" s="10"/>
      <c r="I64" s="42"/>
      <c r="J64" s="42"/>
      <c r="K64" s="42"/>
    </row>
    <row r="65" spans="7:11" x14ac:dyDescent="0.3">
      <c r="G65" s="43"/>
      <c r="H65" s="10"/>
      <c r="I65" s="42"/>
      <c r="J65" s="42"/>
      <c r="K65" s="42"/>
    </row>
    <row r="66" spans="7:11" x14ac:dyDescent="0.3">
      <c r="G66" s="43"/>
      <c r="H66" s="10"/>
      <c r="I66" s="42"/>
      <c r="J66" s="42"/>
      <c r="K66" s="42"/>
    </row>
    <row r="67" spans="7:11" x14ac:dyDescent="0.3">
      <c r="G67" s="43"/>
      <c r="H67" s="10"/>
      <c r="I67" s="42"/>
      <c r="J67" s="42"/>
      <c r="K67" s="42"/>
    </row>
    <row r="68" spans="7:11" x14ac:dyDescent="0.3">
      <c r="G68" s="43"/>
      <c r="H68" s="10"/>
      <c r="I68" s="42"/>
      <c r="J68" s="42"/>
      <c r="K68" s="42"/>
    </row>
    <row r="69" spans="7:11" x14ac:dyDescent="0.3">
      <c r="G69" s="43"/>
      <c r="H69" s="10"/>
      <c r="I69" s="42"/>
      <c r="J69" s="42"/>
      <c r="K69" s="42"/>
    </row>
    <row r="70" spans="7:11" x14ac:dyDescent="0.3">
      <c r="G70" s="43"/>
      <c r="H70" s="10"/>
    </row>
    <row r="71" spans="7:11" x14ac:dyDescent="0.3">
      <c r="G71" s="43"/>
      <c r="H71" s="43"/>
      <c r="I71" s="43"/>
    </row>
    <row r="73" spans="7:11" x14ac:dyDescent="0.3">
      <c r="G73" s="43"/>
      <c r="H73" s="43"/>
    </row>
    <row r="74" spans="7:11" x14ac:dyDescent="0.3">
      <c r="G74" s="43"/>
      <c r="H74" s="43"/>
    </row>
    <row r="75" spans="7:11" x14ac:dyDescent="0.3">
      <c r="G75" s="43"/>
      <c r="H75" s="43"/>
    </row>
    <row r="76" spans="7:11" x14ac:dyDescent="0.3">
      <c r="G76" s="43"/>
      <c r="H76" s="43"/>
    </row>
    <row r="77" spans="7:11" x14ac:dyDescent="0.3">
      <c r="G77" s="43"/>
      <c r="H77" s="43"/>
    </row>
    <row r="78" spans="7:11" x14ac:dyDescent="0.3">
      <c r="G78" s="43"/>
      <c r="H78" s="43"/>
    </row>
    <row r="79" spans="7:11" x14ac:dyDescent="0.3">
      <c r="G79" s="43"/>
      <c r="H79" s="43"/>
    </row>
    <row r="80" spans="7:11" x14ac:dyDescent="0.3">
      <c r="G80" s="43"/>
      <c r="H80" s="43"/>
    </row>
    <row r="81" spans="7:9" x14ac:dyDescent="0.3">
      <c r="G81" s="43"/>
      <c r="H81" s="43"/>
      <c r="I81" s="43"/>
    </row>
    <row r="82" spans="7:9" x14ac:dyDescent="0.3">
      <c r="I82" s="43"/>
    </row>
  </sheetData>
  <mergeCells count="12">
    <mergeCell ref="L5:L6"/>
    <mergeCell ref="M5:M6"/>
    <mergeCell ref="C37:D37"/>
    <mergeCell ref="E37:F37"/>
    <mergeCell ref="G37:H37"/>
    <mergeCell ref="C5:D5"/>
    <mergeCell ref="E5:F5"/>
    <mergeCell ref="G5:H5"/>
    <mergeCell ref="C22:D22"/>
    <mergeCell ref="E22:F22"/>
    <mergeCell ref="G22:H22"/>
    <mergeCell ref="K5:K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G19" sqref="G19"/>
    </sheetView>
  </sheetViews>
  <sheetFormatPr defaultRowHeight="14.4" x14ac:dyDescent="0.3"/>
  <cols>
    <col min="1" max="1" width="5.21875" customWidth="1"/>
    <col min="2" max="2" width="29.21875" bestFit="1" customWidth="1"/>
    <col min="3" max="14" width="12.21875" bestFit="1" customWidth="1"/>
    <col min="15" max="15" width="13.77734375" bestFit="1" customWidth="1"/>
  </cols>
  <sheetData>
    <row r="1" spans="1:15" ht="21" x14ac:dyDescent="0.3">
      <c r="B1" s="36" t="s">
        <v>33</v>
      </c>
    </row>
    <row r="2" spans="1:15" ht="21" x14ac:dyDescent="0.3">
      <c r="B2" s="36" t="s">
        <v>27</v>
      </c>
    </row>
    <row r="3" spans="1:15" ht="21" x14ac:dyDescent="0.3">
      <c r="B3" s="36" t="s">
        <v>58</v>
      </c>
    </row>
    <row r="4" spans="1:15" ht="21.6" thickBot="1" x14ac:dyDescent="0.45">
      <c r="C4" s="1"/>
      <c r="M4" s="2"/>
    </row>
    <row r="5" spans="1:15" ht="15" thickBot="1" x14ac:dyDescent="0.35">
      <c r="B5" s="46" t="s">
        <v>1</v>
      </c>
      <c r="C5" s="111" t="s">
        <v>46</v>
      </c>
      <c r="D5" s="108" t="s">
        <v>47</v>
      </c>
      <c r="E5" s="109" t="s">
        <v>48</v>
      </c>
      <c r="F5" s="110" t="s">
        <v>49</v>
      </c>
      <c r="G5" s="109" t="s">
        <v>59</v>
      </c>
      <c r="H5" s="110" t="s">
        <v>51</v>
      </c>
      <c r="I5" s="109" t="s">
        <v>52</v>
      </c>
      <c r="J5" s="104" t="s">
        <v>53</v>
      </c>
      <c r="K5" s="104" t="s">
        <v>54</v>
      </c>
      <c r="L5" s="104" t="s">
        <v>55</v>
      </c>
      <c r="M5" s="104" t="s">
        <v>56</v>
      </c>
      <c r="N5" s="105" t="s">
        <v>57</v>
      </c>
      <c r="O5" s="104" t="s">
        <v>50</v>
      </c>
    </row>
    <row r="6" spans="1:15" x14ac:dyDescent="0.3">
      <c r="B6" s="53" t="s">
        <v>6</v>
      </c>
      <c r="C6" s="106">
        <v>130010756.59819253</v>
      </c>
      <c r="D6" s="106">
        <v>130848834.53927158</v>
      </c>
      <c r="E6" s="106">
        <v>119109467.83542158</v>
      </c>
      <c r="F6" s="106">
        <v>114073446.9159243</v>
      </c>
      <c r="G6" s="106">
        <v>117918478.56175376</v>
      </c>
      <c r="H6" s="106">
        <v>143843509.47578359</v>
      </c>
      <c r="I6" s="106">
        <v>170362897.02357316</v>
      </c>
      <c r="J6" s="106">
        <v>184357448.24211028</v>
      </c>
      <c r="K6" s="106">
        <v>149462992.67497438</v>
      </c>
      <c r="L6" s="106">
        <v>122961664.65498896</v>
      </c>
      <c r="M6" s="106">
        <v>122956947.65153532</v>
      </c>
      <c r="N6" s="106">
        <v>141897378.92858797</v>
      </c>
      <c r="O6" s="114">
        <f>SUM(C6:N6)</f>
        <v>1647803823.1021175</v>
      </c>
    </row>
    <row r="7" spans="1:15" x14ac:dyDescent="0.3">
      <c r="B7" s="53" t="s">
        <v>7</v>
      </c>
      <c r="C7" s="107">
        <v>53327764.907464236</v>
      </c>
      <c r="D7" s="107">
        <v>49965045.425263174</v>
      </c>
      <c r="E7" s="107">
        <v>45813068.686801769</v>
      </c>
      <c r="F7" s="107">
        <v>42398547.073145643</v>
      </c>
      <c r="G7" s="107">
        <v>48236469.190852724</v>
      </c>
      <c r="H7" s="107">
        <v>50239114.610242054</v>
      </c>
      <c r="I7" s="107">
        <v>63859166.454241596</v>
      </c>
      <c r="J7" s="107">
        <v>62599303.027519964</v>
      </c>
      <c r="K7" s="107">
        <v>41462947.496671036</v>
      </c>
      <c r="L7" s="107">
        <v>38909775.972992986</v>
      </c>
      <c r="M7" s="107">
        <v>46027117.514131792</v>
      </c>
      <c r="N7" s="107">
        <v>52310355.79022821</v>
      </c>
      <c r="O7" s="115">
        <f t="shared" ref="O7:O13" si="0">SUM(C7:N7)</f>
        <v>595148676.14955509</v>
      </c>
    </row>
    <row r="8" spans="1:15" x14ac:dyDescent="0.3">
      <c r="B8" s="53" t="s">
        <v>8</v>
      </c>
      <c r="C8" s="107">
        <v>1057873.6445031716</v>
      </c>
      <c r="D8" s="107">
        <v>934599.08680604794</v>
      </c>
      <c r="E8" s="107">
        <v>886611.00622902287</v>
      </c>
      <c r="F8" s="107">
        <v>853188.47330118308</v>
      </c>
      <c r="G8" s="107">
        <v>979314.57268059067</v>
      </c>
      <c r="H8" s="107">
        <v>1072251.9937766264</v>
      </c>
      <c r="I8" s="107">
        <v>1262766.6113364459</v>
      </c>
      <c r="J8" s="107">
        <v>1101008.7539476159</v>
      </c>
      <c r="K8" s="107">
        <v>568511.3763968508</v>
      </c>
      <c r="L8" s="107">
        <v>830052.4178820689</v>
      </c>
      <c r="M8" s="107">
        <v>931018.94159538043</v>
      </c>
      <c r="N8" s="107">
        <v>1093875.0784510472</v>
      </c>
      <c r="O8" s="115">
        <f t="shared" si="0"/>
        <v>11571071.95690605</v>
      </c>
    </row>
    <row r="9" spans="1:15" x14ac:dyDescent="0.3">
      <c r="B9" s="53" t="s">
        <v>45</v>
      </c>
      <c r="C9" s="107">
        <v>359514.67723762296</v>
      </c>
      <c r="D9" s="107">
        <v>390963.78866148426</v>
      </c>
      <c r="E9" s="107">
        <v>402808.77365161607</v>
      </c>
      <c r="F9" s="107">
        <v>374250.79865011876</v>
      </c>
      <c r="G9" s="107">
        <v>421610.38374621992</v>
      </c>
      <c r="H9" s="107">
        <v>442297.18694415147</v>
      </c>
      <c r="I9" s="107">
        <v>494061.73523521103</v>
      </c>
      <c r="J9" s="107">
        <v>415590.29756804253</v>
      </c>
      <c r="K9" s="107">
        <v>364402.07048620802</v>
      </c>
      <c r="L9" s="107">
        <v>447224.00936103571</v>
      </c>
      <c r="M9" s="107">
        <v>378012.09182384255</v>
      </c>
      <c r="N9" s="107">
        <v>404701.33792199171</v>
      </c>
      <c r="O9" s="115">
        <f t="shared" si="0"/>
        <v>4895437.1512875445</v>
      </c>
    </row>
    <row r="10" spans="1:15" x14ac:dyDescent="0.3">
      <c r="B10" s="53" t="s">
        <v>34</v>
      </c>
      <c r="C10" s="107">
        <v>43912.039999999994</v>
      </c>
      <c r="D10" s="107">
        <v>42539.65</v>
      </c>
      <c r="E10" s="107">
        <v>42379.09</v>
      </c>
      <c r="F10" s="107">
        <v>42391.109999999993</v>
      </c>
      <c r="G10" s="107">
        <v>43230.204270000002</v>
      </c>
      <c r="H10" s="107">
        <v>43921.685729999997</v>
      </c>
      <c r="I10" s="107">
        <v>42575.829999999994</v>
      </c>
      <c r="J10" s="107">
        <v>43657.71</v>
      </c>
      <c r="K10" s="107">
        <v>43642.536200000002</v>
      </c>
      <c r="L10" s="107">
        <v>42010.773800000003</v>
      </c>
      <c r="M10" s="107">
        <v>40491.299999999996</v>
      </c>
      <c r="N10" s="107">
        <v>41663.740000000005</v>
      </c>
      <c r="O10" s="115">
        <f t="shared" si="0"/>
        <v>512415.67000000004</v>
      </c>
    </row>
    <row r="11" spans="1:15" x14ac:dyDescent="0.3">
      <c r="B11" s="53" t="s">
        <v>35</v>
      </c>
      <c r="C11" s="107">
        <v>152007.78999999998</v>
      </c>
      <c r="D11" s="107">
        <v>154584.78</v>
      </c>
      <c r="E11" s="107">
        <v>153176.35999999999</v>
      </c>
      <c r="F11" s="107">
        <v>158657.33000000002</v>
      </c>
      <c r="G11" s="107">
        <v>178915.76494999998</v>
      </c>
      <c r="H11" s="107">
        <v>163848.05505</v>
      </c>
      <c r="I11" s="107">
        <v>159503.88</v>
      </c>
      <c r="J11" s="107">
        <v>156485.12</v>
      </c>
      <c r="K11" s="107">
        <v>158704.68357000002</v>
      </c>
      <c r="L11" s="107">
        <v>165479.62643</v>
      </c>
      <c r="M11" s="107">
        <v>152344.60999999999</v>
      </c>
      <c r="N11" s="107">
        <v>147518.94000000003</v>
      </c>
      <c r="O11" s="115">
        <f t="shared" si="0"/>
        <v>1901226.94</v>
      </c>
    </row>
    <row r="12" spans="1:15" x14ac:dyDescent="0.3">
      <c r="B12" s="53" t="s">
        <v>12</v>
      </c>
      <c r="C12" s="107">
        <v>7396</v>
      </c>
      <c r="D12" s="107">
        <v>7396</v>
      </c>
      <c r="E12" s="107">
        <v>7393</v>
      </c>
      <c r="F12" s="107">
        <v>7391</v>
      </c>
      <c r="G12" s="107">
        <v>7383</v>
      </c>
      <c r="H12" s="107">
        <v>7386.15</v>
      </c>
      <c r="I12" s="107">
        <v>7386.15</v>
      </c>
      <c r="J12" s="107">
        <v>7390.57</v>
      </c>
      <c r="K12" s="107">
        <v>7388.36</v>
      </c>
      <c r="L12" s="107">
        <v>7388.36</v>
      </c>
      <c r="M12" s="107">
        <v>7386.64</v>
      </c>
      <c r="N12" s="107">
        <v>7381.16</v>
      </c>
      <c r="O12" s="115">
        <f t="shared" si="0"/>
        <v>88666.39</v>
      </c>
    </row>
    <row r="13" spans="1:15" ht="15" thickBot="1" x14ac:dyDescent="0.35">
      <c r="A13" s="3"/>
      <c r="B13" s="53" t="s">
        <v>31</v>
      </c>
      <c r="C13" s="107">
        <v>128</v>
      </c>
      <c r="D13" s="107">
        <v>82</v>
      </c>
      <c r="E13" s="107">
        <v>104</v>
      </c>
      <c r="F13" s="107">
        <v>74</v>
      </c>
      <c r="G13" s="107">
        <v>118.22244404528361</v>
      </c>
      <c r="H13" s="107">
        <v>103.77288580482285</v>
      </c>
      <c r="I13" s="107">
        <v>156.2413688168736</v>
      </c>
      <c r="J13" s="107">
        <v>107.35640514169117</v>
      </c>
      <c r="K13" s="107">
        <v>58.262461511401369</v>
      </c>
      <c r="L13" s="107">
        <v>69.633642345456096</v>
      </c>
      <c r="M13" s="107">
        <v>107.04258574307197</v>
      </c>
      <c r="N13" s="107">
        <v>104.27373094336571</v>
      </c>
      <c r="O13" s="115">
        <f t="shared" si="0"/>
        <v>1212.8055243519666</v>
      </c>
    </row>
    <row r="14" spans="1:15" s="3" customFormat="1" ht="15" thickBot="1" x14ac:dyDescent="0.35">
      <c r="A14"/>
      <c r="B14" s="80" t="s">
        <v>16</v>
      </c>
      <c r="C14" s="116">
        <f t="shared" ref="C14:O14" si="1">SUM(C6:C13)</f>
        <v>184959353.65739757</v>
      </c>
      <c r="D14" s="116">
        <f t="shared" si="1"/>
        <v>182344045.27000231</v>
      </c>
      <c r="E14" s="116">
        <f t="shared" si="1"/>
        <v>166415008.75210401</v>
      </c>
      <c r="F14" s="116">
        <f t="shared" si="1"/>
        <v>157907946.70102125</v>
      </c>
      <c r="G14" s="116">
        <f t="shared" si="1"/>
        <v>167785519.90069735</v>
      </c>
      <c r="H14" s="116">
        <f t="shared" si="1"/>
        <v>195812432.93041223</v>
      </c>
      <c r="I14" s="116">
        <f t="shared" si="1"/>
        <v>236188513.92575526</v>
      </c>
      <c r="J14" s="116">
        <f t="shared" si="1"/>
        <v>248680991.07755107</v>
      </c>
      <c r="K14" s="116">
        <f t="shared" si="1"/>
        <v>192068647.46076</v>
      </c>
      <c r="L14" s="116">
        <f t="shared" si="1"/>
        <v>163363665.44909739</v>
      </c>
      <c r="M14" s="116">
        <f t="shared" si="1"/>
        <v>170493425.79167208</v>
      </c>
      <c r="N14" s="116">
        <f t="shared" si="1"/>
        <v>195902979.24892014</v>
      </c>
      <c r="O14" s="117">
        <f t="shared" si="1"/>
        <v>2261922530.1653905</v>
      </c>
    </row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showGridLines="0" tabSelected="1" topLeftCell="D1" zoomScaleNormal="100" workbookViewId="0">
      <selection activeCell="M8" sqref="M8"/>
    </sheetView>
  </sheetViews>
  <sheetFormatPr defaultRowHeight="14.4" x14ac:dyDescent="0.3"/>
  <cols>
    <col min="1" max="1" width="2.77734375" customWidth="1"/>
    <col min="2" max="2" width="33.77734375" customWidth="1"/>
    <col min="3" max="3" width="10.44140625" bestFit="1" customWidth="1"/>
    <col min="4" max="4" width="10.33203125" bestFit="1" customWidth="1"/>
    <col min="5" max="5" width="10.44140625" bestFit="1" customWidth="1"/>
    <col min="6" max="6" width="10.33203125" bestFit="1" customWidth="1"/>
    <col min="7" max="7" width="8.88671875" bestFit="1" customWidth="1"/>
    <col min="8" max="8" width="12.44140625" bestFit="1" customWidth="1"/>
    <col min="9" max="10" width="17.5546875" bestFit="1" customWidth="1"/>
    <col min="11" max="11" width="13.88671875" customWidth="1"/>
    <col min="12" max="12" width="9.88671875" bestFit="1" customWidth="1"/>
    <col min="13" max="13" width="10.21875" bestFit="1" customWidth="1"/>
    <col min="14" max="14" width="11.5546875" bestFit="1" customWidth="1"/>
    <col min="15" max="15" width="13.33203125" bestFit="1" customWidth="1"/>
    <col min="16" max="16" width="11.5546875" bestFit="1" customWidth="1"/>
  </cols>
  <sheetData>
    <row r="1" spans="2:15" ht="21" x14ac:dyDescent="0.3">
      <c r="B1" s="36" t="s">
        <v>36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27" x14ac:dyDescent="0.3">
      <c r="B5" s="46" t="s">
        <v>1</v>
      </c>
      <c r="C5" s="129" t="s">
        <v>23</v>
      </c>
      <c r="D5" s="130"/>
      <c r="E5" s="131" t="s">
        <v>24</v>
      </c>
      <c r="F5" s="130"/>
      <c r="G5" s="131" t="s">
        <v>42</v>
      </c>
      <c r="H5" s="130"/>
      <c r="I5" s="47" t="s">
        <v>43</v>
      </c>
      <c r="J5" s="47" t="s">
        <v>25</v>
      </c>
      <c r="K5" s="124" t="s">
        <v>44</v>
      </c>
      <c r="L5" s="124" t="s">
        <v>14</v>
      </c>
      <c r="M5" s="124" t="s">
        <v>41</v>
      </c>
    </row>
    <row r="6" spans="2:15" ht="19.8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52" t="s">
        <v>5</v>
      </c>
      <c r="J6" s="52" t="s">
        <v>5</v>
      </c>
      <c r="K6" s="125"/>
      <c r="L6" s="125"/>
      <c r="M6" s="125"/>
    </row>
    <row r="7" spans="2:15" x14ac:dyDescent="0.3">
      <c r="B7" s="70" t="s">
        <v>6</v>
      </c>
      <c r="C7" s="54">
        <v>17.64</v>
      </c>
      <c r="D7" s="55">
        <v>8.0000000000000002E-3</v>
      </c>
      <c r="E7" s="54">
        <v>20.92</v>
      </c>
      <c r="F7" s="55">
        <v>4.0000000000000001E-3</v>
      </c>
      <c r="G7" s="56">
        <v>146977</v>
      </c>
      <c r="H7" s="57">
        <f>SUM('BRZ 2016 BD Backup'!C6:F6)</f>
        <v>403244336.95865846</v>
      </c>
      <c r="I7" s="58">
        <f t="shared" ref="I7:I15" si="0">+(C7*G7*4)+(D7*H7)</f>
        <v>13596651.815669268</v>
      </c>
      <c r="J7" s="58">
        <f t="shared" ref="J7:J15" si="1">(E7*G7*4)+(F7*H7)</f>
        <v>13912012.707834635</v>
      </c>
      <c r="K7" s="98">
        <f>G7</f>
        <v>146977</v>
      </c>
      <c r="L7" s="58">
        <f>+J7-I7</f>
        <v>315360.89216536656</v>
      </c>
      <c r="M7" s="59">
        <f t="shared" ref="M7:M15" si="2">+ROUND(L7/K7/8,2)</f>
        <v>0.27</v>
      </c>
      <c r="O7" s="43"/>
    </row>
    <row r="8" spans="2:15" x14ac:dyDescent="0.3">
      <c r="B8" s="53" t="s">
        <v>7</v>
      </c>
      <c r="C8" s="60">
        <v>25.12</v>
      </c>
      <c r="D8" s="61">
        <v>1.67E-2</v>
      </c>
      <c r="E8" s="60">
        <v>25.35</v>
      </c>
      <c r="F8" s="61">
        <v>1.6899999999999998E-2</v>
      </c>
      <c r="G8" s="132">
        <v>9989</v>
      </c>
      <c r="H8" s="63">
        <f>SUM('BRZ 2016 BD Backup'!C7:F7)</f>
        <v>114270196.88319048</v>
      </c>
      <c r="I8" s="64">
        <f t="shared" si="0"/>
        <v>2912007.007949281</v>
      </c>
      <c r="J8" s="64">
        <f t="shared" si="1"/>
        <v>2944050.9273259193</v>
      </c>
      <c r="K8" s="99">
        <f t="shared" ref="K8:K15" si="3">G8</f>
        <v>9989</v>
      </c>
      <c r="L8" s="64">
        <f t="shared" ref="L8:L15" si="4">+J8-I8</f>
        <v>32043.919376638252</v>
      </c>
      <c r="M8" s="65">
        <f t="shared" si="2"/>
        <v>0.4</v>
      </c>
      <c r="O8" s="43"/>
    </row>
    <row r="9" spans="2:15" x14ac:dyDescent="0.3">
      <c r="B9" s="53" t="s">
        <v>8</v>
      </c>
      <c r="C9" s="60">
        <v>1.0900000000000001</v>
      </c>
      <c r="D9" s="61">
        <v>1.9800000000000002E-2</v>
      </c>
      <c r="E9" s="60">
        <v>1.1000000000000001</v>
      </c>
      <c r="F9" s="61">
        <v>0.02</v>
      </c>
      <c r="G9" s="62">
        <v>1470</v>
      </c>
      <c r="H9" s="63">
        <f>SUM('BRZ 2016 BD Backup'!C8:F8)</f>
        <v>1932918.0539979767</v>
      </c>
      <c r="I9" s="64">
        <f t="shared" si="0"/>
        <v>44680.977469159945</v>
      </c>
      <c r="J9" s="64">
        <f t="shared" si="1"/>
        <v>45126.361079959534</v>
      </c>
      <c r="K9" s="99">
        <f t="shared" si="3"/>
        <v>1470</v>
      </c>
      <c r="L9" s="64">
        <f t="shared" si="4"/>
        <v>445.3836107995885</v>
      </c>
      <c r="M9" s="65">
        <f t="shared" si="2"/>
        <v>0.04</v>
      </c>
      <c r="O9" s="43"/>
    </row>
    <row r="10" spans="2:15" x14ac:dyDescent="0.3">
      <c r="B10" s="53" t="s">
        <v>37</v>
      </c>
      <c r="C10" s="60">
        <v>125.33</v>
      </c>
      <c r="D10" s="61">
        <v>2.8386999999999998</v>
      </c>
      <c r="E10" s="60">
        <v>126.46</v>
      </c>
      <c r="F10" s="61">
        <v>2.8641999999999999</v>
      </c>
      <c r="G10" s="62">
        <v>1553</v>
      </c>
      <c r="H10" s="63">
        <f>SUM('BRZ 2016 BD Backup'!C9:F9)</f>
        <v>1001047.2351034769</v>
      </c>
      <c r="I10" s="64">
        <f t="shared" si="0"/>
        <v>3620222.7462882395</v>
      </c>
      <c r="J10" s="64">
        <f t="shared" si="1"/>
        <v>3652769.0107833785</v>
      </c>
      <c r="K10" s="99">
        <f t="shared" si="3"/>
        <v>1553</v>
      </c>
      <c r="L10" s="64">
        <f t="shared" si="4"/>
        <v>32546.26449513901</v>
      </c>
      <c r="M10" s="65">
        <f t="shared" si="2"/>
        <v>2.62</v>
      </c>
      <c r="O10" s="43"/>
    </row>
    <row r="11" spans="2:15" x14ac:dyDescent="0.3">
      <c r="B11" s="53" t="s">
        <v>38</v>
      </c>
      <c r="C11" s="60">
        <v>1130.8399999999999</v>
      </c>
      <c r="D11" s="61">
        <v>3.2953000000000001</v>
      </c>
      <c r="E11" s="60">
        <v>1141.02</v>
      </c>
      <c r="F11" s="61">
        <v>3.3250000000000002</v>
      </c>
      <c r="G11" s="62">
        <v>105</v>
      </c>
      <c r="H11" s="63">
        <f>SUM('BRZ 2016 BD Backup'!C10:F10)</f>
        <v>653183.80096977332</v>
      </c>
      <c r="I11" s="64">
        <f t="shared" si="0"/>
        <v>2627389.379335694</v>
      </c>
      <c r="J11" s="64">
        <f t="shared" si="1"/>
        <v>2651064.5382244964</v>
      </c>
      <c r="K11" s="99">
        <f t="shared" si="3"/>
        <v>105</v>
      </c>
      <c r="L11" s="64">
        <f t="shared" si="4"/>
        <v>23675.158888802398</v>
      </c>
      <c r="M11" s="65">
        <f t="shared" si="2"/>
        <v>28.18</v>
      </c>
      <c r="O11" s="43"/>
    </row>
    <row r="12" spans="2:15" x14ac:dyDescent="0.3">
      <c r="B12" s="53" t="s">
        <v>11</v>
      </c>
      <c r="C12" s="60">
        <v>4705.66</v>
      </c>
      <c r="D12" s="61">
        <v>2.4948999999999999</v>
      </c>
      <c r="E12" s="60">
        <v>4748.01</v>
      </c>
      <c r="F12" s="61">
        <v>2.5173999999999999</v>
      </c>
      <c r="G12" s="62">
        <v>6</v>
      </c>
      <c r="H12" s="63">
        <f>SUM('BRZ 2016 BD Backup'!C11:F11)</f>
        <v>209512.88703555326</v>
      </c>
      <c r="I12" s="64">
        <f t="shared" si="0"/>
        <v>635649.54186500178</v>
      </c>
      <c r="J12" s="64">
        <f t="shared" si="1"/>
        <v>641379.98182330176</v>
      </c>
      <c r="K12" s="99">
        <f t="shared" si="3"/>
        <v>6</v>
      </c>
      <c r="L12" s="64">
        <f t="shared" si="4"/>
        <v>5730.4399582999758</v>
      </c>
      <c r="M12" s="65">
        <f t="shared" si="2"/>
        <v>119.38</v>
      </c>
      <c r="O12" s="43"/>
    </row>
    <row r="13" spans="2:15" x14ac:dyDescent="0.3">
      <c r="B13" s="53" t="s">
        <v>40</v>
      </c>
      <c r="C13" s="60">
        <v>4159.82</v>
      </c>
      <c r="D13" s="61">
        <v>0</v>
      </c>
      <c r="E13" s="60">
        <v>4197.26</v>
      </c>
      <c r="F13" s="61">
        <v>0</v>
      </c>
      <c r="G13" s="62">
        <v>1</v>
      </c>
      <c r="H13" s="63">
        <f>SUM('BRZ 2016 BD Backup'!C12:F12)</f>
        <v>2128121.2841750029</v>
      </c>
      <c r="I13" s="64">
        <f t="shared" si="0"/>
        <v>16639.28</v>
      </c>
      <c r="J13" s="64">
        <f t="shared" si="1"/>
        <v>16789.04</v>
      </c>
      <c r="K13" s="99">
        <f t="shared" si="3"/>
        <v>1</v>
      </c>
      <c r="L13" s="64">
        <f t="shared" si="4"/>
        <v>149.76000000000204</v>
      </c>
      <c r="M13" s="65">
        <f t="shared" si="2"/>
        <v>18.72</v>
      </c>
      <c r="O13" s="43"/>
    </row>
    <row r="14" spans="2:15" x14ac:dyDescent="0.3">
      <c r="B14" s="53" t="s">
        <v>39</v>
      </c>
      <c r="C14" s="60">
        <v>103.97</v>
      </c>
      <c r="D14" s="61">
        <v>0</v>
      </c>
      <c r="E14" s="60">
        <v>104.91</v>
      </c>
      <c r="F14" s="61">
        <v>0</v>
      </c>
      <c r="G14" s="62">
        <v>66</v>
      </c>
      <c r="H14" s="63">
        <f>SUM('BRZ 2016 BD Backup'!C13:F13)</f>
        <v>51848.147006710722</v>
      </c>
      <c r="I14" s="64">
        <f t="shared" si="0"/>
        <v>27448.079999999998</v>
      </c>
      <c r="J14" s="64">
        <f t="shared" si="1"/>
        <v>27696.239999999998</v>
      </c>
      <c r="K14" s="99">
        <f t="shared" si="3"/>
        <v>66</v>
      </c>
      <c r="L14" s="64">
        <f t="shared" si="4"/>
        <v>248.15999999999985</v>
      </c>
      <c r="M14" s="65">
        <f t="shared" si="2"/>
        <v>0.47</v>
      </c>
      <c r="O14" s="43"/>
    </row>
    <row r="15" spans="2:15" ht="15" thickBot="1" x14ac:dyDescent="0.35">
      <c r="B15" s="71" t="s">
        <v>12</v>
      </c>
      <c r="C15" s="72">
        <v>2.2999999999999998</v>
      </c>
      <c r="D15" s="73">
        <v>11.5388</v>
      </c>
      <c r="E15" s="72">
        <v>2.3199999999999998</v>
      </c>
      <c r="F15" s="73">
        <v>11.6426</v>
      </c>
      <c r="G15" s="62">
        <v>19570</v>
      </c>
      <c r="H15" s="63">
        <f>SUM('BRZ 2016 BD Backup'!C14:F14)</f>
        <v>34244.052481320563</v>
      </c>
      <c r="I15" s="74">
        <f t="shared" si="0"/>
        <v>575179.27277146163</v>
      </c>
      <c r="J15" s="74">
        <f t="shared" si="1"/>
        <v>580299.40541902278</v>
      </c>
      <c r="K15" s="100">
        <f t="shared" si="3"/>
        <v>19570</v>
      </c>
      <c r="L15" s="74">
        <f t="shared" si="4"/>
        <v>5120.1326475611422</v>
      </c>
      <c r="M15" s="66">
        <f t="shared" si="2"/>
        <v>0.03</v>
      </c>
      <c r="O15" s="43"/>
    </row>
    <row r="16" spans="2:15" s="3" customFormat="1" ht="15" thickBot="1" x14ac:dyDescent="0.35">
      <c r="B16" s="68" t="s">
        <v>16</v>
      </c>
      <c r="C16" s="75"/>
      <c r="D16" s="76"/>
      <c r="E16" s="75"/>
      <c r="F16" s="76"/>
      <c r="G16" s="77">
        <f>SUM(G7:G15)</f>
        <v>179737</v>
      </c>
      <c r="H16" s="78">
        <f>SUM(H7:H15)</f>
        <v>523525409.30261874</v>
      </c>
      <c r="I16" s="93">
        <f>SUM(I7:I15)</f>
        <v>24055868.101348106</v>
      </c>
      <c r="J16" s="93">
        <f>SUM(J7:J15)</f>
        <v>24471188.212490711</v>
      </c>
      <c r="K16" s="101"/>
      <c r="L16" s="79">
        <f>SUM(L7:L15)</f>
        <v>415320.11114260688</v>
      </c>
      <c r="M16" s="69"/>
    </row>
    <row r="17" spans="7:7" x14ac:dyDescent="0.3">
      <c r="G17" s="31"/>
    </row>
    <row r="18" spans="7:7" x14ac:dyDescent="0.3">
      <c r="G18" s="102"/>
    </row>
    <row r="19" spans="7:7" x14ac:dyDescent="0.3">
      <c r="G19" s="102"/>
    </row>
  </sheetData>
  <mergeCells count="6">
    <mergeCell ref="C5:D5"/>
    <mergeCell ref="E5:F5"/>
    <mergeCell ref="G5:H5"/>
    <mergeCell ref="L5:L6"/>
    <mergeCell ref="M5:M6"/>
    <mergeCell ref="K5:K6"/>
  </mergeCells>
  <pageMargins left="0" right="0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G9" sqref="G9"/>
    </sheetView>
  </sheetViews>
  <sheetFormatPr defaultRowHeight="14.4" x14ac:dyDescent="0.3"/>
  <cols>
    <col min="1" max="1" width="5.21875" customWidth="1"/>
    <col min="2" max="2" width="29.21875" bestFit="1" customWidth="1"/>
    <col min="3" max="14" width="12.21875" bestFit="1" customWidth="1"/>
    <col min="15" max="15" width="13.77734375" bestFit="1" customWidth="1"/>
  </cols>
  <sheetData>
    <row r="1" spans="1:15" ht="21" x14ac:dyDescent="0.3">
      <c r="B1" s="36" t="s">
        <v>36</v>
      </c>
    </row>
    <row r="2" spans="1:15" ht="21" x14ac:dyDescent="0.3">
      <c r="B2" s="36" t="s">
        <v>27</v>
      </c>
    </row>
    <row r="3" spans="1:15" ht="21" x14ac:dyDescent="0.3">
      <c r="B3" s="36" t="s">
        <v>58</v>
      </c>
    </row>
    <row r="4" spans="1:15" ht="21.6" thickBot="1" x14ac:dyDescent="0.45">
      <c r="C4" s="1"/>
      <c r="M4" s="2"/>
    </row>
    <row r="5" spans="1:15" ht="15" thickBot="1" x14ac:dyDescent="0.35">
      <c r="B5" s="46" t="s">
        <v>1</v>
      </c>
      <c r="C5" s="111" t="s">
        <v>46</v>
      </c>
      <c r="D5" s="108" t="s">
        <v>47</v>
      </c>
      <c r="E5" s="109" t="s">
        <v>48</v>
      </c>
      <c r="F5" s="110" t="s">
        <v>49</v>
      </c>
      <c r="G5" s="109" t="s">
        <v>59</v>
      </c>
      <c r="H5" s="110" t="s">
        <v>51</v>
      </c>
      <c r="I5" s="109" t="s">
        <v>52</v>
      </c>
      <c r="J5" s="104" t="s">
        <v>53</v>
      </c>
      <c r="K5" s="104" t="s">
        <v>54</v>
      </c>
      <c r="L5" s="104" t="s">
        <v>55</v>
      </c>
      <c r="M5" s="104" t="s">
        <v>56</v>
      </c>
      <c r="N5" s="105" t="s">
        <v>57</v>
      </c>
      <c r="O5" s="104" t="s">
        <v>50</v>
      </c>
    </row>
    <row r="6" spans="1:15" x14ac:dyDescent="0.3">
      <c r="B6" s="112" t="s">
        <v>6</v>
      </c>
      <c r="C6" s="106">
        <v>114334055.20746185</v>
      </c>
      <c r="D6" s="106">
        <v>97006557.784191251</v>
      </c>
      <c r="E6" s="106">
        <v>92088219.153513759</v>
      </c>
      <c r="F6" s="106">
        <v>99815504.813491568</v>
      </c>
      <c r="G6" s="106">
        <v>81303124.355453134</v>
      </c>
      <c r="H6" s="106">
        <v>105809176.08555506</v>
      </c>
      <c r="I6" s="106">
        <v>144919241.49129906</v>
      </c>
      <c r="J6" s="106">
        <v>159285243.15730169</v>
      </c>
      <c r="K6" s="106">
        <v>147570320.01384732</v>
      </c>
      <c r="L6" s="106">
        <v>90691795.487565026</v>
      </c>
      <c r="M6" s="106">
        <v>80608306.3892515</v>
      </c>
      <c r="N6" s="106">
        <v>98509629.061068863</v>
      </c>
      <c r="O6" s="114">
        <f>SUM(C6:N6)</f>
        <v>1311941173</v>
      </c>
    </row>
    <row r="7" spans="1:15" x14ac:dyDescent="0.3">
      <c r="B7" s="113" t="s">
        <v>7</v>
      </c>
      <c r="C7" s="107">
        <v>29811893.632150069</v>
      </c>
      <c r="D7" s="107">
        <v>28727435.291179433</v>
      </c>
      <c r="E7" s="107">
        <v>26781899.256700855</v>
      </c>
      <c r="F7" s="107">
        <v>28948968.703160118</v>
      </c>
      <c r="G7" s="107">
        <v>24967732.894032683</v>
      </c>
      <c r="H7" s="107">
        <v>27173619.622400571</v>
      </c>
      <c r="I7" s="107">
        <v>29732481.402638085</v>
      </c>
      <c r="J7" s="107">
        <v>30472221.041456956</v>
      </c>
      <c r="K7" s="107">
        <v>30789188.603026893</v>
      </c>
      <c r="L7" s="107">
        <v>25754169.052520171</v>
      </c>
      <c r="M7" s="107">
        <v>24868284.256326128</v>
      </c>
      <c r="N7" s="107">
        <v>29511891.244408008</v>
      </c>
      <c r="O7" s="115">
        <f t="shared" ref="O7:O14" si="0">SUM(C7:N7)</f>
        <v>337539785</v>
      </c>
    </row>
    <row r="8" spans="1:15" x14ac:dyDescent="0.3">
      <c r="B8" s="113" t="s">
        <v>8</v>
      </c>
      <c r="C8" s="107">
        <v>478869.15060704789</v>
      </c>
      <c r="D8" s="107">
        <v>486961.96869111882</v>
      </c>
      <c r="E8" s="107">
        <v>483644.33799515606</v>
      </c>
      <c r="F8" s="107">
        <v>483442.59670465381</v>
      </c>
      <c r="G8" s="107">
        <v>484594.16301838192</v>
      </c>
      <c r="H8" s="107">
        <v>485289.15693781548</v>
      </c>
      <c r="I8" s="107">
        <v>485504.4119989734</v>
      </c>
      <c r="J8" s="107">
        <v>486153.07299044472</v>
      </c>
      <c r="K8" s="107">
        <v>486154.0382597773</v>
      </c>
      <c r="L8" s="107">
        <v>420322.66978009749</v>
      </c>
      <c r="M8" s="107">
        <v>556463.29117314087</v>
      </c>
      <c r="N8" s="107">
        <v>499714.14184339228</v>
      </c>
      <c r="O8" s="115">
        <f t="shared" si="0"/>
        <v>5837113</v>
      </c>
    </row>
    <row r="9" spans="1:15" x14ac:dyDescent="0.3">
      <c r="B9" s="113" t="s">
        <v>37</v>
      </c>
      <c r="C9" s="107">
        <v>246558.20901366472</v>
      </c>
      <c r="D9" s="107">
        <v>248862.30822187557</v>
      </c>
      <c r="E9" s="107">
        <v>249488.04347546832</v>
      </c>
      <c r="F9" s="107">
        <v>256138.67439246833</v>
      </c>
      <c r="G9" s="107">
        <v>265643.59664433822</v>
      </c>
      <c r="H9" s="107">
        <v>275567.61298504332</v>
      </c>
      <c r="I9" s="107">
        <v>273059.53000283695</v>
      </c>
      <c r="J9" s="107">
        <v>276789.90170511324</v>
      </c>
      <c r="K9" s="107">
        <v>284213.13409590878</v>
      </c>
      <c r="L9" s="107">
        <v>258100.62052165612</v>
      </c>
      <c r="M9" s="107">
        <v>253323.42539695781</v>
      </c>
      <c r="N9" s="107">
        <v>255252.67354466891</v>
      </c>
      <c r="O9" s="115">
        <f t="shared" si="0"/>
        <v>3142997.7300000004</v>
      </c>
    </row>
    <row r="10" spans="1:15" x14ac:dyDescent="0.3">
      <c r="B10" s="113" t="s">
        <v>38</v>
      </c>
      <c r="C10" s="107">
        <v>165932.75057521928</v>
      </c>
      <c r="D10" s="107">
        <v>162683.06320431631</v>
      </c>
      <c r="E10" s="107">
        <v>163414.45688064751</v>
      </c>
      <c r="F10" s="107">
        <v>161153.53030959025</v>
      </c>
      <c r="G10" s="107">
        <v>167107.2149662741</v>
      </c>
      <c r="H10" s="107">
        <v>174063.04195608772</v>
      </c>
      <c r="I10" s="107">
        <v>172989.91046074519</v>
      </c>
      <c r="J10" s="107">
        <v>177225.53352053423</v>
      </c>
      <c r="K10" s="107">
        <v>173861.56139998493</v>
      </c>
      <c r="L10" s="107">
        <v>166910.80522321348</v>
      </c>
      <c r="M10" s="107">
        <v>164032.3251275541</v>
      </c>
      <c r="N10" s="107">
        <v>160587.81637583266</v>
      </c>
      <c r="O10" s="115">
        <f t="shared" si="0"/>
        <v>2009962.0099999998</v>
      </c>
    </row>
    <row r="11" spans="1:15" x14ac:dyDescent="0.3">
      <c r="B11" s="113" t="s">
        <v>11</v>
      </c>
      <c r="C11" s="107">
        <v>53716.717457911938</v>
      </c>
      <c r="D11" s="107">
        <v>51601.044661782107</v>
      </c>
      <c r="E11" s="107">
        <v>51461.801442469092</v>
      </c>
      <c r="F11" s="107">
        <v>52733.323473390097</v>
      </c>
      <c r="G11" s="107">
        <v>57308.956476827181</v>
      </c>
      <c r="H11" s="107">
        <v>58486.972915350729</v>
      </c>
      <c r="I11" s="107">
        <v>58645.789398576657</v>
      </c>
      <c r="J11" s="107">
        <v>58565.86607107125</v>
      </c>
      <c r="K11" s="107">
        <v>58403.629017452782</v>
      </c>
      <c r="L11" s="107">
        <v>55794.583949703097</v>
      </c>
      <c r="M11" s="107">
        <v>55932.086878816393</v>
      </c>
      <c r="N11" s="107">
        <v>53691.0431766322</v>
      </c>
      <c r="O11" s="115">
        <f t="shared" si="0"/>
        <v>666341.8149199835</v>
      </c>
    </row>
    <row r="12" spans="1:15" x14ac:dyDescent="0.3">
      <c r="B12" s="113" t="s">
        <v>40</v>
      </c>
      <c r="C12" s="107">
        <v>47.818871183001662</v>
      </c>
      <c r="D12" s="107">
        <v>44.89118519220564</v>
      </c>
      <c r="E12" s="107">
        <v>404093.85887962067</v>
      </c>
      <c r="F12" s="107">
        <v>1723934.7152390073</v>
      </c>
      <c r="G12" s="107">
        <v>1607934.9168070178</v>
      </c>
      <c r="H12" s="107">
        <v>1550986.5448093838</v>
      </c>
      <c r="I12" s="107">
        <v>20.49380193557214</v>
      </c>
      <c r="J12" s="107">
        <v>22.44559259610282</v>
      </c>
      <c r="K12" s="107">
        <v>25.373278586898842</v>
      </c>
      <c r="L12" s="107">
        <v>5401.5806530186564</v>
      </c>
      <c r="M12" s="107">
        <v>29.276859907960201</v>
      </c>
      <c r="N12" s="107">
        <v>37.084022550082921</v>
      </c>
      <c r="O12" s="115">
        <f t="shared" si="0"/>
        <v>5292579</v>
      </c>
    </row>
    <row r="13" spans="1:15" x14ac:dyDescent="0.3">
      <c r="A13" s="3"/>
      <c r="B13" s="113" t="s">
        <v>39</v>
      </c>
      <c r="C13" s="107">
        <v>15640.627520908081</v>
      </c>
      <c r="D13" s="107">
        <v>13678.118840451285</v>
      </c>
      <c r="E13" s="107">
        <v>12027.790278977292</v>
      </c>
      <c r="F13" s="107">
        <v>10501.610366374065</v>
      </c>
      <c r="G13" s="107">
        <v>8653.0287968138236</v>
      </c>
      <c r="H13" s="107">
        <v>7711.9134649235502</v>
      </c>
      <c r="I13" s="107">
        <v>8124.9016726988011</v>
      </c>
      <c r="J13" s="107">
        <v>9212.9668372977812</v>
      </c>
      <c r="K13" s="107">
        <v>10012.457525432979</v>
      </c>
      <c r="L13" s="107">
        <v>12027.749339604217</v>
      </c>
      <c r="M13" s="107">
        <v>12855.910894192974</v>
      </c>
      <c r="N13" s="107">
        <v>21029.92446232514</v>
      </c>
      <c r="O13" s="115">
        <f t="shared" si="0"/>
        <v>141476.99999999997</v>
      </c>
    </row>
    <row r="14" spans="1:15" ht="15" thickBot="1" x14ac:dyDescent="0.35">
      <c r="B14" s="113" t="s">
        <v>12</v>
      </c>
      <c r="C14" s="107">
        <v>8541.013089678745</v>
      </c>
      <c r="D14" s="107">
        <v>8550.0131034718725</v>
      </c>
      <c r="E14" s="107">
        <v>8576.0131433186871</v>
      </c>
      <c r="F14" s="107">
        <v>8577.0131448512566</v>
      </c>
      <c r="G14" s="107">
        <v>8576.0131433186871</v>
      </c>
      <c r="H14" s="107">
        <v>8591.0131663072352</v>
      </c>
      <c r="I14" s="107">
        <v>8590.0131647746639</v>
      </c>
      <c r="J14" s="107">
        <v>8603.013184698073</v>
      </c>
      <c r="K14" s="107">
        <v>8626.0132199471773</v>
      </c>
      <c r="L14" s="107">
        <v>8643.0132460008645</v>
      </c>
      <c r="M14" s="107">
        <v>8637.0132368054456</v>
      </c>
      <c r="N14" s="107">
        <v>8639.0132398705864</v>
      </c>
      <c r="O14" s="115">
        <f t="shared" si="0"/>
        <v>103149.15808304328</v>
      </c>
    </row>
    <row r="15" spans="1:15" s="3" customFormat="1" ht="15" thickBot="1" x14ac:dyDescent="0.35">
      <c r="A15"/>
      <c r="B15" s="80" t="s">
        <v>16</v>
      </c>
      <c r="C15" s="116">
        <f>SUM(C6:C14)</f>
        <v>145115255.12674755</v>
      </c>
      <c r="D15" s="116">
        <f t="shared" ref="D15:O15" si="1">SUM(D6:D14)</f>
        <v>126706374.4832789</v>
      </c>
      <c r="E15" s="116">
        <f t="shared" si="1"/>
        <v>120242824.71231027</v>
      </c>
      <c r="F15" s="116">
        <f t="shared" si="1"/>
        <v>131460954.98028201</v>
      </c>
      <c r="G15" s="116">
        <f t="shared" si="1"/>
        <v>108870675.13933876</v>
      </c>
      <c r="H15" s="116">
        <f t="shared" si="1"/>
        <v>135543491.96419054</v>
      </c>
      <c r="I15" s="116">
        <f t="shared" si="1"/>
        <v>175658657.94443768</v>
      </c>
      <c r="J15" s="116">
        <f t="shared" si="1"/>
        <v>190774036.99866039</v>
      </c>
      <c r="K15" s="116">
        <f t="shared" si="1"/>
        <v>179380804.82367131</v>
      </c>
      <c r="L15" s="116">
        <f t="shared" si="1"/>
        <v>117373165.56279847</v>
      </c>
      <c r="M15" s="116">
        <f t="shared" si="1"/>
        <v>106527863.97514503</v>
      </c>
      <c r="N15" s="116">
        <f t="shared" si="1"/>
        <v>129020472.00214216</v>
      </c>
      <c r="O15" s="117">
        <f t="shared" si="1"/>
        <v>1666674577.7130029</v>
      </c>
    </row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zoomScaleNormal="100" workbookViewId="0">
      <selection activeCell="H7" sqref="H7"/>
    </sheetView>
  </sheetViews>
  <sheetFormatPr defaultRowHeight="14.4" x14ac:dyDescent="0.3"/>
  <cols>
    <col min="1" max="1" width="2.5546875" customWidth="1"/>
    <col min="2" max="2" width="24" customWidth="1"/>
    <col min="3" max="3" width="11.109375" bestFit="1" customWidth="1"/>
    <col min="4" max="4" width="10.33203125" bestFit="1" customWidth="1"/>
    <col min="5" max="5" width="11.109375" bestFit="1" customWidth="1"/>
    <col min="6" max="6" width="10.33203125" bestFit="1" customWidth="1"/>
    <col min="7" max="7" width="8.88671875" bestFit="1" customWidth="1"/>
    <col min="8" max="8" width="14.109375" bestFit="1" customWidth="1"/>
    <col min="9" max="10" width="17.5546875" bestFit="1" customWidth="1"/>
    <col min="11" max="11" width="13.88671875" customWidth="1"/>
    <col min="12" max="12" width="11" bestFit="1" customWidth="1"/>
    <col min="13" max="13" width="10.21875" bestFit="1" customWidth="1"/>
    <col min="14" max="14" width="11.5546875" bestFit="1" customWidth="1"/>
    <col min="15" max="15" width="13.33203125" bestFit="1" customWidth="1"/>
    <col min="16" max="16" width="11.5546875" bestFit="1" customWidth="1"/>
  </cols>
  <sheetData>
    <row r="1" spans="2:15" ht="21" x14ac:dyDescent="0.3">
      <c r="B1" s="36" t="s">
        <v>28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27" x14ac:dyDescent="0.3">
      <c r="B5" s="46" t="s">
        <v>1</v>
      </c>
      <c r="C5" s="129" t="s">
        <v>23</v>
      </c>
      <c r="D5" s="130"/>
      <c r="E5" s="131" t="s">
        <v>24</v>
      </c>
      <c r="F5" s="130"/>
      <c r="G5" s="131" t="s">
        <v>42</v>
      </c>
      <c r="H5" s="130"/>
      <c r="I5" s="91" t="s">
        <v>43</v>
      </c>
      <c r="J5" s="91" t="s">
        <v>25</v>
      </c>
      <c r="K5" s="124" t="s">
        <v>44</v>
      </c>
      <c r="L5" s="124" t="s">
        <v>14</v>
      </c>
      <c r="M5" s="124" t="s">
        <v>41</v>
      </c>
    </row>
    <row r="6" spans="2:15" ht="19.8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92" t="s">
        <v>5</v>
      </c>
      <c r="J6" s="92" t="s">
        <v>5</v>
      </c>
      <c r="K6" s="125"/>
      <c r="L6" s="125"/>
      <c r="M6" s="125"/>
    </row>
    <row r="7" spans="2:15" x14ac:dyDescent="0.3">
      <c r="B7" s="53" t="s">
        <v>6</v>
      </c>
      <c r="C7" s="54">
        <v>18.510000000000002</v>
      </c>
      <c r="D7" s="55">
        <v>1.2999999999999999E-2</v>
      </c>
      <c r="E7" s="54">
        <v>21.63</v>
      </c>
      <c r="F7" s="55">
        <v>8.8000000000000005E-3</v>
      </c>
      <c r="G7" s="56">
        <f>+'[20]7. Growth Factor - DEN_CALC'!C17</f>
        <v>325741</v>
      </c>
      <c r="H7" s="57">
        <f>SUM('PRZ 2016 BD Backup'!C6:F6)</f>
        <v>880185169.62291074</v>
      </c>
      <c r="I7" s="58">
        <f t="shared" ref="I7:I13" si="0">+(C7*G7*4)+(D7*H7)</f>
        <v>35560270.84509784</v>
      </c>
      <c r="J7" s="58">
        <f t="shared" ref="J7:J13" si="1">(E7*G7*4)+(F7*H7)</f>
        <v>35928740.812681615</v>
      </c>
      <c r="K7" s="56">
        <f>G7</f>
        <v>325741</v>
      </c>
      <c r="L7" s="58">
        <f t="shared" ref="L7:L13" si="2">+J7-I7</f>
        <v>368469.96758377552</v>
      </c>
      <c r="M7" s="59">
        <f t="shared" ref="M7:M13" si="3">+ROUND(L7/K7/8,2)</f>
        <v>0.14000000000000001</v>
      </c>
      <c r="O7" s="43"/>
    </row>
    <row r="8" spans="2:15" x14ac:dyDescent="0.3">
      <c r="B8" s="53" t="s">
        <v>7</v>
      </c>
      <c r="C8" s="60">
        <v>28.74</v>
      </c>
      <c r="D8" s="61">
        <v>1.83E-2</v>
      </c>
      <c r="E8" s="60">
        <v>29</v>
      </c>
      <c r="F8" s="61">
        <v>1.8499999999999999E-2</v>
      </c>
      <c r="G8" s="62">
        <f>+'[20]7. Growth Factor - DEN_CALC'!C18</f>
        <v>32395</v>
      </c>
      <c r="H8" s="63">
        <f>SUM('PRZ 2016 BD Backup'!C7:F7)</f>
        <v>345407138.6192553</v>
      </c>
      <c r="I8" s="64">
        <f t="shared" si="0"/>
        <v>10045079.836732373</v>
      </c>
      <c r="J8" s="64">
        <f t="shared" si="1"/>
        <v>10147852.064456223</v>
      </c>
      <c r="K8" s="62">
        <f t="shared" ref="K8:K13" si="4">G8</f>
        <v>32395</v>
      </c>
      <c r="L8" s="64">
        <f t="shared" si="2"/>
        <v>102772.22772384994</v>
      </c>
      <c r="M8" s="65">
        <f t="shared" si="3"/>
        <v>0.4</v>
      </c>
      <c r="O8" s="43"/>
    </row>
    <row r="9" spans="2:15" x14ac:dyDescent="0.3">
      <c r="B9" s="53" t="s">
        <v>8</v>
      </c>
      <c r="C9" s="60">
        <v>8.6</v>
      </c>
      <c r="D9" s="61">
        <v>1.95E-2</v>
      </c>
      <c r="E9" s="60">
        <v>8.68</v>
      </c>
      <c r="F9" s="61">
        <v>1.9699999999999999E-2</v>
      </c>
      <c r="G9" s="62">
        <f>+'[20]7. Growth Factor - DEN_CALC'!$C$21</f>
        <v>2945</v>
      </c>
      <c r="H9" s="63">
        <f>SUM('PRZ 2016 BD Backup'!C8:F8)</f>
        <v>4445481.8475346267</v>
      </c>
      <c r="I9" s="64">
        <f t="shared" si="0"/>
        <v>187994.89602692524</v>
      </c>
      <c r="J9" s="64">
        <f t="shared" si="1"/>
        <v>189826.39239643211</v>
      </c>
      <c r="K9" s="62">
        <f t="shared" si="4"/>
        <v>2945</v>
      </c>
      <c r="L9" s="64">
        <f t="shared" si="2"/>
        <v>1831.4963695068727</v>
      </c>
      <c r="M9" s="65">
        <f t="shared" si="3"/>
        <v>0.08</v>
      </c>
      <c r="O9" s="43"/>
    </row>
    <row r="10" spans="2:15" x14ac:dyDescent="0.3">
      <c r="B10" s="53" t="s">
        <v>29</v>
      </c>
      <c r="C10" s="60">
        <v>140.97</v>
      </c>
      <c r="D10" s="61">
        <v>4.2037000000000004</v>
      </c>
      <c r="E10" s="60">
        <v>142.24</v>
      </c>
      <c r="F10" s="61">
        <v>4.2415000000000003</v>
      </c>
      <c r="G10" s="62">
        <f>+'[20]7. Growth Factor - DEN_CALC'!$C$19</f>
        <v>4969</v>
      </c>
      <c r="H10" s="63">
        <f>SUM('PRZ 2016 BD Backup'!C9:F9)</f>
        <v>3758082.6732295626</v>
      </c>
      <c r="I10" s="64">
        <f t="shared" si="0"/>
        <v>18599771.853455115</v>
      </c>
      <c r="J10" s="64">
        <f t="shared" si="1"/>
        <v>18767069.898503192</v>
      </c>
      <c r="K10" s="62">
        <f t="shared" si="4"/>
        <v>4969</v>
      </c>
      <c r="L10" s="64">
        <f t="shared" si="2"/>
        <v>167298.04504807666</v>
      </c>
      <c r="M10" s="65">
        <f t="shared" si="3"/>
        <v>4.21</v>
      </c>
      <c r="O10" s="43"/>
    </row>
    <row r="11" spans="2:15" x14ac:dyDescent="0.3">
      <c r="B11" s="53" t="s">
        <v>30</v>
      </c>
      <c r="C11" s="60">
        <v>6073.68</v>
      </c>
      <c r="D11" s="61">
        <v>2.2421000000000002</v>
      </c>
      <c r="E11" s="60">
        <v>6128.34</v>
      </c>
      <c r="F11" s="61">
        <v>2.2623000000000002</v>
      </c>
      <c r="G11" s="62">
        <f>+'[20]7. Growth Factor - DEN_CALC'!$C$20</f>
        <v>2</v>
      </c>
      <c r="H11" s="63">
        <f>SUM('PRZ 2016 BD Backup'!C10:F10)</f>
        <v>55200.57711549275</v>
      </c>
      <c r="I11" s="64">
        <f t="shared" si="0"/>
        <v>172354.65395064629</v>
      </c>
      <c r="J11" s="64">
        <f t="shared" si="1"/>
        <v>173906.98560837924</v>
      </c>
      <c r="K11" s="62">
        <f t="shared" si="4"/>
        <v>2</v>
      </c>
      <c r="L11" s="64">
        <f t="shared" si="2"/>
        <v>1552.3316577329533</v>
      </c>
      <c r="M11" s="65">
        <f t="shared" si="3"/>
        <v>97.02</v>
      </c>
      <c r="O11" s="43"/>
    </row>
    <row r="12" spans="2:15" x14ac:dyDescent="0.3">
      <c r="B12" s="53" t="s">
        <v>31</v>
      </c>
      <c r="C12" s="60">
        <v>4.1900000000000004</v>
      </c>
      <c r="D12" s="61">
        <v>9.8694000000000006</v>
      </c>
      <c r="E12" s="60">
        <v>4.2300000000000004</v>
      </c>
      <c r="F12" s="61">
        <v>9.9581999999999997</v>
      </c>
      <c r="G12" s="62">
        <f>+'[20]7. Growth Factor - DEN_CALC'!$C$22</f>
        <v>195</v>
      </c>
      <c r="H12" s="63">
        <f>SUM('PRZ 2016 BD Backup'!C11:F11)</f>
        <v>279.49087448266829</v>
      </c>
      <c r="I12" s="64">
        <f t="shared" si="0"/>
        <v>6026.6072366192475</v>
      </c>
      <c r="J12" s="64">
        <f t="shared" si="1"/>
        <v>6082.6260262733076</v>
      </c>
      <c r="K12" s="62">
        <f t="shared" si="4"/>
        <v>195</v>
      </c>
      <c r="L12" s="64">
        <f t="shared" si="2"/>
        <v>56.018789654060129</v>
      </c>
      <c r="M12" s="65">
        <f t="shared" si="3"/>
        <v>0.04</v>
      </c>
      <c r="O12" s="43"/>
    </row>
    <row r="13" spans="2:15" ht="15" thickBot="1" x14ac:dyDescent="0.35">
      <c r="B13" s="53" t="s">
        <v>12</v>
      </c>
      <c r="C13" s="60">
        <v>1.19</v>
      </c>
      <c r="D13" s="61">
        <v>6.3221999999999996</v>
      </c>
      <c r="E13" s="60">
        <v>1.2</v>
      </c>
      <c r="F13" s="61">
        <v>6.3791000000000002</v>
      </c>
      <c r="G13" s="62">
        <f>+'[20]7. Growth Factor - DEN_CALC'!$C$23</f>
        <v>88914</v>
      </c>
      <c r="H13" s="63">
        <f>SUM('PRZ 2016 BD Backup'!C12:F12)</f>
        <v>50021.122189722584</v>
      </c>
      <c r="I13" s="64">
        <f t="shared" si="0"/>
        <v>739474.17870786414</v>
      </c>
      <c r="J13" s="64">
        <f t="shared" si="1"/>
        <v>745876.94056045939</v>
      </c>
      <c r="K13" s="62">
        <f t="shared" si="4"/>
        <v>88914</v>
      </c>
      <c r="L13" s="74">
        <f t="shared" si="2"/>
        <v>6402.7618525952566</v>
      </c>
      <c r="M13" s="66">
        <f t="shared" si="3"/>
        <v>0.01</v>
      </c>
      <c r="O13" s="43"/>
    </row>
    <row r="14" spans="2:15" s="3" customFormat="1" ht="15" thickBot="1" x14ac:dyDescent="0.35">
      <c r="B14" s="80" t="s">
        <v>16</v>
      </c>
      <c r="C14" s="75"/>
      <c r="D14" s="76"/>
      <c r="E14" s="75"/>
      <c r="F14" s="76"/>
      <c r="G14" s="77">
        <f>SUM(G7:G13)</f>
        <v>455161</v>
      </c>
      <c r="H14" s="78">
        <f>SUM(H7:H13)</f>
        <v>1233901373.95311</v>
      </c>
      <c r="I14" s="79">
        <f>SUM(I7:I13)</f>
        <v>65310972.871207371</v>
      </c>
      <c r="J14" s="79">
        <f>SUM(J7:J13)</f>
        <v>65959355.720232576</v>
      </c>
      <c r="K14" s="77"/>
      <c r="L14" s="93">
        <f>SUM(L7:L13)</f>
        <v>648382.84902519127</v>
      </c>
      <c r="M14" s="67"/>
    </row>
    <row r="15" spans="2:15" x14ac:dyDescent="0.3">
      <c r="G15" s="31">
        <f>+G14-455161</f>
        <v>0</v>
      </c>
      <c r="M15" s="44"/>
    </row>
    <row r="20" spans="2:13" ht="28.8" hidden="1" x14ac:dyDescent="0.3">
      <c r="B20" s="21" t="s">
        <v>1</v>
      </c>
      <c r="C20" s="126" t="s">
        <v>13</v>
      </c>
      <c r="D20" s="127"/>
      <c r="E20" s="128" t="s">
        <v>15</v>
      </c>
      <c r="F20" s="127"/>
      <c r="G20" s="128" t="s">
        <v>17</v>
      </c>
      <c r="H20" s="127"/>
      <c r="I20" s="26" t="s">
        <v>18</v>
      </c>
      <c r="J20" s="26" t="s">
        <v>19</v>
      </c>
      <c r="K20" s="26"/>
      <c r="L20" s="26"/>
    </row>
    <row r="21" spans="2:13" ht="29.4" hidden="1" thickBot="1" x14ac:dyDescent="0.35">
      <c r="B21" s="22"/>
      <c r="C21" s="23" t="s">
        <v>3</v>
      </c>
      <c r="D21" s="24" t="s">
        <v>4</v>
      </c>
      <c r="E21" s="25" t="s">
        <v>3</v>
      </c>
      <c r="F21" s="24" t="s">
        <v>4</v>
      </c>
      <c r="G21" s="25" t="s">
        <v>3</v>
      </c>
      <c r="H21" s="24" t="s">
        <v>4</v>
      </c>
      <c r="I21" s="27" t="s">
        <v>5</v>
      </c>
      <c r="J21" s="27" t="s">
        <v>5</v>
      </c>
      <c r="K21" s="28"/>
      <c r="L21" s="28" t="s">
        <v>14</v>
      </c>
    </row>
    <row r="22" spans="2:13" hidden="1" x14ac:dyDescent="0.3">
      <c r="B22" s="4" t="s">
        <v>6</v>
      </c>
      <c r="C22" s="5">
        <v>13.22</v>
      </c>
      <c r="D22" s="6">
        <v>1.3299999999999999E-2</v>
      </c>
      <c r="E22" s="5">
        <v>15.75</v>
      </c>
      <c r="F22" s="6">
        <v>1.0200000000000001E-2</v>
      </c>
      <c r="G22" s="7">
        <f>[19]Summary!$O$64</f>
        <v>179182</v>
      </c>
      <c r="H22" s="32" t="e">
        <f>#REF!/12*3</f>
        <v>#REF!</v>
      </c>
      <c r="I22" s="9" t="e">
        <f t="shared" ref="I22:I28" si="5">+(C22*G22*3)+(D22*H22)</f>
        <v>#REF!</v>
      </c>
      <c r="J22" s="9" t="e">
        <f t="shared" ref="J22:J28" si="6">(E22*G22*3)+(F22*H22)</f>
        <v>#REF!</v>
      </c>
      <c r="K22" s="9"/>
      <c r="L22" s="9" t="e">
        <f>+J22-I22</f>
        <v>#REF!</v>
      </c>
    </row>
    <row r="23" spans="2:13" hidden="1" x14ac:dyDescent="0.3">
      <c r="B23" s="4" t="s">
        <v>7</v>
      </c>
      <c r="C23" s="11">
        <v>40.68</v>
      </c>
      <c r="D23" s="12">
        <v>1.1900000000000001E-2</v>
      </c>
      <c r="E23" s="11">
        <v>41.47</v>
      </c>
      <c r="F23" s="12">
        <v>1.21E-2</v>
      </c>
      <c r="G23" s="13">
        <f>+[19]Summary!$O$66</f>
        <v>17809</v>
      </c>
      <c r="H23" s="32" t="e">
        <f>#REF!/12*3</f>
        <v>#REF!</v>
      </c>
      <c r="I23" s="15" t="e">
        <f t="shared" si="5"/>
        <v>#REF!</v>
      </c>
      <c r="J23" s="15" t="e">
        <f t="shared" si="6"/>
        <v>#REF!</v>
      </c>
      <c r="K23" s="15"/>
      <c r="L23" s="15" t="e">
        <f t="shared" ref="L23:L28" si="7">+J23-I23</f>
        <v>#REF!</v>
      </c>
      <c r="M23" s="31" t="e">
        <f>H23+#REF!-#REF!</f>
        <v>#REF!</v>
      </c>
    </row>
    <row r="24" spans="2:13" hidden="1" x14ac:dyDescent="0.3">
      <c r="B24" s="4" t="s">
        <v>8</v>
      </c>
      <c r="C24" s="11">
        <v>8.4</v>
      </c>
      <c r="D24" s="12">
        <v>1.5299999999999999E-2</v>
      </c>
      <c r="E24" s="11">
        <v>8.56</v>
      </c>
      <c r="F24" s="12">
        <v>1.5599999999999999E-2</v>
      </c>
      <c r="G24" s="13">
        <f>+[19]Summary!$O$111</f>
        <v>2967</v>
      </c>
      <c r="H24" s="32" t="e">
        <f>#REF!/12*3</f>
        <v>#REF!</v>
      </c>
      <c r="I24" s="15" t="e">
        <f t="shared" si="5"/>
        <v>#REF!</v>
      </c>
      <c r="J24" s="15" t="e">
        <f t="shared" si="6"/>
        <v>#REF!</v>
      </c>
      <c r="K24" s="15"/>
      <c r="L24" s="15" t="e">
        <f t="shared" si="7"/>
        <v>#REF!</v>
      </c>
      <c r="M24" s="31" t="e">
        <f>H24+#REF!-#REF!</f>
        <v>#REF!</v>
      </c>
    </row>
    <row r="25" spans="2:13" hidden="1" x14ac:dyDescent="0.3">
      <c r="B25" s="4" t="s">
        <v>9</v>
      </c>
      <c r="C25" s="11">
        <v>71.64</v>
      </c>
      <c r="D25" s="12">
        <v>4.3117999999999999</v>
      </c>
      <c r="E25" s="11">
        <v>73.040000000000006</v>
      </c>
      <c r="F25" s="12">
        <v>4.3959000000000001</v>
      </c>
      <c r="G25" s="13">
        <f>+[19]Summary!$O$68</f>
        <v>3890</v>
      </c>
      <c r="H25" s="32" t="e">
        <f>#REF!/12*3</f>
        <v>#REF!</v>
      </c>
      <c r="I25" s="15" t="e">
        <f t="shared" si="5"/>
        <v>#REF!</v>
      </c>
      <c r="J25" s="15" t="e">
        <f t="shared" si="6"/>
        <v>#REF!</v>
      </c>
      <c r="K25" s="15"/>
      <c r="L25" s="15" t="e">
        <f t="shared" si="7"/>
        <v>#REF!</v>
      </c>
      <c r="M25" s="31" t="e">
        <f>H25+#REF!-#REF!</f>
        <v>#REF!</v>
      </c>
    </row>
    <row r="26" spans="2:13" hidden="1" x14ac:dyDescent="0.3">
      <c r="B26" s="4" t="s">
        <v>10</v>
      </c>
      <c r="C26" s="11">
        <v>1631.56</v>
      </c>
      <c r="D26" s="12">
        <v>2.2187000000000001</v>
      </c>
      <c r="E26" s="11">
        <v>1663.38</v>
      </c>
      <c r="F26" s="12">
        <v>2.262</v>
      </c>
      <c r="G26" s="13">
        <f>+[19]Summary!$O$69</f>
        <v>469</v>
      </c>
      <c r="H26" s="32" t="e">
        <f>#REF!/12*3</f>
        <v>#REF!</v>
      </c>
      <c r="I26" s="15" t="e">
        <f t="shared" si="5"/>
        <v>#REF!</v>
      </c>
      <c r="J26" s="15" t="e">
        <f t="shared" si="6"/>
        <v>#REF!</v>
      </c>
      <c r="K26" s="15"/>
      <c r="L26" s="15" t="e">
        <f t="shared" si="7"/>
        <v>#REF!</v>
      </c>
      <c r="M26" s="31" t="e">
        <f>H26+#REF!-#REF!</f>
        <v>#REF!</v>
      </c>
    </row>
    <row r="27" spans="2:13" hidden="1" x14ac:dyDescent="0.3">
      <c r="B27" s="4" t="s">
        <v>11</v>
      </c>
      <c r="C27" s="11">
        <v>12864.22</v>
      </c>
      <c r="D27" s="12">
        <v>2.7538999999999998</v>
      </c>
      <c r="E27" s="11">
        <v>13115.07</v>
      </c>
      <c r="F27" s="12">
        <v>2.8075999999999999</v>
      </c>
      <c r="G27" s="13">
        <f>+[19]Summary!$O$70</f>
        <v>9</v>
      </c>
      <c r="H27" s="32" t="e">
        <f>#REF!/12*3</f>
        <v>#REF!</v>
      </c>
      <c r="I27" s="15" t="e">
        <f t="shared" si="5"/>
        <v>#REF!</v>
      </c>
      <c r="J27" s="15" t="e">
        <f t="shared" si="6"/>
        <v>#REF!</v>
      </c>
      <c r="K27" s="15"/>
      <c r="L27" s="15" t="e">
        <f t="shared" si="7"/>
        <v>#REF!</v>
      </c>
      <c r="M27" s="31" t="e">
        <f>H27+#REF!-#REF!</f>
        <v>#REF!</v>
      </c>
    </row>
    <row r="28" spans="2:13" ht="15" hidden="1" thickBot="1" x14ac:dyDescent="0.35">
      <c r="B28" s="16" t="s">
        <v>12</v>
      </c>
      <c r="C28" s="17">
        <v>1.41</v>
      </c>
      <c r="D28" s="18">
        <v>10.773199999999999</v>
      </c>
      <c r="E28" s="17">
        <v>1.44</v>
      </c>
      <c r="F28" s="18">
        <v>10.9833</v>
      </c>
      <c r="G28" s="19">
        <f>+[19]Summary!$O$110</f>
        <v>49829</v>
      </c>
      <c r="H28" s="33" t="e">
        <f>#REF!/12*3</f>
        <v>#REF!</v>
      </c>
      <c r="I28" s="20" t="e">
        <f t="shared" si="5"/>
        <v>#REF!</v>
      </c>
      <c r="J28" s="20" t="e">
        <f t="shared" si="6"/>
        <v>#REF!</v>
      </c>
      <c r="K28" s="20"/>
      <c r="L28" s="20" t="e">
        <f t="shared" si="7"/>
        <v>#REF!</v>
      </c>
      <c r="M28" s="31" t="e">
        <f>H28+#REF!-#REF!</f>
        <v>#REF!</v>
      </c>
    </row>
    <row r="29" spans="2:13" hidden="1" x14ac:dyDescent="0.3"/>
    <row r="30" spans="2:13" hidden="1" x14ac:dyDescent="0.3">
      <c r="L30" s="30" t="e">
        <f>SUM(L22:L29)</f>
        <v>#REF!</v>
      </c>
    </row>
    <row r="31" spans="2:13" hidden="1" x14ac:dyDescent="0.3"/>
    <row r="32" spans="2:13" hidden="1" x14ac:dyDescent="0.3"/>
    <row r="33" spans="9:12" hidden="1" x14ac:dyDescent="0.3"/>
    <row r="34" spans="9:12" ht="43.2" hidden="1" x14ac:dyDescent="0.3">
      <c r="I34" s="26" t="s">
        <v>14</v>
      </c>
      <c r="J34" s="26" t="s">
        <v>14</v>
      </c>
      <c r="K34" s="26"/>
      <c r="L34" s="26" t="s">
        <v>2</v>
      </c>
    </row>
    <row r="35" spans="9:12" ht="28.8" hidden="1" x14ac:dyDescent="0.3">
      <c r="I35" s="28" t="s">
        <v>20</v>
      </c>
      <c r="J35" s="28" t="s">
        <v>21</v>
      </c>
      <c r="K35" s="28"/>
      <c r="L35" s="28" t="s">
        <v>20</v>
      </c>
    </row>
    <row r="36" spans="9:12" hidden="1" x14ac:dyDescent="0.3">
      <c r="I36" s="9">
        <f t="shared" ref="I36:I42" si="8">L7</f>
        <v>368469.96758377552</v>
      </c>
      <c r="J36" s="9" t="e">
        <f t="shared" ref="J36:J42" si="9">L22</f>
        <v>#REF!</v>
      </c>
      <c r="K36" s="95"/>
      <c r="L36" s="29" t="e">
        <f>#REF!</f>
        <v>#REF!</v>
      </c>
    </row>
    <row r="37" spans="9:12" hidden="1" x14ac:dyDescent="0.3">
      <c r="I37" s="15">
        <f t="shared" si="8"/>
        <v>102772.22772384994</v>
      </c>
      <c r="J37" s="15" t="e">
        <f t="shared" si="9"/>
        <v>#REF!</v>
      </c>
      <c r="K37" s="96"/>
      <c r="L37" s="12" t="e">
        <f>#REF!</f>
        <v>#REF!</v>
      </c>
    </row>
    <row r="38" spans="9:12" hidden="1" x14ac:dyDescent="0.3">
      <c r="I38" s="15">
        <f t="shared" si="8"/>
        <v>1831.4963695068727</v>
      </c>
      <c r="J38" s="15" t="e">
        <f t="shared" si="9"/>
        <v>#REF!</v>
      </c>
      <c r="K38" s="96"/>
      <c r="L38" s="12" t="e">
        <f>#REF!</f>
        <v>#REF!</v>
      </c>
    </row>
    <row r="39" spans="9:12" hidden="1" x14ac:dyDescent="0.3">
      <c r="I39" s="15">
        <f t="shared" si="8"/>
        <v>167298.04504807666</v>
      </c>
      <c r="J39" s="15" t="e">
        <f t="shared" si="9"/>
        <v>#REF!</v>
      </c>
      <c r="K39" s="96"/>
      <c r="L39" s="12" t="e">
        <f>#REF!</f>
        <v>#REF!</v>
      </c>
    </row>
    <row r="40" spans="9:12" hidden="1" x14ac:dyDescent="0.3">
      <c r="I40" s="15">
        <f t="shared" si="8"/>
        <v>1552.3316577329533</v>
      </c>
      <c r="J40" s="15" t="e">
        <f t="shared" si="9"/>
        <v>#REF!</v>
      </c>
      <c r="K40" s="96"/>
      <c r="L40" s="12" t="e">
        <f>#REF!</f>
        <v>#REF!</v>
      </c>
    </row>
    <row r="41" spans="9:12" hidden="1" x14ac:dyDescent="0.3">
      <c r="I41" s="15">
        <f t="shared" si="8"/>
        <v>56.018789654060129</v>
      </c>
      <c r="J41" s="15" t="e">
        <f t="shared" si="9"/>
        <v>#REF!</v>
      </c>
      <c r="K41" s="96"/>
      <c r="L41" s="12" t="e">
        <f>#REF!</f>
        <v>#REF!</v>
      </c>
    </row>
    <row r="42" spans="9:12" ht="15" hidden="1" thickBot="1" x14ac:dyDescent="0.35">
      <c r="I42" s="15">
        <f t="shared" si="8"/>
        <v>6402.7618525952566</v>
      </c>
      <c r="J42" s="15" t="e">
        <f t="shared" si="9"/>
        <v>#REF!</v>
      </c>
      <c r="K42" s="96"/>
      <c r="L42" s="18" t="e">
        <f>#REF!</f>
        <v>#REF!</v>
      </c>
    </row>
    <row r="43" spans="9:12" ht="15" hidden="1" thickBot="1" x14ac:dyDescent="0.35">
      <c r="I43" s="35">
        <f>SUM(I36:I42)</f>
        <v>648382.84902519127</v>
      </c>
      <c r="J43" s="35" t="e">
        <f>SUM(J36:J42)</f>
        <v>#REF!</v>
      </c>
      <c r="K43" s="97"/>
    </row>
    <row r="44" spans="9:12" hidden="1" x14ac:dyDescent="0.3"/>
    <row r="45" spans="9:12" hidden="1" x14ac:dyDescent="0.3"/>
    <row r="46" spans="9:12" hidden="1" x14ac:dyDescent="0.3"/>
  </sheetData>
  <mergeCells count="9">
    <mergeCell ref="M5:M6"/>
    <mergeCell ref="C5:D5"/>
    <mergeCell ref="E5:F5"/>
    <mergeCell ref="G5:H5"/>
    <mergeCell ref="C20:D20"/>
    <mergeCell ref="E20:F20"/>
    <mergeCell ref="G20:H20"/>
    <mergeCell ref="K5:K6"/>
    <mergeCell ref="L5:L6"/>
  </mergeCells>
  <pageMargins left="0" right="0" top="0.74803149606299213" bottom="0.74803149606299213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/>
  </sheetViews>
  <sheetFormatPr defaultRowHeight="14.4" x14ac:dyDescent="0.3"/>
  <cols>
    <col min="1" max="1" width="5.21875" customWidth="1"/>
    <col min="2" max="2" width="29.21875" bestFit="1" customWidth="1"/>
    <col min="3" max="14" width="12.21875" bestFit="1" customWidth="1"/>
    <col min="15" max="15" width="13.77734375" bestFit="1" customWidth="1"/>
  </cols>
  <sheetData>
    <row r="1" spans="1:15" ht="21" x14ac:dyDescent="0.3">
      <c r="B1" s="36" t="s">
        <v>28</v>
      </c>
    </row>
    <row r="2" spans="1:15" ht="21" x14ac:dyDescent="0.3">
      <c r="B2" s="36" t="s">
        <v>27</v>
      </c>
    </row>
    <row r="3" spans="1:15" ht="21" x14ac:dyDescent="0.3">
      <c r="B3" s="36" t="s">
        <v>58</v>
      </c>
    </row>
    <row r="4" spans="1:15" ht="21.6" thickBot="1" x14ac:dyDescent="0.45">
      <c r="C4" s="1"/>
      <c r="M4" s="2"/>
    </row>
    <row r="5" spans="1:15" ht="15" thickBot="1" x14ac:dyDescent="0.35">
      <c r="B5" s="46" t="s">
        <v>1</v>
      </c>
      <c r="C5" s="111" t="s">
        <v>46</v>
      </c>
      <c r="D5" s="108" t="s">
        <v>47</v>
      </c>
      <c r="E5" s="109" t="s">
        <v>48</v>
      </c>
      <c r="F5" s="110" t="s">
        <v>49</v>
      </c>
      <c r="G5" s="109" t="s">
        <v>59</v>
      </c>
      <c r="H5" s="110" t="s">
        <v>51</v>
      </c>
      <c r="I5" s="109" t="s">
        <v>52</v>
      </c>
      <c r="J5" s="104" t="s">
        <v>53</v>
      </c>
      <c r="K5" s="104" t="s">
        <v>54</v>
      </c>
      <c r="L5" s="104" t="s">
        <v>55</v>
      </c>
      <c r="M5" s="104" t="s">
        <v>56</v>
      </c>
      <c r="N5" s="105" t="s">
        <v>57</v>
      </c>
      <c r="O5" s="104" t="s">
        <v>50</v>
      </c>
    </row>
    <row r="6" spans="1:15" x14ac:dyDescent="0.3">
      <c r="B6" s="53" t="s">
        <v>6</v>
      </c>
      <c r="C6" s="118">
        <v>253263012.70779097</v>
      </c>
      <c r="D6" s="106">
        <v>215211577.8993668</v>
      </c>
      <c r="E6" s="106">
        <v>212785023.55608848</v>
      </c>
      <c r="F6" s="106">
        <v>198925555.45966452</v>
      </c>
      <c r="G6" s="106">
        <v>188972458.47586191</v>
      </c>
      <c r="H6" s="106">
        <v>222308627.20389175</v>
      </c>
      <c r="I6" s="106">
        <v>330174127.59399486</v>
      </c>
      <c r="J6" s="106">
        <v>307080180.75412107</v>
      </c>
      <c r="K6" s="106">
        <v>276967683.88553411</v>
      </c>
      <c r="L6" s="106">
        <v>213786171.91012508</v>
      </c>
      <c r="M6" s="106">
        <v>166259681.85460642</v>
      </c>
      <c r="N6" s="106">
        <v>184929725.55895412</v>
      </c>
      <c r="O6" s="114">
        <f>SUM(C6:N6)</f>
        <v>2770663826.8600006</v>
      </c>
    </row>
    <row r="7" spans="1:15" x14ac:dyDescent="0.3">
      <c r="B7" s="53" t="s">
        <v>7</v>
      </c>
      <c r="C7" s="107">
        <v>91971008.392269358</v>
      </c>
      <c r="D7" s="107">
        <v>89099250.240249589</v>
      </c>
      <c r="E7" s="107">
        <v>84908626.973781526</v>
      </c>
      <c r="F7" s="107">
        <v>79428253.012954861</v>
      </c>
      <c r="G7" s="107">
        <v>80027770.481921867</v>
      </c>
      <c r="H7" s="107">
        <v>90113691.235767126</v>
      </c>
      <c r="I7" s="107">
        <v>108693333.26913302</v>
      </c>
      <c r="J7" s="107">
        <v>86603226.673088491</v>
      </c>
      <c r="K7" s="107">
        <v>74014139.095463037</v>
      </c>
      <c r="L7" s="107">
        <v>68969599.731573135</v>
      </c>
      <c r="M7" s="107">
        <v>85326326.980489492</v>
      </c>
      <c r="N7" s="107">
        <v>95967969.773308501</v>
      </c>
      <c r="O7" s="115">
        <f t="shared" ref="O7:O12" si="0">SUM(C7:N7)</f>
        <v>1035123195.8599999</v>
      </c>
    </row>
    <row r="8" spans="1:15" x14ac:dyDescent="0.3">
      <c r="B8" s="53" t="s">
        <v>8</v>
      </c>
      <c r="C8" s="107">
        <v>1241882.6962578853</v>
      </c>
      <c r="D8" s="107">
        <v>1010378.4941894823</v>
      </c>
      <c r="E8" s="107">
        <v>1078924.1174629491</v>
      </c>
      <c r="F8" s="107">
        <v>1114296.5396243099</v>
      </c>
      <c r="G8" s="107">
        <v>1184766.396836699</v>
      </c>
      <c r="H8" s="107">
        <v>1240853.0930851046</v>
      </c>
      <c r="I8" s="107">
        <v>1367466.5819096472</v>
      </c>
      <c r="J8" s="107">
        <v>920691.08769805403</v>
      </c>
      <c r="K8" s="107">
        <v>865309.22729493363</v>
      </c>
      <c r="L8" s="107">
        <v>1056532.4617553875</v>
      </c>
      <c r="M8" s="107">
        <v>1318581.666112589</v>
      </c>
      <c r="N8" s="107">
        <v>1231070.907772959</v>
      </c>
      <c r="O8" s="115">
        <f t="shared" si="0"/>
        <v>13630753.27</v>
      </c>
    </row>
    <row r="9" spans="1:15" x14ac:dyDescent="0.3">
      <c r="B9" s="53" t="s">
        <v>29</v>
      </c>
      <c r="C9" s="107">
        <v>1011045.2919054505</v>
      </c>
      <c r="D9" s="107">
        <v>846416.8366609097</v>
      </c>
      <c r="E9" s="107">
        <v>957502.37140226027</v>
      </c>
      <c r="F9" s="107">
        <v>943118.17326094199</v>
      </c>
      <c r="G9" s="107">
        <v>1068291.2720918551</v>
      </c>
      <c r="H9" s="107">
        <v>1261440.3885708393</v>
      </c>
      <c r="I9" s="107">
        <v>848987.03891369305</v>
      </c>
      <c r="J9" s="107">
        <v>1254421.6368470557</v>
      </c>
      <c r="K9" s="107">
        <v>876861.46191731479</v>
      </c>
      <c r="L9" s="107">
        <v>966481.8058655432</v>
      </c>
      <c r="M9" s="107">
        <v>1163760.3725565867</v>
      </c>
      <c r="N9" s="107">
        <v>940299.57000754937</v>
      </c>
      <c r="O9" s="115">
        <f t="shared" si="0"/>
        <v>12138626.220000001</v>
      </c>
    </row>
    <row r="10" spans="1:15" x14ac:dyDescent="0.3">
      <c r="B10" s="53" t="s">
        <v>30</v>
      </c>
      <c r="C10" s="107">
        <v>15411.503045302305</v>
      </c>
      <c r="D10" s="107">
        <v>12709.726665957925</v>
      </c>
      <c r="E10" s="107">
        <v>13370.879698860052</v>
      </c>
      <c r="F10" s="107">
        <v>13708.467705372464</v>
      </c>
      <c r="G10" s="107">
        <v>16899.536996553441</v>
      </c>
      <c r="H10" s="107">
        <v>16012.601281207448</v>
      </c>
      <c r="I10" s="107">
        <v>11504.413593261052</v>
      </c>
      <c r="J10" s="107">
        <v>11802.945709066322</v>
      </c>
      <c r="K10" s="107">
        <v>9316.1118804656307</v>
      </c>
      <c r="L10" s="107">
        <v>8927.7350095670554</v>
      </c>
      <c r="M10" s="107">
        <v>7468.3271317889194</v>
      </c>
      <c r="N10" s="107">
        <v>12827.231282597419</v>
      </c>
      <c r="O10" s="115">
        <f t="shared" si="0"/>
        <v>149959.48000000004</v>
      </c>
    </row>
    <row r="11" spans="1:15" x14ac:dyDescent="0.3">
      <c r="B11" s="53" t="s">
        <v>31</v>
      </c>
      <c r="C11" s="107">
        <v>76.574595889565614</v>
      </c>
      <c r="D11" s="107">
        <v>66.411903692001331</v>
      </c>
      <c r="E11" s="107">
        <v>66.020346638624446</v>
      </c>
      <c r="F11" s="107">
        <v>70.484028262476897</v>
      </c>
      <c r="G11" s="107">
        <v>72.668311318887376</v>
      </c>
      <c r="H11" s="107">
        <v>79.723061628162412</v>
      </c>
      <c r="I11" s="107">
        <v>64.62149129564574</v>
      </c>
      <c r="J11" s="107">
        <v>78.39035017987031</v>
      </c>
      <c r="K11" s="107">
        <v>56.076919959636442</v>
      </c>
      <c r="L11" s="107">
        <v>65.676679757285285</v>
      </c>
      <c r="M11" s="107">
        <v>84.25980840528058</v>
      </c>
      <c r="N11" s="107">
        <v>77.092502972563537</v>
      </c>
      <c r="O11" s="115">
        <f t="shared" si="0"/>
        <v>858</v>
      </c>
    </row>
    <row r="12" spans="1:15" ht="15" thickBot="1" x14ac:dyDescent="0.35">
      <c r="B12" s="53" t="s">
        <v>12</v>
      </c>
      <c r="C12" s="107">
        <v>13996.538660339973</v>
      </c>
      <c r="D12" s="107">
        <v>11898.177204270014</v>
      </c>
      <c r="E12" s="107">
        <v>11475.636142616833</v>
      </c>
      <c r="F12" s="107">
        <v>12650.770182495771</v>
      </c>
      <c r="G12" s="107">
        <v>12976.286307323659</v>
      </c>
      <c r="H12" s="107">
        <v>13973.657412493803</v>
      </c>
      <c r="I12" s="107">
        <v>10311.485429637458</v>
      </c>
      <c r="J12" s="107">
        <v>14680.146094672569</v>
      </c>
      <c r="K12" s="107">
        <v>9395.3624779931415</v>
      </c>
      <c r="L12" s="107">
        <v>9127.9166148272652</v>
      </c>
      <c r="M12" s="107">
        <v>14166.865372916496</v>
      </c>
      <c r="N12" s="107">
        <v>13593.768100413021</v>
      </c>
      <c r="O12" s="115">
        <f t="shared" si="0"/>
        <v>148246.61000000002</v>
      </c>
    </row>
    <row r="13" spans="1:15" s="3" customFormat="1" ht="15" thickBot="1" x14ac:dyDescent="0.35">
      <c r="A13"/>
      <c r="B13" s="80" t="s">
        <v>16</v>
      </c>
      <c r="C13" s="116">
        <f t="shared" ref="C13:O13" si="1">SUM(C6:C12)</f>
        <v>347516433.70452523</v>
      </c>
      <c r="D13" s="116">
        <f t="shared" si="1"/>
        <v>306192297.7862407</v>
      </c>
      <c r="E13" s="116">
        <f t="shared" si="1"/>
        <v>299754989.55492336</v>
      </c>
      <c r="F13" s="116">
        <f t="shared" si="1"/>
        <v>280437652.90742081</v>
      </c>
      <c r="G13" s="116">
        <f t="shared" si="1"/>
        <v>271283235.1183275</v>
      </c>
      <c r="H13" s="116">
        <f t="shared" si="1"/>
        <v>314954677.90307015</v>
      </c>
      <c r="I13" s="116">
        <f t="shared" si="1"/>
        <v>441105795.0044654</v>
      </c>
      <c r="J13" s="116">
        <f t="shared" si="1"/>
        <v>395885081.63390857</v>
      </c>
      <c r="K13" s="116">
        <f t="shared" si="1"/>
        <v>352742761.22148788</v>
      </c>
      <c r="L13" s="116">
        <f t="shared" si="1"/>
        <v>284796907.23762327</v>
      </c>
      <c r="M13" s="116">
        <f t="shared" si="1"/>
        <v>254090070.32607821</v>
      </c>
      <c r="N13" s="116">
        <f t="shared" si="1"/>
        <v>283095563.90192914</v>
      </c>
      <c r="O13" s="117">
        <f t="shared" si="1"/>
        <v>3831855466.3000002</v>
      </c>
    </row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showGridLines="0" zoomScaleNormal="100" workbookViewId="0">
      <selection activeCell="H7" sqref="H7"/>
    </sheetView>
  </sheetViews>
  <sheetFormatPr defaultRowHeight="14.4" x14ac:dyDescent="0.3"/>
  <cols>
    <col min="1" max="1" width="3.21875" customWidth="1"/>
    <col min="2" max="2" width="33.44140625" customWidth="1"/>
    <col min="3" max="3" width="11.44140625" bestFit="1" customWidth="1"/>
    <col min="4" max="4" width="10.33203125" bestFit="1" customWidth="1"/>
    <col min="5" max="5" width="11.44140625" bestFit="1" customWidth="1"/>
    <col min="6" max="6" width="10.33203125" bestFit="1" customWidth="1"/>
    <col min="7" max="7" width="8.88671875" bestFit="1" customWidth="1"/>
    <col min="8" max="8" width="12.44140625" bestFit="1" customWidth="1"/>
    <col min="9" max="10" width="13.5546875" bestFit="1" customWidth="1"/>
    <col min="11" max="11" width="12.44140625" customWidth="1"/>
    <col min="12" max="12" width="9.88671875" bestFit="1" customWidth="1"/>
    <col min="13" max="13" width="10.21875" bestFit="1" customWidth="1"/>
  </cols>
  <sheetData>
    <row r="1" spans="2:15" ht="21" x14ac:dyDescent="0.3">
      <c r="B1" s="36" t="s">
        <v>32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40.200000000000003" x14ac:dyDescent="0.3">
      <c r="B5" s="46" t="s">
        <v>1</v>
      </c>
      <c r="C5" s="129" t="s">
        <v>23</v>
      </c>
      <c r="D5" s="130"/>
      <c r="E5" s="131" t="s">
        <v>24</v>
      </c>
      <c r="F5" s="130"/>
      <c r="G5" s="131" t="s">
        <v>42</v>
      </c>
      <c r="H5" s="130"/>
      <c r="I5" s="91" t="s">
        <v>43</v>
      </c>
      <c r="J5" s="91" t="s">
        <v>25</v>
      </c>
      <c r="K5" s="124" t="s">
        <v>44</v>
      </c>
      <c r="L5" s="124" t="s">
        <v>14</v>
      </c>
      <c r="M5" s="124" t="s">
        <v>41</v>
      </c>
    </row>
    <row r="6" spans="2:15" ht="19.8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92" t="s">
        <v>5</v>
      </c>
      <c r="J6" s="92" t="s">
        <v>5</v>
      </c>
      <c r="K6" s="125"/>
      <c r="L6" s="125"/>
      <c r="M6" s="125"/>
    </row>
    <row r="7" spans="2:15" x14ac:dyDescent="0.3">
      <c r="B7" s="53" t="s">
        <v>6</v>
      </c>
      <c r="C7" s="81">
        <v>19.11</v>
      </c>
      <c r="D7" s="82">
        <v>6.8999999999999999E-3</v>
      </c>
      <c r="E7" s="81">
        <v>21.61</v>
      </c>
      <c r="F7" s="82">
        <v>3.5000000000000001E-3</v>
      </c>
      <c r="G7" s="121">
        <v>182224</v>
      </c>
      <c r="H7" s="57">
        <f>SUM('ERZ 2016 BD Backup'!C6:F6)</f>
        <v>463758925.35392535</v>
      </c>
      <c r="I7" s="58">
        <f t="shared" ref="I7:I13" si="0">+(C7*G7*4)+(D7*H7)</f>
        <v>17129139.144942082</v>
      </c>
      <c r="J7" s="58">
        <f t="shared" ref="J7:J13" si="1">(E7*G7*4)+(F7*H7)</f>
        <v>17374598.798738737</v>
      </c>
      <c r="K7" s="56">
        <f>G7</f>
        <v>182224</v>
      </c>
      <c r="L7" s="58">
        <f t="shared" ref="L7:L13" si="2">+J7-I7</f>
        <v>245459.65379665419</v>
      </c>
      <c r="M7" s="59">
        <f t="shared" ref="M7:M13" si="3">+ROUND(L7/K7/8,2)</f>
        <v>0.17</v>
      </c>
      <c r="O7" s="43"/>
    </row>
    <row r="8" spans="2:15" x14ac:dyDescent="0.3">
      <c r="B8" s="53" t="s">
        <v>7</v>
      </c>
      <c r="C8" s="83">
        <v>43.6</v>
      </c>
      <c r="D8" s="84">
        <v>1.2699999999999999E-2</v>
      </c>
      <c r="E8" s="83">
        <v>43.99</v>
      </c>
      <c r="F8" s="84">
        <v>1.2800000000000001E-2</v>
      </c>
      <c r="G8" s="122">
        <v>18025</v>
      </c>
      <c r="H8" s="63">
        <f>SUM('ERZ 2016 BD Backup'!C7:F7)</f>
        <v>218936108.42985842</v>
      </c>
      <c r="I8" s="64">
        <f t="shared" si="0"/>
        <v>5924048.5770592019</v>
      </c>
      <c r="J8" s="64">
        <f t="shared" si="1"/>
        <v>5974061.1879021879</v>
      </c>
      <c r="K8" s="62">
        <f t="shared" ref="K8:K13" si="4">G8</f>
        <v>18025</v>
      </c>
      <c r="L8" s="64">
        <f t="shared" si="2"/>
        <v>50012.610842986032</v>
      </c>
      <c r="M8" s="65">
        <f t="shared" si="3"/>
        <v>0.35</v>
      </c>
      <c r="O8" s="43"/>
    </row>
    <row r="9" spans="2:15" x14ac:dyDescent="0.3">
      <c r="B9" s="53" t="s">
        <v>8</v>
      </c>
      <c r="C9" s="83">
        <v>9</v>
      </c>
      <c r="D9" s="84">
        <v>1.6400000000000001E-2</v>
      </c>
      <c r="E9" s="83">
        <v>9.08</v>
      </c>
      <c r="F9" s="84">
        <v>1.6500000000000001E-2</v>
      </c>
      <c r="G9" s="122">
        <v>3098</v>
      </c>
      <c r="H9" s="63">
        <f>SUM('ERZ 2016 BD Backup'!C8:F8)</f>
        <v>3594007.4002574002</v>
      </c>
      <c r="I9" s="64">
        <f t="shared" si="0"/>
        <v>170469.72136422136</v>
      </c>
      <c r="J9" s="64">
        <f t="shared" si="1"/>
        <v>171820.48210424712</v>
      </c>
      <c r="K9" s="62">
        <f t="shared" si="4"/>
        <v>3098</v>
      </c>
      <c r="L9" s="64">
        <f t="shared" si="2"/>
        <v>1350.7607400257548</v>
      </c>
      <c r="M9" s="65">
        <f t="shared" si="3"/>
        <v>0.05</v>
      </c>
      <c r="O9" s="43"/>
    </row>
    <row r="10" spans="2:15" x14ac:dyDescent="0.3">
      <c r="B10" s="53" t="s">
        <v>9</v>
      </c>
      <c r="C10" s="83">
        <v>76.790000000000006</v>
      </c>
      <c r="D10" s="84">
        <v>4.6212999999999997</v>
      </c>
      <c r="E10" s="83">
        <v>77.48</v>
      </c>
      <c r="F10" s="84">
        <v>4.6628999999999996</v>
      </c>
      <c r="G10" s="122">
        <v>4011</v>
      </c>
      <c r="H10" s="63">
        <f>SUM('ERZ 2016 BD Backup'!C9:F9)</f>
        <v>1927533.0854639071</v>
      </c>
      <c r="I10" s="64">
        <f t="shared" si="0"/>
        <v>10139727.407854354</v>
      </c>
      <c r="J10" s="64">
        <f t="shared" si="1"/>
        <v>10230983.144209653</v>
      </c>
      <c r="K10" s="62">
        <f t="shared" si="4"/>
        <v>4011</v>
      </c>
      <c r="L10" s="64">
        <f t="shared" si="2"/>
        <v>91255.73635529913</v>
      </c>
      <c r="M10" s="65">
        <f t="shared" si="3"/>
        <v>2.84</v>
      </c>
      <c r="O10" s="43"/>
    </row>
    <row r="11" spans="2:15" x14ac:dyDescent="0.3">
      <c r="B11" s="53" t="s">
        <v>10</v>
      </c>
      <c r="C11" s="83">
        <v>1748.68</v>
      </c>
      <c r="D11" s="84">
        <v>2.3780000000000001</v>
      </c>
      <c r="E11" s="83">
        <v>1764.42</v>
      </c>
      <c r="F11" s="84">
        <v>2.3994</v>
      </c>
      <c r="G11" s="122">
        <v>459</v>
      </c>
      <c r="H11" s="63">
        <f>SUM('ERZ 2016 BD Backup'!C10:F10)</f>
        <v>1425299.7475220372</v>
      </c>
      <c r="I11" s="64">
        <f t="shared" si="0"/>
        <v>6599939.279607404</v>
      </c>
      <c r="J11" s="64">
        <f t="shared" si="1"/>
        <v>6659339.3342043757</v>
      </c>
      <c r="K11" s="62">
        <f t="shared" si="4"/>
        <v>459</v>
      </c>
      <c r="L11" s="64">
        <f t="shared" si="2"/>
        <v>59400.05459697172</v>
      </c>
      <c r="M11" s="65">
        <f t="shared" si="3"/>
        <v>16.18</v>
      </c>
      <c r="O11" s="43"/>
    </row>
    <row r="12" spans="2:15" x14ac:dyDescent="0.3">
      <c r="B12" s="53" t="s">
        <v>11</v>
      </c>
      <c r="C12" s="83">
        <v>13787.64</v>
      </c>
      <c r="D12" s="84">
        <v>2.9516</v>
      </c>
      <c r="E12" s="83">
        <v>13911.73</v>
      </c>
      <c r="F12" s="84">
        <v>2.9782000000000002</v>
      </c>
      <c r="G12" s="122">
        <v>9</v>
      </c>
      <c r="H12" s="63">
        <f>SUM('ERZ 2016 BD Backup'!C11:F11)</f>
        <v>547706.47878597397</v>
      </c>
      <c r="I12" s="64">
        <f t="shared" si="0"/>
        <v>2112965.4827846806</v>
      </c>
      <c r="J12" s="64">
        <f t="shared" si="1"/>
        <v>2132001.7151203877</v>
      </c>
      <c r="K12" s="62">
        <f t="shared" si="4"/>
        <v>9</v>
      </c>
      <c r="L12" s="64">
        <f t="shared" si="2"/>
        <v>19036.232335707173</v>
      </c>
      <c r="M12" s="65">
        <f t="shared" si="3"/>
        <v>264.39</v>
      </c>
      <c r="O12" s="43"/>
    </row>
    <row r="13" spans="2:15" ht="15" thickBot="1" x14ac:dyDescent="0.35">
      <c r="B13" s="53" t="s">
        <v>12</v>
      </c>
      <c r="C13" s="83">
        <v>1.51</v>
      </c>
      <c r="D13" s="84">
        <v>11.5465</v>
      </c>
      <c r="E13" s="83">
        <v>1.52</v>
      </c>
      <c r="F13" s="84">
        <v>11.650399999999999</v>
      </c>
      <c r="G13" s="122">
        <v>50555</v>
      </c>
      <c r="H13" s="63">
        <f>SUM('ERZ 2016 BD Backup'!C12:F12)</f>
        <v>15993.696709423828</v>
      </c>
      <c r="I13" s="64">
        <f t="shared" si="0"/>
        <v>490023.41905536223</v>
      </c>
      <c r="J13" s="64">
        <f t="shared" si="1"/>
        <v>493707.36414347135</v>
      </c>
      <c r="K13" s="62">
        <f t="shared" si="4"/>
        <v>50555</v>
      </c>
      <c r="L13" s="64">
        <f t="shared" si="2"/>
        <v>3683.9450881091179</v>
      </c>
      <c r="M13" s="65">
        <f t="shared" si="3"/>
        <v>0.01</v>
      </c>
      <c r="O13" s="43"/>
    </row>
    <row r="14" spans="2:15" ht="15" thickBot="1" x14ac:dyDescent="0.35">
      <c r="B14" s="80" t="s">
        <v>16</v>
      </c>
      <c r="C14" s="75"/>
      <c r="D14" s="76"/>
      <c r="E14" s="75"/>
      <c r="F14" s="76"/>
      <c r="G14" s="77">
        <f>SUM(G7:G13)</f>
        <v>258381</v>
      </c>
      <c r="H14" s="78">
        <f>SUM(H7:H13)</f>
        <v>690205574.19252241</v>
      </c>
      <c r="I14" s="85">
        <f>SUM(I7:I13)</f>
        <v>42566313.032667309</v>
      </c>
      <c r="J14" s="85">
        <f>SUM(J7:J13)</f>
        <v>43036512.026423059</v>
      </c>
      <c r="K14" s="77"/>
      <c r="L14" s="85">
        <f>SUM(L7:L13)</f>
        <v>470198.99375575315</v>
      </c>
      <c r="M14" s="86"/>
    </row>
    <row r="15" spans="2:15" x14ac:dyDescent="0.3">
      <c r="M15" s="44"/>
    </row>
    <row r="16" spans="2:15" x14ac:dyDescent="0.3">
      <c r="M16" s="45"/>
    </row>
  </sheetData>
  <mergeCells count="6">
    <mergeCell ref="C5:D5"/>
    <mergeCell ref="E5:F5"/>
    <mergeCell ref="G5:H5"/>
    <mergeCell ref="L5:L6"/>
    <mergeCell ref="M5:M6"/>
    <mergeCell ref="K5:K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workbookViewId="0">
      <selection activeCell="B21" sqref="B21"/>
    </sheetView>
  </sheetViews>
  <sheetFormatPr defaultRowHeight="14.4" x14ac:dyDescent="0.3"/>
  <cols>
    <col min="1" max="1" width="5.21875" customWidth="1"/>
    <col min="2" max="2" width="29.21875" bestFit="1" customWidth="1"/>
    <col min="3" max="3" width="12.21875" bestFit="1" customWidth="1"/>
    <col min="4" max="4" width="13.88671875" customWidth="1"/>
    <col min="5" max="14" width="12.21875" bestFit="1" customWidth="1"/>
    <col min="15" max="15" width="13.77734375" bestFit="1" customWidth="1"/>
  </cols>
  <sheetData>
    <row r="1" spans="2:15" ht="21" x14ac:dyDescent="0.3">
      <c r="B1" s="36" t="s">
        <v>32</v>
      </c>
    </row>
    <row r="2" spans="2:15" ht="21" x14ac:dyDescent="0.3">
      <c r="B2" s="36" t="s">
        <v>27</v>
      </c>
    </row>
    <row r="3" spans="2:15" ht="21" x14ac:dyDescent="0.3">
      <c r="B3" s="36" t="s">
        <v>58</v>
      </c>
    </row>
    <row r="4" spans="2:15" ht="21.6" thickBot="1" x14ac:dyDescent="0.45">
      <c r="C4" s="1"/>
      <c r="M4" s="2"/>
    </row>
    <row r="5" spans="2:15" ht="15" thickBot="1" x14ac:dyDescent="0.35">
      <c r="B5" s="46" t="s">
        <v>1</v>
      </c>
      <c r="C5" s="111" t="s">
        <v>46</v>
      </c>
      <c r="D5" s="108" t="s">
        <v>47</v>
      </c>
      <c r="E5" s="109" t="s">
        <v>48</v>
      </c>
      <c r="F5" s="110" t="s">
        <v>49</v>
      </c>
      <c r="G5" s="109" t="s">
        <v>59</v>
      </c>
      <c r="H5" s="110" t="s">
        <v>51</v>
      </c>
      <c r="I5" s="109" t="s">
        <v>52</v>
      </c>
      <c r="J5" s="104" t="s">
        <v>53</v>
      </c>
      <c r="K5" s="104" t="s">
        <v>54</v>
      </c>
      <c r="L5" s="104" t="s">
        <v>55</v>
      </c>
      <c r="M5" s="104" t="s">
        <v>56</v>
      </c>
      <c r="N5" s="105" t="s">
        <v>57</v>
      </c>
      <c r="O5" s="104" t="s">
        <v>50</v>
      </c>
    </row>
    <row r="6" spans="2:15" x14ac:dyDescent="0.3">
      <c r="B6" s="112" t="s">
        <v>6</v>
      </c>
      <c r="C6" s="106">
        <v>127732406.69240668</v>
      </c>
      <c r="D6" s="106">
        <v>117182065.63706563</v>
      </c>
      <c r="E6" s="106">
        <v>113408447.55469756</v>
      </c>
      <c r="F6" s="106">
        <v>105436005.46975546</v>
      </c>
      <c r="G6" s="106">
        <v>115938536.03603603</v>
      </c>
      <c r="H6" s="106">
        <v>138246034.42728442</v>
      </c>
      <c r="I6" s="106">
        <v>172353642.21364218</v>
      </c>
      <c r="J6" s="106">
        <v>189309084.6203346</v>
      </c>
      <c r="K6" s="106">
        <v>135066669.88416988</v>
      </c>
      <c r="L6" s="106">
        <v>119184435.3281853</v>
      </c>
      <c r="M6" s="106">
        <v>94917733.268983275</v>
      </c>
      <c r="N6" s="106">
        <v>104186250</v>
      </c>
      <c r="O6" s="114">
        <f>SUM(C6:N6)</f>
        <v>1532961311.132561</v>
      </c>
    </row>
    <row r="7" spans="2:15" x14ac:dyDescent="0.3">
      <c r="B7" s="113" t="s">
        <v>7</v>
      </c>
      <c r="C7" s="107">
        <v>58115175.353925347</v>
      </c>
      <c r="D7" s="107">
        <v>51537879.665379666</v>
      </c>
      <c r="E7" s="107">
        <v>59694802.123552121</v>
      </c>
      <c r="F7" s="107">
        <v>49588251.287001289</v>
      </c>
      <c r="G7" s="107">
        <v>53463154.761904761</v>
      </c>
      <c r="H7" s="107">
        <v>60614924.388674386</v>
      </c>
      <c r="I7" s="107">
        <v>57709660.553410545</v>
      </c>
      <c r="J7" s="107">
        <v>59388256.113256112</v>
      </c>
      <c r="K7" s="107">
        <v>46630751.287001289</v>
      </c>
      <c r="L7" s="107">
        <v>50336808.23680824</v>
      </c>
      <c r="M7" s="107">
        <v>53954279.279279269</v>
      </c>
      <c r="N7" s="107">
        <v>64356727.799227789</v>
      </c>
      <c r="O7" s="115">
        <f t="shared" ref="O7:O12" si="0">SUM(C7:N7)</f>
        <v>665390670.84942079</v>
      </c>
    </row>
    <row r="8" spans="2:15" x14ac:dyDescent="0.3">
      <c r="B8" s="113" t="s">
        <v>8</v>
      </c>
      <c r="C8" s="107">
        <v>898856.17760617763</v>
      </c>
      <c r="D8" s="107">
        <v>851940.15444015444</v>
      </c>
      <c r="E8" s="107">
        <v>917582.04633204616</v>
      </c>
      <c r="F8" s="107">
        <v>925629.02187902178</v>
      </c>
      <c r="G8" s="107">
        <v>945009.65250965231</v>
      </c>
      <c r="H8" s="107">
        <v>910892.85714285728</v>
      </c>
      <c r="I8" s="107">
        <v>948505.46975546982</v>
      </c>
      <c r="J8" s="107">
        <v>967786.35778635775</v>
      </c>
      <c r="K8" s="107">
        <v>984338.80308880296</v>
      </c>
      <c r="L8" s="107">
        <v>985556.62805662805</v>
      </c>
      <c r="M8" s="107">
        <v>925802.76705276698</v>
      </c>
      <c r="N8" s="107">
        <v>984473.93822393822</v>
      </c>
      <c r="O8" s="115">
        <f>SUM(C8:N8)</f>
        <v>11246373.873873873</v>
      </c>
    </row>
    <row r="9" spans="2:15" x14ac:dyDescent="0.3">
      <c r="B9" s="113" t="s">
        <v>9</v>
      </c>
      <c r="C9" s="107">
        <v>495217.85333271488</v>
      </c>
      <c r="D9" s="107">
        <v>480561.19022218103</v>
      </c>
      <c r="E9" s="107">
        <v>495240.34278027742</v>
      </c>
      <c r="F9" s="107">
        <v>456513.6991287336</v>
      </c>
      <c r="G9" s="107">
        <v>540112.69364635227</v>
      </c>
      <c r="H9" s="107">
        <v>480554.73281921784</v>
      </c>
      <c r="I9" s="107">
        <v>565344.9373279647</v>
      </c>
      <c r="J9" s="107">
        <v>547986.06656202371</v>
      </c>
      <c r="K9" s="107">
        <v>511632.84424122469</v>
      </c>
      <c r="L9" s="107">
        <v>475016.37889851903</v>
      </c>
      <c r="M9" s="107">
        <v>476830.79005436884</v>
      </c>
      <c r="N9" s="107">
        <v>496466.59614640917</v>
      </c>
      <c r="O9" s="115">
        <f t="shared" si="0"/>
        <v>6021478.1251599872</v>
      </c>
    </row>
    <row r="10" spans="2:15" x14ac:dyDescent="0.3">
      <c r="B10" s="113" t="s">
        <v>10</v>
      </c>
      <c r="C10" s="107">
        <v>365590.45837652677</v>
      </c>
      <c r="D10" s="107">
        <v>340120.00270428625</v>
      </c>
      <c r="E10" s="107">
        <v>359968.03533600754</v>
      </c>
      <c r="F10" s="107">
        <v>359621.25110521662</v>
      </c>
      <c r="G10" s="107">
        <v>439335.36251105217</v>
      </c>
      <c r="H10" s="107">
        <v>351300.97701149428</v>
      </c>
      <c r="I10" s="107">
        <v>424051.11405835545</v>
      </c>
      <c r="J10" s="107">
        <v>406399.24845269672</v>
      </c>
      <c r="K10" s="107">
        <v>410140.56587091071</v>
      </c>
      <c r="L10" s="107">
        <v>347871.091954023</v>
      </c>
      <c r="M10" s="107">
        <v>394918.21396993811</v>
      </c>
      <c r="N10" s="107">
        <v>378808.20512820513</v>
      </c>
      <c r="O10" s="115">
        <f t="shared" si="0"/>
        <v>4578124.5264787124</v>
      </c>
    </row>
    <row r="11" spans="2:15" x14ac:dyDescent="0.3">
      <c r="B11" s="113" t="s">
        <v>11</v>
      </c>
      <c r="C11" s="107">
        <v>143492.52333054942</v>
      </c>
      <c r="D11" s="107">
        <v>128968.69530484042</v>
      </c>
      <c r="E11" s="107">
        <v>146301.16198845275</v>
      </c>
      <c r="F11" s="107">
        <v>128944.09816213137</v>
      </c>
      <c r="G11" s="107">
        <v>144754.69083915086</v>
      </c>
      <c r="H11" s="107">
        <v>167832.75039179373</v>
      </c>
      <c r="I11" s="107">
        <v>153967.72688417154</v>
      </c>
      <c r="J11" s="107">
        <v>157181.81721042882</v>
      </c>
      <c r="K11" s="107">
        <v>155066.9611055706</v>
      </c>
      <c r="L11" s="107">
        <v>153199.14161561476</v>
      </c>
      <c r="M11" s="107">
        <v>136643.13292491809</v>
      </c>
      <c r="N11" s="107">
        <v>153984.34606069242</v>
      </c>
      <c r="O11" s="115">
        <f t="shared" si="0"/>
        <v>1770337.0458183149</v>
      </c>
    </row>
    <row r="12" spans="2:15" ht="15" thickBot="1" x14ac:dyDescent="0.35">
      <c r="B12" s="113" t="s">
        <v>12</v>
      </c>
      <c r="C12" s="107">
        <v>4089.7012958081164</v>
      </c>
      <c r="D12" s="107">
        <v>3987.4299186871126</v>
      </c>
      <c r="E12" s="107">
        <v>3748.4712063268112</v>
      </c>
      <c r="F12" s="107">
        <v>4168.0942886017865</v>
      </c>
      <c r="G12" s="107">
        <v>4438.8945034734552</v>
      </c>
      <c r="H12" s="107">
        <v>3299.1414237979479</v>
      </c>
      <c r="I12" s="107">
        <v>4020.2243405898048</v>
      </c>
      <c r="J12" s="107">
        <v>3450.4456766181384</v>
      </c>
      <c r="K12" s="107">
        <v>3994.7465697923212</v>
      </c>
      <c r="L12" s="107">
        <v>3213.4558830224069</v>
      </c>
      <c r="M12" s="107">
        <v>3802.2106288638206</v>
      </c>
      <c r="N12" s="107">
        <v>3491.3632514817955</v>
      </c>
      <c r="O12" s="115">
        <f t="shared" si="0"/>
        <v>45704.178987063518</v>
      </c>
    </row>
    <row r="13" spans="2:15" s="3" customFormat="1" ht="15" thickBot="1" x14ac:dyDescent="0.35">
      <c r="B13" s="80" t="s">
        <v>16</v>
      </c>
      <c r="C13" s="116">
        <f t="shared" ref="C13:O13" si="1">SUM(C6:C12)</f>
        <v>187754828.76027381</v>
      </c>
      <c r="D13" s="116">
        <f t="shared" si="1"/>
        <v>170525522.77503544</v>
      </c>
      <c r="E13" s="116">
        <f t="shared" si="1"/>
        <v>175026089.73589283</v>
      </c>
      <c r="F13" s="116">
        <f t="shared" si="1"/>
        <v>156899132.92132047</v>
      </c>
      <c r="G13" s="116">
        <f t="shared" si="1"/>
        <v>171475342.09195045</v>
      </c>
      <c r="H13" s="116">
        <f t="shared" si="1"/>
        <v>200774839.27474797</v>
      </c>
      <c r="I13" s="116">
        <f t="shared" si="1"/>
        <v>232159192.23941925</v>
      </c>
      <c r="J13" s="116">
        <f t="shared" si="1"/>
        <v>250780144.66927886</v>
      </c>
      <c r="K13" s="116">
        <f t="shared" si="1"/>
        <v>183762595.09204748</v>
      </c>
      <c r="L13" s="116">
        <f t="shared" si="1"/>
        <v>171486100.26140139</v>
      </c>
      <c r="M13" s="116">
        <f t="shared" si="1"/>
        <v>150810009.66289341</v>
      </c>
      <c r="N13" s="116">
        <f t="shared" si="1"/>
        <v>170560202.24803847</v>
      </c>
      <c r="O13" s="117">
        <f t="shared" si="1"/>
        <v>2222013999.7322998</v>
      </c>
    </row>
    <row r="15" spans="2:15" x14ac:dyDescent="0.3">
      <c r="D15" s="123"/>
    </row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HRZ</vt:lpstr>
      <vt:lpstr>HRZ 2016 BD Backup</vt:lpstr>
      <vt:lpstr>BRZ</vt:lpstr>
      <vt:lpstr>BRZ 2016 BD Backup</vt:lpstr>
      <vt:lpstr>PRZ</vt:lpstr>
      <vt:lpstr>PRZ 2016 BD Backup</vt:lpstr>
      <vt:lpstr>ERZ</vt:lpstr>
      <vt:lpstr>ERZ 2016 BD Backup</vt:lpstr>
      <vt:lpstr>HRZ!Print_Area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Yeates</dc:creator>
  <cp:lastModifiedBy>Angela Yan</cp:lastModifiedBy>
  <cp:lastPrinted>2018-04-25T19:12:20Z</cp:lastPrinted>
  <dcterms:created xsi:type="dcterms:W3CDTF">2015-12-02T15:27:12Z</dcterms:created>
  <dcterms:modified xsi:type="dcterms:W3CDTF">2018-04-25T20:23:57Z</dcterms:modified>
</cp:coreProperties>
</file>