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3a3815613143da3/PEG18/OEB/Amalco/wp/"/>
    </mc:Choice>
  </mc:AlternateContent>
  <xr:revisionPtr revIDLastSave="0" documentId="8_{090FEC5F-2F5D-4110-89D5-E04425CF487F}" xr6:coauthVersionLast="31" xr6:coauthVersionMax="31" xr10:uidLastSave="{00000000-0000-0000-0000-000000000000}"/>
  <bookViews>
    <workbookView xWindow="0" yWindow="0" windowWidth="28800" windowHeight="11910" xr2:uid="{5B62476E-E8DA-459A-B164-E4B3AD2167BD}"/>
  </bookViews>
  <sheets>
    <sheet name="Combined" sheetId="2" r:id="rId1"/>
    <sheet name="EUCPI Raw" sheetId="7" r:id="rId2"/>
    <sheet name="031-0005" sheetId="9" r:id="rId3"/>
    <sheet name="031-0002" sheetId="3" r:id="rId4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1" i="2" l="1"/>
  <c r="V22" i="2"/>
  <c r="V29" i="2"/>
  <c r="V30" i="2"/>
  <c r="V37" i="2"/>
  <c r="V38" i="2"/>
  <c r="V45" i="2"/>
  <c r="V46" i="2"/>
  <c r="V53" i="2"/>
  <c r="V54" i="2"/>
  <c r="V61" i="2"/>
  <c r="V62" i="2"/>
  <c r="V14" i="2"/>
  <c r="V7" i="2"/>
  <c r="T14" i="2"/>
  <c r="T15" i="2"/>
  <c r="T22" i="2"/>
  <c r="T23" i="2"/>
  <c r="T30" i="2"/>
  <c r="T31" i="2"/>
  <c r="T38" i="2"/>
  <c r="T39" i="2"/>
  <c r="T46" i="2"/>
  <c r="T47" i="2"/>
  <c r="T54" i="2"/>
  <c r="T55" i="2"/>
  <c r="T62" i="2"/>
  <c r="T7" i="2"/>
  <c r="Q14" i="2"/>
  <c r="Q15" i="2"/>
  <c r="Q22" i="2"/>
  <c r="Q23" i="2"/>
  <c r="Q30" i="2"/>
  <c r="Q31" i="2"/>
  <c r="Q38" i="2"/>
  <c r="Q39" i="2"/>
  <c r="Q46" i="2"/>
  <c r="Q47" i="2"/>
  <c r="Q54" i="2"/>
  <c r="Q55" i="2"/>
  <c r="Q62" i="2"/>
  <c r="Q7" i="2"/>
  <c r="N25" i="2"/>
  <c r="N33" i="2"/>
  <c r="N41" i="2"/>
  <c r="N49" i="2"/>
  <c r="N57" i="2"/>
  <c r="N9" i="2"/>
  <c r="N10" i="2"/>
  <c r="N17" i="2"/>
  <c r="N7" i="2"/>
  <c r="I31" i="2"/>
  <c r="I47" i="2"/>
  <c r="D12" i="9"/>
  <c r="I8" i="2" s="1"/>
  <c r="E12" i="9"/>
  <c r="I9" i="2" s="1"/>
  <c r="F12" i="9"/>
  <c r="I10" i="2" s="1"/>
  <c r="G12" i="9"/>
  <c r="I11" i="2" s="1"/>
  <c r="H12" i="9"/>
  <c r="I12" i="2" s="1"/>
  <c r="I12" i="9"/>
  <c r="I13" i="2" s="1"/>
  <c r="J12" i="9"/>
  <c r="I14" i="2" s="1"/>
  <c r="K12" i="9"/>
  <c r="I15" i="2" s="1"/>
  <c r="L12" i="9"/>
  <c r="I16" i="2" s="1"/>
  <c r="M12" i="9"/>
  <c r="I17" i="2" s="1"/>
  <c r="N12" i="9"/>
  <c r="I18" i="2" s="1"/>
  <c r="O12" i="9"/>
  <c r="I19" i="2" s="1"/>
  <c r="P12" i="9"/>
  <c r="I20" i="2" s="1"/>
  <c r="Q12" i="9"/>
  <c r="I21" i="2" s="1"/>
  <c r="R12" i="9"/>
  <c r="I22" i="2" s="1"/>
  <c r="S12" i="9"/>
  <c r="I23" i="2" s="1"/>
  <c r="T12" i="9"/>
  <c r="I24" i="2" s="1"/>
  <c r="U12" i="9"/>
  <c r="I25" i="2" s="1"/>
  <c r="V12" i="9"/>
  <c r="I26" i="2" s="1"/>
  <c r="W12" i="9"/>
  <c r="I27" i="2" s="1"/>
  <c r="X12" i="9"/>
  <c r="I28" i="2" s="1"/>
  <c r="Y12" i="9"/>
  <c r="I29" i="2" s="1"/>
  <c r="Z12" i="9"/>
  <c r="I30" i="2" s="1"/>
  <c r="AA12" i="9"/>
  <c r="AB12" i="9"/>
  <c r="I32" i="2" s="1"/>
  <c r="AC12" i="9"/>
  <c r="I33" i="2" s="1"/>
  <c r="AD12" i="9"/>
  <c r="I34" i="2" s="1"/>
  <c r="AE12" i="9"/>
  <c r="I35" i="2" s="1"/>
  <c r="AF12" i="9"/>
  <c r="I36" i="2" s="1"/>
  <c r="AG12" i="9"/>
  <c r="I37" i="2" s="1"/>
  <c r="AH12" i="9"/>
  <c r="I38" i="2" s="1"/>
  <c r="AI12" i="9"/>
  <c r="I39" i="2" s="1"/>
  <c r="AJ12" i="9"/>
  <c r="I40" i="2" s="1"/>
  <c r="AK12" i="9"/>
  <c r="I41" i="2" s="1"/>
  <c r="AL12" i="9"/>
  <c r="I42" i="2" s="1"/>
  <c r="AM12" i="9"/>
  <c r="I43" i="2" s="1"/>
  <c r="AN12" i="9"/>
  <c r="I44" i="2" s="1"/>
  <c r="AO12" i="9"/>
  <c r="I45" i="2" s="1"/>
  <c r="AP12" i="9"/>
  <c r="I46" i="2" s="1"/>
  <c r="AQ12" i="9"/>
  <c r="AR12" i="9"/>
  <c r="I48" i="2" s="1"/>
  <c r="AS12" i="9"/>
  <c r="I49" i="2" s="1"/>
  <c r="AT12" i="9"/>
  <c r="I50" i="2" s="1"/>
  <c r="AU12" i="9"/>
  <c r="I51" i="2" s="1"/>
  <c r="AV12" i="9"/>
  <c r="I52" i="2" s="1"/>
  <c r="AW12" i="9"/>
  <c r="I53" i="2" s="1"/>
  <c r="AX12" i="9"/>
  <c r="I54" i="2" s="1"/>
  <c r="AY12" i="9"/>
  <c r="I55" i="2" s="1"/>
  <c r="AZ12" i="9"/>
  <c r="I56" i="2" s="1"/>
  <c r="BA12" i="9"/>
  <c r="I57" i="2" s="1"/>
  <c r="BB12" i="9"/>
  <c r="I58" i="2" s="1"/>
  <c r="BC12" i="9"/>
  <c r="I59" i="2" s="1"/>
  <c r="BD12" i="9"/>
  <c r="I60" i="2" s="1"/>
  <c r="BE12" i="9"/>
  <c r="I61" i="2" s="1"/>
  <c r="BF12" i="9"/>
  <c r="I62" i="2" s="1"/>
  <c r="D13" i="9"/>
  <c r="N8" i="2" s="1"/>
  <c r="E13" i="9"/>
  <c r="F13" i="9"/>
  <c r="G13" i="9"/>
  <c r="N11" i="2" s="1"/>
  <c r="H13" i="9"/>
  <c r="N12" i="2" s="1"/>
  <c r="I13" i="9"/>
  <c r="N13" i="2" s="1"/>
  <c r="J13" i="9"/>
  <c r="N14" i="2" s="1"/>
  <c r="K13" i="9"/>
  <c r="N15" i="2" s="1"/>
  <c r="L13" i="9"/>
  <c r="N16" i="2" s="1"/>
  <c r="M13" i="9"/>
  <c r="N13" i="9"/>
  <c r="N18" i="2" s="1"/>
  <c r="O13" i="9"/>
  <c r="N19" i="2" s="1"/>
  <c r="P13" i="9"/>
  <c r="N20" i="2" s="1"/>
  <c r="Q13" i="9"/>
  <c r="N21" i="2" s="1"/>
  <c r="R13" i="9"/>
  <c r="N22" i="2" s="1"/>
  <c r="S13" i="9"/>
  <c r="N23" i="2" s="1"/>
  <c r="T13" i="9"/>
  <c r="N24" i="2" s="1"/>
  <c r="U13" i="9"/>
  <c r="V13" i="9"/>
  <c r="N26" i="2" s="1"/>
  <c r="W13" i="9"/>
  <c r="N27" i="2" s="1"/>
  <c r="X13" i="9"/>
  <c r="N28" i="2" s="1"/>
  <c r="Y13" i="9"/>
  <c r="N29" i="2" s="1"/>
  <c r="Z13" i="9"/>
  <c r="N30" i="2" s="1"/>
  <c r="AA13" i="9"/>
  <c r="N31" i="2" s="1"/>
  <c r="AB13" i="9"/>
  <c r="N32" i="2" s="1"/>
  <c r="AC13" i="9"/>
  <c r="AD13" i="9"/>
  <c r="N34" i="2" s="1"/>
  <c r="AE13" i="9"/>
  <c r="N35" i="2" s="1"/>
  <c r="AF13" i="9"/>
  <c r="N36" i="2" s="1"/>
  <c r="AG13" i="9"/>
  <c r="N37" i="2" s="1"/>
  <c r="AH13" i="9"/>
  <c r="N38" i="2" s="1"/>
  <c r="AI13" i="9"/>
  <c r="N39" i="2" s="1"/>
  <c r="AJ13" i="9"/>
  <c r="N40" i="2" s="1"/>
  <c r="AK13" i="9"/>
  <c r="AL13" i="9"/>
  <c r="N42" i="2" s="1"/>
  <c r="AM13" i="9"/>
  <c r="N43" i="2" s="1"/>
  <c r="AN13" i="9"/>
  <c r="N44" i="2" s="1"/>
  <c r="AO13" i="9"/>
  <c r="N45" i="2" s="1"/>
  <c r="AP13" i="9"/>
  <c r="N46" i="2" s="1"/>
  <c r="AQ13" i="9"/>
  <c r="N47" i="2" s="1"/>
  <c r="AR13" i="9"/>
  <c r="N48" i="2" s="1"/>
  <c r="AS13" i="9"/>
  <c r="AT13" i="9"/>
  <c r="N50" i="2" s="1"/>
  <c r="AU13" i="9"/>
  <c r="N51" i="2" s="1"/>
  <c r="AV13" i="9"/>
  <c r="N52" i="2" s="1"/>
  <c r="AW13" i="9"/>
  <c r="N53" i="2" s="1"/>
  <c r="AX13" i="9"/>
  <c r="N54" i="2" s="1"/>
  <c r="AY13" i="9"/>
  <c r="N55" i="2" s="1"/>
  <c r="AZ13" i="9"/>
  <c r="N56" i="2" s="1"/>
  <c r="BA13" i="9"/>
  <c r="BB13" i="9"/>
  <c r="N58" i="2" s="1"/>
  <c r="BC13" i="9"/>
  <c r="N59" i="2" s="1"/>
  <c r="BD13" i="9"/>
  <c r="N60" i="2" s="1"/>
  <c r="BE13" i="9"/>
  <c r="N61" i="2" s="1"/>
  <c r="BF13" i="9"/>
  <c r="N62" i="2" s="1"/>
  <c r="D14" i="9"/>
  <c r="Q8" i="2" s="1"/>
  <c r="E14" i="9"/>
  <c r="Q9" i="2" s="1"/>
  <c r="F14" i="9"/>
  <c r="Q10" i="2" s="1"/>
  <c r="G14" i="9"/>
  <c r="Q11" i="2" s="1"/>
  <c r="H14" i="9"/>
  <c r="Q12" i="2" s="1"/>
  <c r="I14" i="9"/>
  <c r="Q13" i="2" s="1"/>
  <c r="J14" i="9"/>
  <c r="K14" i="9"/>
  <c r="L14" i="9"/>
  <c r="Q16" i="2" s="1"/>
  <c r="M14" i="9"/>
  <c r="Q17" i="2" s="1"/>
  <c r="N14" i="9"/>
  <c r="Q18" i="2" s="1"/>
  <c r="O14" i="9"/>
  <c r="Q19" i="2" s="1"/>
  <c r="P14" i="9"/>
  <c r="Q20" i="2" s="1"/>
  <c r="Q14" i="9"/>
  <c r="Q21" i="2" s="1"/>
  <c r="R14" i="9"/>
  <c r="S14" i="9"/>
  <c r="T14" i="9"/>
  <c r="Q24" i="2" s="1"/>
  <c r="U14" i="9"/>
  <c r="Q25" i="2" s="1"/>
  <c r="V14" i="9"/>
  <c r="Q26" i="2" s="1"/>
  <c r="W14" i="9"/>
  <c r="Q27" i="2" s="1"/>
  <c r="X14" i="9"/>
  <c r="Q28" i="2" s="1"/>
  <c r="Y14" i="9"/>
  <c r="Q29" i="2" s="1"/>
  <c r="Z14" i="9"/>
  <c r="AA14" i="9"/>
  <c r="AB14" i="9"/>
  <c r="Q32" i="2" s="1"/>
  <c r="AC14" i="9"/>
  <c r="Q33" i="2" s="1"/>
  <c r="AD14" i="9"/>
  <c r="Q34" i="2" s="1"/>
  <c r="AE14" i="9"/>
  <c r="Q35" i="2" s="1"/>
  <c r="AF14" i="9"/>
  <c r="Q36" i="2" s="1"/>
  <c r="AG14" i="9"/>
  <c r="Q37" i="2" s="1"/>
  <c r="AH14" i="9"/>
  <c r="AI14" i="9"/>
  <c r="AJ14" i="9"/>
  <c r="Q40" i="2" s="1"/>
  <c r="AK14" i="9"/>
  <c r="Q41" i="2" s="1"/>
  <c r="AL14" i="9"/>
  <c r="Q42" i="2" s="1"/>
  <c r="AM14" i="9"/>
  <c r="Q43" i="2" s="1"/>
  <c r="AN14" i="9"/>
  <c r="Q44" i="2" s="1"/>
  <c r="AO14" i="9"/>
  <c r="Q45" i="2" s="1"/>
  <c r="AP14" i="9"/>
  <c r="AQ14" i="9"/>
  <c r="AR14" i="9"/>
  <c r="Q48" i="2" s="1"/>
  <c r="AS14" i="9"/>
  <c r="Q49" i="2" s="1"/>
  <c r="AT14" i="9"/>
  <c r="Q50" i="2" s="1"/>
  <c r="AU14" i="9"/>
  <c r="Q51" i="2" s="1"/>
  <c r="AV14" i="9"/>
  <c r="Q52" i="2" s="1"/>
  <c r="AW14" i="9"/>
  <c r="Q53" i="2" s="1"/>
  <c r="AX14" i="9"/>
  <c r="AY14" i="9"/>
  <c r="AZ14" i="9"/>
  <c r="Q56" i="2" s="1"/>
  <c r="BA14" i="9"/>
  <c r="Q57" i="2" s="1"/>
  <c r="BB14" i="9"/>
  <c r="Q58" i="2" s="1"/>
  <c r="BC14" i="9"/>
  <c r="Q59" i="2" s="1"/>
  <c r="BD14" i="9"/>
  <c r="Q60" i="2" s="1"/>
  <c r="BE14" i="9"/>
  <c r="Q61" i="2" s="1"/>
  <c r="BF14" i="9"/>
  <c r="D15" i="9"/>
  <c r="T8" i="2" s="1"/>
  <c r="E15" i="9"/>
  <c r="T9" i="2" s="1"/>
  <c r="F15" i="9"/>
  <c r="T10" i="2" s="1"/>
  <c r="G15" i="9"/>
  <c r="T11" i="2" s="1"/>
  <c r="H15" i="9"/>
  <c r="T12" i="2" s="1"/>
  <c r="I15" i="9"/>
  <c r="T13" i="2" s="1"/>
  <c r="J15" i="9"/>
  <c r="K15" i="9"/>
  <c r="L15" i="9"/>
  <c r="T16" i="2" s="1"/>
  <c r="M15" i="9"/>
  <c r="T17" i="2" s="1"/>
  <c r="N15" i="9"/>
  <c r="T18" i="2" s="1"/>
  <c r="O15" i="9"/>
  <c r="T19" i="2" s="1"/>
  <c r="P15" i="9"/>
  <c r="T20" i="2" s="1"/>
  <c r="Q15" i="9"/>
  <c r="T21" i="2" s="1"/>
  <c r="R15" i="9"/>
  <c r="S15" i="9"/>
  <c r="T15" i="9"/>
  <c r="T24" i="2" s="1"/>
  <c r="U15" i="9"/>
  <c r="T25" i="2" s="1"/>
  <c r="V15" i="9"/>
  <c r="T26" i="2" s="1"/>
  <c r="W15" i="9"/>
  <c r="T27" i="2" s="1"/>
  <c r="X15" i="9"/>
  <c r="T28" i="2" s="1"/>
  <c r="Y15" i="9"/>
  <c r="T29" i="2" s="1"/>
  <c r="Z15" i="9"/>
  <c r="AA15" i="9"/>
  <c r="AB15" i="9"/>
  <c r="T32" i="2" s="1"/>
  <c r="AC15" i="9"/>
  <c r="T33" i="2" s="1"/>
  <c r="AD15" i="9"/>
  <c r="T34" i="2" s="1"/>
  <c r="AE15" i="9"/>
  <c r="T35" i="2" s="1"/>
  <c r="AF15" i="9"/>
  <c r="T36" i="2" s="1"/>
  <c r="AG15" i="9"/>
  <c r="T37" i="2" s="1"/>
  <c r="AH15" i="9"/>
  <c r="AI15" i="9"/>
  <c r="AJ15" i="9"/>
  <c r="T40" i="2" s="1"/>
  <c r="AK15" i="9"/>
  <c r="T41" i="2" s="1"/>
  <c r="AL15" i="9"/>
  <c r="T42" i="2" s="1"/>
  <c r="AM15" i="9"/>
  <c r="T43" i="2" s="1"/>
  <c r="AN15" i="9"/>
  <c r="T44" i="2" s="1"/>
  <c r="AO15" i="9"/>
  <c r="T45" i="2" s="1"/>
  <c r="AP15" i="9"/>
  <c r="AQ15" i="9"/>
  <c r="AR15" i="9"/>
  <c r="T48" i="2" s="1"/>
  <c r="AS15" i="9"/>
  <c r="T49" i="2" s="1"/>
  <c r="AT15" i="9"/>
  <c r="T50" i="2" s="1"/>
  <c r="AU15" i="9"/>
  <c r="T51" i="2" s="1"/>
  <c r="AV15" i="9"/>
  <c r="T52" i="2" s="1"/>
  <c r="AW15" i="9"/>
  <c r="T53" i="2" s="1"/>
  <c r="AX15" i="9"/>
  <c r="AY15" i="9"/>
  <c r="AZ15" i="9"/>
  <c r="T56" i="2" s="1"/>
  <c r="BA15" i="9"/>
  <c r="T57" i="2" s="1"/>
  <c r="BB15" i="9"/>
  <c r="T58" i="2" s="1"/>
  <c r="BC15" i="9"/>
  <c r="T59" i="2" s="1"/>
  <c r="BD15" i="9"/>
  <c r="T60" i="2" s="1"/>
  <c r="BE15" i="9"/>
  <c r="T61" i="2" s="1"/>
  <c r="BF15" i="9"/>
  <c r="D16" i="9"/>
  <c r="V8" i="2" s="1"/>
  <c r="E16" i="9"/>
  <c r="V9" i="2" s="1"/>
  <c r="F16" i="9"/>
  <c r="V10" i="2" s="1"/>
  <c r="G16" i="9"/>
  <c r="V11" i="2" s="1"/>
  <c r="H16" i="9"/>
  <c r="V12" i="2" s="1"/>
  <c r="I16" i="9"/>
  <c r="V13" i="2" s="1"/>
  <c r="J16" i="9"/>
  <c r="K16" i="9"/>
  <c r="V15" i="2" s="1"/>
  <c r="L16" i="9"/>
  <c r="V16" i="2" s="1"/>
  <c r="M16" i="9"/>
  <c r="V17" i="2" s="1"/>
  <c r="N16" i="9"/>
  <c r="V18" i="2" s="1"/>
  <c r="O16" i="9"/>
  <c r="V19" i="2" s="1"/>
  <c r="P16" i="9"/>
  <c r="V20" i="2" s="1"/>
  <c r="Q16" i="9"/>
  <c r="R16" i="9"/>
  <c r="S16" i="9"/>
  <c r="V23" i="2" s="1"/>
  <c r="T16" i="9"/>
  <c r="V24" i="2" s="1"/>
  <c r="U16" i="9"/>
  <c r="V25" i="2" s="1"/>
  <c r="V16" i="9"/>
  <c r="V26" i="2" s="1"/>
  <c r="W16" i="9"/>
  <c r="V27" i="2" s="1"/>
  <c r="X16" i="9"/>
  <c r="V28" i="2" s="1"/>
  <c r="Y16" i="9"/>
  <c r="Z16" i="9"/>
  <c r="AA16" i="9"/>
  <c r="V31" i="2" s="1"/>
  <c r="AB16" i="9"/>
  <c r="V32" i="2" s="1"/>
  <c r="AC16" i="9"/>
  <c r="V33" i="2" s="1"/>
  <c r="AD16" i="9"/>
  <c r="V34" i="2" s="1"/>
  <c r="AE16" i="9"/>
  <c r="V35" i="2" s="1"/>
  <c r="AF16" i="9"/>
  <c r="V36" i="2" s="1"/>
  <c r="AG16" i="9"/>
  <c r="AH16" i="9"/>
  <c r="AI16" i="9"/>
  <c r="V39" i="2" s="1"/>
  <c r="AJ16" i="9"/>
  <c r="V40" i="2" s="1"/>
  <c r="AK16" i="9"/>
  <c r="V41" i="2" s="1"/>
  <c r="AL16" i="9"/>
  <c r="V42" i="2" s="1"/>
  <c r="AM16" i="9"/>
  <c r="V43" i="2" s="1"/>
  <c r="AN16" i="9"/>
  <c r="V44" i="2" s="1"/>
  <c r="AO16" i="9"/>
  <c r="AP16" i="9"/>
  <c r="AQ16" i="9"/>
  <c r="V47" i="2" s="1"/>
  <c r="AR16" i="9"/>
  <c r="V48" i="2" s="1"/>
  <c r="AS16" i="9"/>
  <c r="V49" i="2" s="1"/>
  <c r="AT16" i="9"/>
  <c r="V50" i="2" s="1"/>
  <c r="AU16" i="9"/>
  <c r="V51" i="2" s="1"/>
  <c r="AV16" i="9"/>
  <c r="V52" i="2" s="1"/>
  <c r="AW16" i="9"/>
  <c r="AX16" i="9"/>
  <c r="AY16" i="9"/>
  <c r="V55" i="2" s="1"/>
  <c r="AZ16" i="9"/>
  <c r="V56" i="2" s="1"/>
  <c r="BA16" i="9"/>
  <c r="V57" i="2" s="1"/>
  <c r="BB16" i="9"/>
  <c r="V58" i="2" s="1"/>
  <c r="BC16" i="9"/>
  <c r="V59" i="2" s="1"/>
  <c r="BD16" i="9"/>
  <c r="V60" i="2" s="1"/>
  <c r="BE16" i="9"/>
  <c r="BF16" i="9"/>
  <c r="C13" i="9"/>
  <c r="C14" i="9"/>
  <c r="C15" i="9"/>
  <c r="C16" i="9"/>
  <c r="C12" i="9"/>
  <c r="I7" i="2" s="1"/>
  <c r="F60" i="2" l="1"/>
  <c r="F59" i="2"/>
  <c r="F58" i="2"/>
  <c r="F57" i="2"/>
  <c r="G58" i="2" s="1"/>
  <c r="F56" i="2"/>
  <c r="G57" i="2" s="1"/>
  <c r="F55" i="2"/>
  <c r="F54" i="2"/>
  <c r="F53" i="2"/>
  <c r="G54" i="2" s="1"/>
  <c r="F52" i="2"/>
  <c r="F51" i="2"/>
  <c r="G52" i="2" s="1"/>
  <c r="F50" i="2"/>
  <c r="F49" i="2"/>
  <c r="G50" i="2" s="1"/>
  <c r="F48" i="2"/>
  <c r="G49" i="2" s="1"/>
  <c r="F47" i="2"/>
  <c r="F46" i="2"/>
  <c r="F45" i="2"/>
  <c r="G46" i="2" s="1"/>
  <c r="F44" i="2"/>
  <c r="F43" i="2"/>
  <c r="G44" i="2" s="1"/>
  <c r="F42" i="2"/>
  <c r="F41" i="2"/>
  <c r="G42" i="2" s="1"/>
  <c r="F40" i="2"/>
  <c r="G41" i="2" s="1"/>
  <c r="F39" i="2"/>
  <c r="F38" i="2"/>
  <c r="F37" i="2"/>
  <c r="G38" i="2" s="1"/>
  <c r="F36" i="2"/>
  <c r="F35" i="2"/>
  <c r="G36" i="2" s="1"/>
  <c r="F34" i="2"/>
  <c r="F33" i="2"/>
  <c r="G34" i="2" s="1"/>
  <c r="F32" i="2"/>
  <c r="G33" i="2" s="1"/>
  <c r="F31" i="2"/>
  <c r="F30" i="2"/>
  <c r="F29" i="2"/>
  <c r="G30" i="2" s="1"/>
  <c r="F28" i="2"/>
  <c r="F27" i="2"/>
  <c r="G28" i="2" s="1"/>
  <c r="F26" i="2"/>
  <c r="F25" i="2"/>
  <c r="G26" i="2" s="1"/>
  <c r="F24" i="2"/>
  <c r="F23" i="2"/>
  <c r="F22" i="2"/>
  <c r="F21" i="2"/>
  <c r="G22" i="2" s="1"/>
  <c r="F20" i="2"/>
  <c r="F19" i="2"/>
  <c r="G20" i="2" s="1"/>
  <c r="F18" i="2"/>
  <c r="F17" i="2"/>
  <c r="G18" i="2" s="1"/>
  <c r="F16" i="2"/>
  <c r="F15" i="2"/>
  <c r="F14" i="2"/>
  <c r="F13" i="2"/>
  <c r="G14" i="2" s="1"/>
  <c r="F12" i="2"/>
  <c r="F11" i="2"/>
  <c r="G12" i="2" s="1"/>
  <c r="F10" i="2"/>
  <c r="F9" i="2"/>
  <c r="G10" i="2" s="1"/>
  <c r="F8" i="2"/>
  <c r="F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7" i="2"/>
  <c r="G59" i="2"/>
  <c r="G55" i="2"/>
  <c r="G53" i="2"/>
  <c r="G51" i="2"/>
  <c r="G47" i="2"/>
  <c r="G43" i="2"/>
  <c r="G39" i="2"/>
  <c r="G37" i="2"/>
  <c r="G35" i="2"/>
  <c r="G31" i="2"/>
  <c r="G27" i="2"/>
  <c r="G23" i="2"/>
  <c r="G19" i="2"/>
  <c r="G15" i="2"/>
  <c r="G11" i="2"/>
  <c r="G8" i="2" l="1"/>
  <c r="G16" i="2"/>
  <c r="G24" i="2"/>
  <c r="G32" i="2"/>
  <c r="G40" i="2"/>
  <c r="G67" i="2" s="1"/>
  <c r="G48" i="2"/>
  <c r="G56" i="2"/>
  <c r="G68" i="2" s="1"/>
  <c r="G60" i="2"/>
  <c r="G45" i="2"/>
  <c r="G25" i="2"/>
  <c r="G9" i="2"/>
  <c r="G13" i="2"/>
  <c r="G17" i="2"/>
  <c r="G65" i="2" s="1"/>
  <c r="G21" i="2"/>
  <c r="G29" i="2"/>
  <c r="C8" i="2"/>
  <c r="D8" i="2" s="1"/>
  <c r="G66" i="2" l="1"/>
  <c r="AJ8" i="2"/>
  <c r="Y9" i="2"/>
  <c r="AD9" i="2"/>
  <c r="AD10" i="2"/>
  <c r="AJ10" i="2"/>
  <c r="AL10" i="2"/>
  <c r="AL11" i="2"/>
  <c r="AD12" i="2"/>
  <c r="AG12" i="2"/>
  <c r="AG13" i="2"/>
  <c r="AL13" i="2"/>
  <c r="Y14" i="2"/>
  <c r="Y15" i="2"/>
  <c r="AG15" i="2"/>
  <c r="AJ15" i="2"/>
  <c r="AJ16" i="2"/>
  <c r="Y17" i="2"/>
  <c r="AD17" i="2"/>
  <c r="AD18" i="2"/>
  <c r="AJ18" i="2"/>
  <c r="AL18" i="2"/>
  <c r="AL19" i="2"/>
  <c r="AD20" i="2"/>
  <c r="AG20" i="2"/>
  <c r="AG21" i="2"/>
  <c r="AL21" i="2"/>
  <c r="Y22" i="2"/>
  <c r="Y23" i="2"/>
  <c r="AG23" i="2"/>
  <c r="AJ23" i="2"/>
  <c r="AJ24" i="2"/>
  <c r="Y25" i="2"/>
  <c r="AD25" i="2"/>
  <c r="AD26" i="2"/>
  <c r="AJ26" i="2"/>
  <c r="AL26" i="2"/>
  <c r="AL27" i="2"/>
  <c r="AD28" i="2"/>
  <c r="AG28" i="2"/>
  <c r="AG29" i="2"/>
  <c r="AL29" i="2"/>
  <c r="Y30" i="2"/>
  <c r="Y31" i="2"/>
  <c r="AG31" i="2"/>
  <c r="AJ31" i="2"/>
  <c r="AJ32" i="2"/>
  <c r="Y33" i="2"/>
  <c r="AD33" i="2"/>
  <c r="AD34" i="2"/>
  <c r="AJ34" i="2"/>
  <c r="AL34" i="2"/>
  <c r="AL35" i="2"/>
  <c r="AD36" i="2"/>
  <c r="AG36" i="2"/>
  <c r="AG37" i="2"/>
  <c r="AL37" i="2"/>
  <c r="Y38" i="2"/>
  <c r="Y39" i="2"/>
  <c r="AG39" i="2"/>
  <c r="AJ39" i="2"/>
  <c r="AJ40" i="2"/>
  <c r="Y41" i="2"/>
  <c r="AD41" i="2"/>
  <c r="AD42" i="2"/>
  <c r="AJ42" i="2"/>
  <c r="AL42" i="2"/>
  <c r="AL43" i="2"/>
  <c r="AD44" i="2"/>
  <c r="AG44" i="2"/>
  <c r="AG45" i="2"/>
  <c r="AL45" i="2"/>
  <c r="Y46" i="2"/>
  <c r="Y47" i="2"/>
  <c r="AG47" i="2"/>
  <c r="AJ47" i="2"/>
  <c r="AJ48" i="2"/>
  <c r="Y49" i="2"/>
  <c r="AD49" i="2"/>
  <c r="AD50" i="2"/>
  <c r="AJ50" i="2"/>
  <c r="AL50" i="2"/>
  <c r="AL51" i="2"/>
  <c r="AD52" i="2"/>
  <c r="AG52" i="2"/>
  <c r="AG53" i="2"/>
  <c r="AL53" i="2"/>
  <c r="Y54" i="2"/>
  <c r="Y55" i="2"/>
  <c r="AG55" i="2"/>
  <c r="AJ55" i="2"/>
  <c r="AJ56" i="2"/>
  <c r="Y57" i="2"/>
  <c r="AD57" i="2"/>
  <c r="AD58" i="2"/>
  <c r="AJ58" i="2"/>
  <c r="AL58" i="2"/>
  <c r="AL59" i="2"/>
  <c r="AJ7" i="2"/>
  <c r="AG7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U62" i="2"/>
  <c r="R62" i="2"/>
  <c r="O62" i="2"/>
  <c r="J62" i="2"/>
  <c r="U61" i="2"/>
  <c r="R61" i="2"/>
  <c r="O61" i="2"/>
  <c r="J61" i="2"/>
  <c r="U60" i="2"/>
  <c r="R60" i="2"/>
  <c r="O60" i="2"/>
  <c r="J60" i="2"/>
  <c r="U59" i="2"/>
  <c r="R59" i="2"/>
  <c r="O59" i="2"/>
  <c r="J59" i="2"/>
  <c r="U58" i="2"/>
  <c r="R58" i="2"/>
  <c r="O58" i="2"/>
  <c r="J58" i="2"/>
  <c r="U57" i="2"/>
  <c r="R57" i="2"/>
  <c r="O57" i="2"/>
  <c r="J57" i="2"/>
  <c r="U56" i="2"/>
  <c r="R56" i="2"/>
  <c r="O56" i="2"/>
  <c r="J56" i="2"/>
  <c r="U55" i="2"/>
  <c r="R55" i="2"/>
  <c r="O55" i="2"/>
  <c r="J55" i="2"/>
  <c r="U54" i="2"/>
  <c r="R54" i="2"/>
  <c r="O54" i="2"/>
  <c r="J54" i="2"/>
  <c r="U53" i="2"/>
  <c r="R53" i="2"/>
  <c r="O53" i="2"/>
  <c r="J53" i="2"/>
  <c r="U52" i="2"/>
  <c r="R52" i="2"/>
  <c r="O52" i="2"/>
  <c r="J52" i="2"/>
  <c r="U51" i="2"/>
  <c r="R51" i="2"/>
  <c r="O51" i="2"/>
  <c r="J51" i="2"/>
  <c r="U50" i="2"/>
  <c r="R50" i="2"/>
  <c r="O50" i="2"/>
  <c r="J50" i="2"/>
  <c r="U49" i="2"/>
  <c r="U68" i="2" s="1"/>
  <c r="R49" i="2"/>
  <c r="R68" i="2" s="1"/>
  <c r="O49" i="2"/>
  <c r="J49" i="2"/>
  <c r="U48" i="2"/>
  <c r="R48" i="2"/>
  <c r="O48" i="2"/>
  <c r="J48" i="2"/>
  <c r="U47" i="2"/>
  <c r="R47" i="2"/>
  <c r="O47" i="2"/>
  <c r="J47" i="2"/>
  <c r="U46" i="2"/>
  <c r="R46" i="2"/>
  <c r="O46" i="2"/>
  <c r="J46" i="2"/>
  <c r="U45" i="2"/>
  <c r="R45" i="2"/>
  <c r="O45" i="2"/>
  <c r="J45" i="2"/>
  <c r="U44" i="2"/>
  <c r="R44" i="2"/>
  <c r="O44" i="2"/>
  <c r="J44" i="2"/>
  <c r="U43" i="2"/>
  <c r="R43" i="2"/>
  <c r="O43" i="2"/>
  <c r="J43" i="2"/>
  <c r="U42" i="2"/>
  <c r="R42" i="2"/>
  <c r="O42" i="2"/>
  <c r="J42" i="2"/>
  <c r="U41" i="2"/>
  <c r="R41" i="2"/>
  <c r="O41" i="2"/>
  <c r="J41" i="2"/>
  <c r="U40" i="2"/>
  <c r="R40" i="2"/>
  <c r="O40" i="2"/>
  <c r="J40" i="2"/>
  <c r="U39" i="2"/>
  <c r="R39" i="2"/>
  <c r="O39" i="2"/>
  <c r="J39" i="2"/>
  <c r="U38" i="2"/>
  <c r="R38" i="2"/>
  <c r="O38" i="2"/>
  <c r="J38" i="2"/>
  <c r="U37" i="2"/>
  <c r="R37" i="2"/>
  <c r="O37" i="2"/>
  <c r="J37" i="2"/>
  <c r="U36" i="2"/>
  <c r="R36" i="2"/>
  <c r="O36" i="2"/>
  <c r="J36" i="2"/>
  <c r="U35" i="2"/>
  <c r="R35" i="2"/>
  <c r="O35" i="2"/>
  <c r="J35" i="2"/>
  <c r="U34" i="2"/>
  <c r="R34" i="2"/>
  <c r="O34" i="2"/>
  <c r="J34" i="2"/>
  <c r="U33" i="2"/>
  <c r="R33" i="2"/>
  <c r="O33" i="2"/>
  <c r="J33" i="2"/>
  <c r="U32" i="2"/>
  <c r="R32" i="2"/>
  <c r="O32" i="2"/>
  <c r="J32" i="2"/>
  <c r="U31" i="2"/>
  <c r="R31" i="2"/>
  <c r="O31" i="2"/>
  <c r="J31" i="2"/>
  <c r="U30" i="2"/>
  <c r="R30" i="2"/>
  <c r="O30" i="2"/>
  <c r="J30" i="2"/>
  <c r="U29" i="2"/>
  <c r="R29" i="2"/>
  <c r="O29" i="2"/>
  <c r="J29" i="2"/>
  <c r="U28" i="2"/>
  <c r="R28" i="2"/>
  <c r="O28" i="2"/>
  <c r="J28" i="2"/>
  <c r="U27" i="2"/>
  <c r="R27" i="2"/>
  <c r="O27" i="2"/>
  <c r="J27" i="2"/>
  <c r="U26" i="2"/>
  <c r="R26" i="2"/>
  <c r="O26" i="2"/>
  <c r="J26" i="2"/>
  <c r="U25" i="2"/>
  <c r="R25" i="2"/>
  <c r="O25" i="2"/>
  <c r="J25" i="2"/>
  <c r="U24" i="2"/>
  <c r="R24" i="2"/>
  <c r="O24" i="2"/>
  <c r="J24" i="2"/>
  <c r="U23" i="2"/>
  <c r="R23" i="2"/>
  <c r="O23" i="2"/>
  <c r="J23" i="2"/>
  <c r="U22" i="2"/>
  <c r="R22" i="2"/>
  <c r="O22" i="2"/>
  <c r="J22" i="2"/>
  <c r="U21" i="2"/>
  <c r="R21" i="2"/>
  <c r="O21" i="2"/>
  <c r="J21" i="2"/>
  <c r="U20" i="2"/>
  <c r="R20" i="2"/>
  <c r="O20" i="2"/>
  <c r="J20" i="2"/>
  <c r="U19" i="2"/>
  <c r="R19" i="2"/>
  <c r="O19" i="2"/>
  <c r="J19" i="2"/>
  <c r="U18" i="2"/>
  <c r="R18" i="2"/>
  <c r="O18" i="2"/>
  <c r="J18" i="2"/>
  <c r="U17" i="2"/>
  <c r="R17" i="2"/>
  <c r="O17" i="2"/>
  <c r="J17" i="2"/>
  <c r="U16" i="2"/>
  <c r="R16" i="2"/>
  <c r="O16" i="2"/>
  <c r="J16" i="2"/>
  <c r="U15" i="2"/>
  <c r="R15" i="2"/>
  <c r="O15" i="2"/>
  <c r="J15" i="2"/>
  <c r="U14" i="2"/>
  <c r="R14" i="2"/>
  <c r="O14" i="2"/>
  <c r="J14" i="2"/>
  <c r="U13" i="2"/>
  <c r="R13" i="2"/>
  <c r="O13" i="2"/>
  <c r="J13" i="2"/>
  <c r="U12" i="2"/>
  <c r="R12" i="2"/>
  <c r="O12" i="2"/>
  <c r="J12" i="2"/>
  <c r="U11" i="2"/>
  <c r="R11" i="2"/>
  <c r="O11" i="2"/>
  <c r="J11" i="2"/>
  <c r="U10" i="2"/>
  <c r="R10" i="2"/>
  <c r="O10" i="2"/>
  <c r="J10" i="2"/>
  <c r="U9" i="2"/>
  <c r="R9" i="2"/>
  <c r="O9" i="2"/>
  <c r="J9" i="2"/>
  <c r="U8" i="2"/>
  <c r="R8" i="2"/>
  <c r="O8" i="2"/>
  <c r="J8" i="2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AT33" i="3"/>
  <c r="AU33" i="3"/>
  <c r="AV33" i="3"/>
  <c r="AW33" i="3"/>
  <c r="AX33" i="3"/>
  <c r="AY33" i="3"/>
  <c r="AZ33" i="3"/>
  <c r="BA33" i="3"/>
  <c r="BB33" i="3"/>
  <c r="BC33" i="3"/>
  <c r="BD33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T35" i="3"/>
  <c r="AU35" i="3"/>
  <c r="AV35" i="3"/>
  <c r="AW35" i="3"/>
  <c r="AX35" i="3"/>
  <c r="AY35" i="3"/>
  <c r="AZ35" i="3"/>
  <c r="BA35" i="3"/>
  <c r="BB35" i="3"/>
  <c r="BC35" i="3"/>
  <c r="BD35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AV36" i="3"/>
  <c r="AW36" i="3"/>
  <c r="AX36" i="3"/>
  <c r="AY36" i="3"/>
  <c r="AZ36" i="3"/>
  <c r="BA36" i="3"/>
  <c r="BB36" i="3"/>
  <c r="BC36" i="3"/>
  <c r="BD36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AU37" i="3"/>
  <c r="AV37" i="3"/>
  <c r="AW37" i="3"/>
  <c r="AX37" i="3"/>
  <c r="AY37" i="3"/>
  <c r="AZ37" i="3"/>
  <c r="BA37" i="3"/>
  <c r="BB37" i="3"/>
  <c r="BC37" i="3"/>
  <c r="BD37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AV38" i="3"/>
  <c r="AW38" i="3"/>
  <c r="AX38" i="3"/>
  <c r="AY38" i="3"/>
  <c r="AZ38" i="3"/>
  <c r="BA38" i="3"/>
  <c r="BB38" i="3"/>
  <c r="BC38" i="3"/>
  <c r="BD38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U41" i="3"/>
  <c r="AV41" i="3"/>
  <c r="AW41" i="3"/>
  <c r="AX41" i="3"/>
  <c r="AY41" i="3"/>
  <c r="AZ41" i="3"/>
  <c r="BA41" i="3"/>
  <c r="BB41" i="3"/>
  <c r="BC41" i="3"/>
  <c r="BD41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D33" i="3"/>
  <c r="D34" i="3"/>
  <c r="D35" i="3"/>
  <c r="D36" i="3"/>
  <c r="D37" i="3"/>
  <c r="D38" i="3"/>
  <c r="D39" i="3"/>
  <c r="D40" i="3"/>
  <c r="D41" i="3"/>
  <c r="D42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AV25" i="3"/>
  <c r="AW25" i="3"/>
  <c r="AX25" i="3"/>
  <c r="AY25" i="3"/>
  <c r="AZ25" i="3"/>
  <c r="BA25" i="3"/>
  <c r="BB25" i="3"/>
  <c r="BC25" i="3"/>
  <c r="BD25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D28" i="3"/>
  <c r="Y7" i="2" s="1"/>
  <c r="E28" i="3"/>
  <c r="Y8" i="2" s="1"/>
  <c r="F28" i="3"/>
  <c r="G28" i="3"/>
  <c r="Y10" i="2" s="1"/>
  <c r="H28" i="3"/>
  <c r="Y11" i="2" s="1"/>
  <c r="I28" i="3"/>
  <c r="Y12" i="2" s="1"/>
  <c r="J28" i="3"/>
  <c r="Y13" i="2" s="1"/>
  <c r="K28" i="3"/>
  <c r="L28" i="3"/>
  <c r="M28" i="3"/>
  <c r="Y16" i="2" s="1"/>
  <c r="N28" i="3"/>
  <c r="O28" i="3"/>
  <c r="Y18" i="2" s="1"/>
  <c r="P28" i="3"/>
  <c r="Y19" i="2" s="1"/>
  <c r="Q28" i="3"/>
  <c r="Y20" i="2" s="1"/>
  <c r="R28" i="3"/>
  <c r="Y21" i="2" s="1"/>
  <c r="S28" i="3"/>
  <c r="T28" i="3"/>
  <c r="U28" i="3"/>
  <c r="Y24" i="2" s="1"/>
  <c r="V28" i="3"/>
  <c r="W28" i="3"/>
  <c r="Y26" i="2" s="1"/>
  <c r="X28" i="3"/>
  <c r="Y27" i="2" s="1"/>
  <c r="Y28" i="3"/>
  <c r="Y28" i="2" s="1"/>
  <c r="Z28" i="3"/>
  <c r="Y29" i="2" s="1"/>
  <c r="AA28" i="3"/>
  <c r="AB28" i="3"/>
  <c r="AC28" i="3"/>
  <c r="Y32" i="2" s="1"/>
  <c r="AD28" i="3"/>
  <c r="AE28" i="3"/>
  <c r="Y34" i="2" s="1"/>
  <c r="AF28" i="3"/>
  <c r="Y35" i="2" s="1"/>
  <c r="AG28" i="3"/>
  <c r="Y36" i="2" s="1"/>
  <c r="AH28" i="3"/>
  <c r="Y37" i="2" s="1"/>
  <c r="AI28" i="3"/>
  <c r="AJ28" i="3"/>
  <c r="AK28" i="3"/>
  <c r="Y40" i="2" s="1"/>
  <c r="AL28" i="3"/>
  <c r="AM28" i="3"/>
  <c r="Y42" i="2" s="1"/>
  <c r="AN28" i="3"/>
  <c r="Y43" i="2" s="1"/>
  <c r="AO28" i="3"/>
  <c r="Y44" i="2" s="1"/>
  <c r="AP28" i="3"/>
  <c r="Y45" i="2" s="1"/>
  <c r="AQ28" i="3"/>
  <c r="AR28" i="3"/>
  <c r="AS28" i="3"/>
  <c r="Y48" i="2" s="1"/>
  <c r="AT28" i="3"/>
  <c r="AU28" i="3"/>
  <c r="Y50" i="2" s="1"/>
  <c r="AV28" i="3"/>
  <c r="Y51" i="2" s="1"/>
  <c r="AW28" i="3"/>
  <c r="Y52" i="2" s="1"/>
  <c r="AX28" i="3"/>
  <c r="Y53" i="2" s="1"/>
  <c r="AY28" i="3"/>
  <c r="AZ28" i="3"/>
  <c r="BA28" i="3"/>
  <c r="Y56" i="2" s="1"/>
  <c r="BB28" i="3"/>
  <c r="BC28" i="3"/>
  <c r="Y58" i="2" s="1"/>
  <c r="BD28" i="3"/>
  <c r="Y59" i="2" s="1"/>
  <c r="D29" i="3"/>
  <c r="AD7" i="2" s="1"/>
  <c r="E29" i="3"/>
  <c r="AD8" i="2" s="1"/>
  <c r="F29" i="3"/>
  <c r="G29" i="3"/>
  <c r="H29" i="3"/>
  <c r="AD11" i="2" s="1"/>
  <c r="I29" i="3"/>
  <c r="J29" i="3"/>
  <c r="AD13" i="2" s="1"/>
  <c r="K29" i="3"/>
  <c r="AD14" i="2" s="1"/>
  <c r="L29" i="3"/>
  <c r="AD15" i="2" s="1"/>
  <c r="M29" i="3"/>
  <c r="AD16" i="2" s="1"/>
  <c r="N29" i="3"/>
  <c r="O29" i="3"/>
  <c r="P29" i="3"/>
  <c r="AD19" i="2" s="1"/>
  <c r="Q29" i="3"/>
  <c r="R29" i="3"/>
  <c r="AD21" i="2" s="1"/>
  <c r="S29" i="3"/>
  <c r="AD22" i="2" s="1"/>
  <c r="T29" i="3"/>
  <c r="AD23" i="2" s="1"/>
  <c r="U29" i="3"/>
  <c r="AD24" i="2" s="1"/>
  <c r="V29" i="3"/>
  <c r="W29" i="3"/>
  <c r="X29" i="3"/>
  <c r="AD27" i="2" s="1"/>
  <c r="Y29" i="3"/>
  <c r="Z29" i="3"/>
  <c r="AD29" i="2" s="1"/>
  <c r="AA29" i="3"/>
  <c r="AD30" i="2" s="1"/>
  <c r="AB29" i="3"/>
  <c r="AD31" i="2" s="1"/>
  <c r="AC29" i="3"/>
  <c r="AD32" i="2" s="1"/>
  <c r="AD29" i="3"/>
  <c r="AE29" i="3"/>
  <c r="AF29" i="3"/>
  <c r="AD35" i="2" s="1"/>
  <c r="AG29" i="3"/>
  <c r="AH29" i="3"/>
  <c r="AD37" i="2" s="1"/>
  <c r="AI29" i="3"/>
  <c r="AD38" i="2" s="1"/>
  <c r="AJ29" i="3"/>
  <c r="AD39" i="2" s="1"/>
  <c r="AK29" i="3"/>
  <c r="AD40" i="2" s="1"/>
  <c r="AL29" i="3"/>
  <c r="AM29" i="3"/>
  <c r="AN29" i="3"/>
  <c r="AD43" i="2" s="1"/>
  <c r="AO29" i="3"/>
  <c r="AP29" i="3"/>
  <c r="AD45" i="2" s="1"/>
  <c r="AQ29" i="3"/>
  <c r="AD46" i="2" s="1"/>
  <c r="AR29" i="3"/>
  <c r="AD47" i="2" s="1"/>
  <c r="AS29" i="3"/>
  <c r="AD48" i="2" s="1"/>
  <c r="AT29" i="3"/>
  <c r="AU29" i="3"/>
  <c r="AV29" i="3"/>
  <c r="AD51" i="2" s="1"/>
  <c r="AW29" i="3"/>
  <c r="AX29" i="3"/>
  <c r="AD53" i="2" s="1"/>
  <c r="AY29" i="3"/>
  <c r="AD54" i="2" s="1"/>
  <c r="AZ29" i="3"/>
  <c r="AD55" i="2" s="1"/>
  <c r="BA29" i="3"/>
  <c r="AD56" i="2" s="1"/>
  <c r="BB29" i="3"/>
  <c r="BC29" i="3"/>
  <c r="BD29" i="3"/>
  <c r="AD59" i="2" s="1"/>
  <c r="D30" i="3"/>
  <c r="E30" i="3"/>
  <c r="AG8" i="2" s="1"/>
  <c r="F30" i="3"/>
  <c r="AG9" i="2" s="1"/>
  <c r="G30" i="3"/>
  <c r="AG10" i="2" s="1"/>
  <c r="H30" i="3"/>
  <c r="AG11" i="2" s="1"/>
  <c r="I30" i="3"/>
  <c r="J30" i="3"/>
  <c r="K30" i="3"/>
  <c r="AG14" i="2" s="1"/>
  <c r="L30" i="3"/>
  <c r="M30" i="3"/>
  <c r="AG16" i="2" s="1"/>
  <c r="N30" i="3"/>
  <c r="AG17" i="2" s="1"/>
  <c r="O30" i="3"/>
  <c r="AG18" i="2" s="1"/>
  <c r="P30" i="3"/>
  <c r="AG19" i="2" s="1"/>
  <c r="Q30" i="3"/>
  <c r="R30" i="3"/>
  <c r="S30" i="3"/>
  <c r="AG22" i="2" s="1"/>
  <c r="T30" i="3"/>
  <c r="U30" i="3"/>
  <c r="AG24" i="2" s="1"/>
  <c r="V30" i="3"/>
  <c r="AG25" i="2" s="1"/>
  <c r="W30" i="3"/>
  <c r="AG26" i="2" s="1"/>
  <c r="X30" i="3"/>
  <c r="AG27" i="2" s="1"/>
  <c r="Y30" i="3"/>
  <c r="Z30" i="3"/>
  <c r="AA30" i="3"/>
  <c r="AG30" i="2" s="1"/>
  <c r="AB30" i="3"/>
  <c r="AC30" i="3"/>
  <c r="AG32" i="2" s="1"/>
  <c r="AD30" i="3"/>
  <c r="AG33" i="2" s="1"/>
  <c r="AE30" i="3"/>
  <c r="AG34" i="2" s="1"/>
  <c r="AF30" i="3"/>
  <c r="AG35" i="2" s="1"/>
  <c r="AG30" i="3"/>
  <c r="AH30" i="3"/>
  <c r="AI30" i="3"/>
  <c r="AG38" i="2" s="1"/>
  <c r="AJ30" i="3"/>
  <c r="AK30" i="3"/>
  <c r="AG40" i="2" s="1"/>
  <c r="AL30" i="3"/>
  <c r="AG41" i="2" s="1"/>
  <c r="AM30" i="3"/>
  <c r="AG42" i="2" s="1"/>
  <c r="AN30" i="3"/>
  <c r="AG43" i="2" s="1"/>
  <c r="AO30" i="3"/>
  <c r="AP30" i="3"/>
  <c r="AQ30" i="3"/>
  <c r="AG46" i="2" s="1"/>
  <c r="AR30" i="3"/>
  <c r="AS30" i="3"/>
  <c r="AG48" i="2" s="1"/>
  <c r="AT30" i="3"/>
  <c r="AG49" i="2" s="1"/>
  <c r="AU30" i="3"/>
  <c r="AG50" i="2" s="1"/>
  <c r="AV30" i="3"/>
  <c r="AG51" i="2" s="1"/>
  <c r="AW30" i="3"/>
  <c r="AX30" i="3"/>
  <c r="AY30" i="3"/>
  <c r="AG54" i="2" s="1"/>
  <c r="AZ30" i="3"/>
  <c r="BA30" i="3"/>
  <c r="AG56" i="2" s="1"/>
  <c r="BB30" i="3"/>
  <c r="AG57" i="2" s="1"/>
  <c r="BC30" i="3"/>
  <c r="AG58" i="2" s="1"/>
  <c r="BD30" i="3"/>
  <c r="AG59" i="2" s="1"/>
  <c r="D31" i="3"/>
  <c r="E31" i="3"/>
  <c r="F31" i="3"/>
  <c r="AJ9" i="2" s="1"/>
  <c r="G31" i="3"/>
  <c r="H31" i="3"/>
  <c r="AJ11" i="2" s="1"/>
  <c r="I31" i="3"/>
  <c r="AJ12" i="2" s="1"/>
  <c r="J31" i="3"/>
  <c r="AJ13" i="2" s="1"/>
  <c r="K31" i="3"/>
  <c r="AJ14" i="2" s="1"/>
  <c r="L31" i="3"/>
  <c r="M31" i="3"/>
  <c r="N31" i="3"/>
  <c r="AJ17" i="2" s="1"/>
  <c r="O31" i="3"/>
  <c r="P31" i="3"/>
  <c r="AJ19" i="2" s="1"/>
  <c r="Q31" i="3"/>
  <c r="AJ20" i="2" s="1"/>
  <c r="R31" i="3"/>
  <c r="AJ21" i="2" s="1"/>
  <c r="S31" i="3"/>
  <c r="AJ22" i="2" s="1"/>
  <c r="T31" i="3"/>
  <c r="U31" i="3"/>
  <c r="V31" i="3"/>
  <c r="AJ25" i="2" s="1"/>
  <c r="W31" i="3"/>
  <c r="X31" i="3"/>
  <c r="AJ27" i="2" s="1"/>
  <c r="Y31" i="3"/>
  <c r="AJ28" i="2" s="1"/>
  <c r="Z31" i="3"/>
  <c r="AJ29" i="2" s="1"/>
  <c r="AA31" i="3"/>
  <c r="AJ30" i="2" s="1"/>
  <c r="AB31" i="3"/>
  <c r="AC31" i="3"/>
  <c r="AD31" i="3"/>
  <c r="AJ33" i="2" s="1"/>
  <c r="AE31" i="3"/>
  <c r="AF31" i="3"/>
  <c r="AJ35" i="2" s="1"/>
  <c r="AG31" i="3"/>
  <c r="AJ36" i="2" s="1"/>
  <c r="AH31" i="3"/>
  <c r="AJ37" i="2" s="1"/>
  <c r="AI31" i="3"/>
  <c r="AJ38" i="2" s="1"/>
  <c r="AJ31" i="3"/>
  <c r="AK31" i="3"/>
  <c r="AL31" i="3"/>
  <c r="AJ41" i="2" s="1"/>
  <c r="AM31" i="3"/>
  <c r="AN31" i="3"/>
  <c r="AJ43" i="2" s="1"/>
  <c r="AO31" i="3"/>
  <c r="AJ44" i="2" s="1"/>
  <c r="AP31" i="3"/>
  <c r="AJ45" i="2" s="1"/>
  <c r="AQ31" i="3"/>
  <c r="AJ46" i="2" s="1"/>
  <c r="AR31" i="3"/>
  <c r="AS31" i="3"/>
  <c r="AT31" i="3"/>
  <c r="AJ49" i="2" s="1"/>
  <c r="AU31" i="3"/>
  <c r="AV31" i="3"/>
  <c r="AJ51" i="2" s="1"/>
  <c r="AW31" i="3"/>
  <c r="AJ52" i="2" s="1"/>
  <c r="AX31" i="3"/>
  <c r="AJ53" i="2" s="1"/>
  <c r="AY31" i="3"/>
  <c r="AJ54" i="2" s="1"/>
  <c r="AZ31" i="3"/>
  <c r="BA31" i="3"/>
  <c r="BB31" i="3"/>
  <c r="AJ57" i="2" s="1"/>
  <c r="BC31" i="3"/>
  <c r="BD31" i="3"/>
  <c r="AJ59" i="2" s="1"/>
  <c r="D32" i="3"/>
  <c r="AL7" i="2" s="1"/>
  <c r="E32" i="3"/>
  <c r="AL8" i="2" s="1"/>
  <c r="F32" i="3"/>
  <c r="AL9" i="2" s="1"/>
  <c r="G32" i="3"/>
  <c r="H32" i="3"/>
  <c r="I32" i="3"/>
  <c r="AL12" i="2" s="1"/>
  <c r="J32" i="3"/>
  <c r="K32" i="3"/>
  <c r="AL14" i="2" s="1"/>
  <c r="L32" i="3"/>
  <c r="AL15" i="2" s="1"/>
  <c r="M32" i="3"/>
  <c r="AL16" i="2" s="1"/>
  <c r="N32" i="3"/>
  <c r="AL17" i="2" s="1"/>
  <c r="O32" i="3"/>
  <c r="P32" i="3"/>
  <c r="Q32" i="3"/>
  <c r="AL20" i="2" s="1"/>
  <c r="R32" i="3"/>
  <c r="S32" i="3"/>
  <c r="AL22" i="2" s="1"/>
  <c r="T32" i="3"/>
  <c r="AL23" i="2" s="1"/>
  <c r="U32" i="3"/>
  <c r="AL24" i="2" s="1"/>
  <c r="V32" i="3"/>
  <c r="AL25" i="2" s="1"/>
  <c r="W32" i="3"/>
  <c r="X32" i="3"/>
  <c r="Y32" i="3"/>
  <c r="AL28" i="2" s="1"/>
  <c r="Z32" i="3"/>
  <c r="AA32" i="3"/>
  <c r="AL30" i="2" s="1"/>
  <c r="AB32" i="3"/>
  <c r="AL31" i="2" s="1"/>
  <c r="AC32" i="3"/>
  <c r="AL32" i="2" s="1"/>
  <c r="AD32" i="3"/>
  <c r="AL33" i="2" s="1"/>
  <c r="AE32" i="3"/>
  <c r="AF32" i="3"/>
  <c r="AG32" i="3"/>
  <c r="AL36" i="2" s="1"/>
  <c r="AH32" i="3"/>
  <c r="AI32" i="3"/>
  <c r="AL38" i="2" s="1"/>
  <c r="AJ32" i="3"/>
  <c r="AL39" i="2" s="1"/>
  <c r="AK32" i="3"/>
  <c r="AL40" i="2" s="1"/>
  <c r="AL32" i="3"/>
  <c r="AL41" i="2" s="1"/>
  <c r="AM32" i="3"/>
  <c r="AN32" i="3"/>
  <c r="AO32" i="3"/>
  <c r="AL44" i="2" s="1"/>
  <c r="AP32" i="3"/>
  <c r="AQ32" i="3"/>
  <c r="AL46" i="2" s="1"/>
  <c r="AR32" i="3"/>
  <c r="AL47" i="2" s="1"/>
  <c r="AS32" i="3"/>
  <c r="AL48" i="2" s="1"/>
  <c r="AT32" i="3"/>
  <c r="AL49" i="2" s="1"/>
  <c r="AU32" i="3"/>
  <c r="AV32" i="3"/>
  <c r="AW32" i="3"/>
  <c r="AL52" i="2" s="1"/>
  <c r="AX32" i="3"/>
  <c r="AY32" i="3"/>
  <c r="AL54" i="2" s="1"/>
  <c r="AZ32" i="3"/>
  <c r="AL55" i="2" s="1"/>
  <c r="BA32" i="3"/>
  <c r="AL56" i="2" s="1"/>
  <c r="BB32" i="3"/>
  <c r="AL57" i="2" s="1"/>
  <c r="BC32" i="3"/>
  <c r="BD3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D22" i="3"/>
  <c r="U67" i="2" l="1"/>
  <c r="R67" i="2"/>
  <c r="R65" i="2"/>
  <c r="R66" i="2"/>
  <c r="U66" i="2"/>
  <c r="U65" i="2"/>
  <c r="J65" i="2"/>
  <c r="K8" i="2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L8" i="2"/>
  <c r="M8" i="2" s="1"/>
  <c r="J67" i="2"/>
  <c r="J68" i="2"/>
  <c r="AM59" i="2"/>
  <c r="Z59" i="2"/>
  <c r="AE58" i="2"/>
  <c r="AH57" i="2"/>
  <c r="AK56" i="2"/>
  <c r="AM55" i="2"/>
  <c r="Z55" i="2"/>
  <c r="AE54" i="2"/>
  <c r="AH53" i="2"/>
  <c r="AK52" i="2"/>
  <c r="AM51" i="2"/>
  <c r="Z51" i="2"/>
  <c r="AE50" i="2"/>
  <c r="AH49" i="2"/>
  <c r="AK48" i="2"/>
  <c r="AM47" i="2"/>
  <c r="Z47" i="2"/>
  <c r="AE46" i="2"/>
  <c r="AH45" i="2"/>
  <c r="AK44" i="2"/>
  <c r="AM43" i="2"/>
  <c r="Z43" i="2"/>
  <c r="AE42" i="2"/>
  <c r="AH41" i="2"/>
  <c r="AK40" i="2"/>
  <c r="AM39" i="2"/>
  <c r="Z39" i="2"/>
  <c r="AE38" i="2"/>
  <c r="AH37" i="2"/>
  <c r="AK36" i="2"/>
  <c r="AM35" i="2"/>
  <c r="Z35" i="2"/>
  <c r="AE34" i="2"/>
  <c r="AH33" i="2"/>
  <c r="AK32" i="2"/>
  <c r="AM31" i="2"/>
  <c r="Z31" i="2"/>
  <c r="AE30" i="2"/>
  <c r="AH29" i="2"/>
  <c r="AK28" i="2"/>
  <c r="AM27" i="2"/>
  <c r="Z27" i="2"/>
  <c r="AE26" i="2"/>
  <c r="AH25" i="2"/>
  <c r="AK24" i="2"/>
  <c r="AM23" i="2"/>
  <c r="Z23" i="2"/>
  <c r="AE22" i="2"/>
  <c r="AH21" i="2"/>
  <c r="AK20" i="2"/>
  <c r="AM19" i="2"/>
  <c r="Z19" i="2"/>
  <c r="AE18" i="2"/>
  <c r="AH17" i="2"/>
  <c r="AK16" i="2"/>
  <c r="AM15" i="2"/>
  <c r="Z15" i="2"/>
  <c r="AE14" i="2"/>
  <c r="AH13" i="2"/>
  <c r="AK12" i="2"/>
  <c r="AM11" i="2"/>
  <c r="Z11" i="2"/>
  <c r="AE10" i="2"/>
  <c r="AH9" i="2"/>
  <c r="AH59" i="2"/>
  <c r="AK58" i="2"/>
  <c r="AM57" i="2"/>
  <c r="Z57" i="2"/>
  <c r="AE56" i="2"/>
  <c r="AH55" i="2"/>
  <c r="AK54" i="2"/>
  <c r="AM53" i="2"/>
  <c r="Z53" i="2"/>
  <c r="AE52" i="2"/>
  <c r="AH51" i="2"/>
  <c r="AK50" i="2"/>
  <c r="AM49" i="2"/>
  <c r="Z49" i="2"/>
  <c r="AE48" i="2"/>
  <c r="AH47" i="2"/>
  <c r="AK46" i="2"/>
  <c r="AM45" i="2"/>
  <c r="Z45" i="2"/>
  <c r="AE44" i="2"/>
  <c r="AH43" i="2"/>
  <c r="AK42" i="2"/>
  <c r="AM41" i="2"/>
  <c r="Z41" i="2"/>
  <c r="AE40" i="2"/>
  <c r="AH39" i="2"/>
  <c r="AK38" i="2"/>
  <c r="AM37" i="2"/>
  <c r="Z37" i="2"/>
  <c r="AE36" i="2"/>
  <c r="AH35" i="2"/>
  <c r="AK34" i="2"/>
  <c r="AM33" i="2"/>
  <c r="Z33" i="2"/>
  <c r="AE32" i="2"/>
  <c r="AH31" i="2"/>
  <c r="AK30" i="2"/>
  <c r="AM29" i="2"/>
  <c r="Z29" i="2"/>
  <c r="AE28" i="2"/>
  <c r="AH27" i="2"/>
  <c r="AK26" i="2"/>
  <c r="AM25" i="2"/>
  <c r="Z25" i="2"/>
  <c r="AE24" i="2"/>
  <c r="AH23" i="2"/>
  <c r="AK22" i="2"/>
  <c r="AM21" i="2"/>
  <c r="Z21" i="2"/>
  <c r="AE20" i="2"/>
  <c r="AH19" i="2"/>
  <c r="AK18" i="2"/>
  <c r="AM17" i="2"/>
  <c r="Z17" i="2"/>
  <c r="AE16" i="2"/>
  <c r="AH15" i="2"/>
  <c r="AK14" i="2"/>
  <c r="AM13" i="2"/>
  <c r="Z13" i="2"/>
  <c r="AE12" i="2"/>
  <c r="AH11" i="2"/>
  <c r="AK10" i="2"/>
  <c r="AM9" i="2"/>
  <c r="Z9" i="2"/>
  <c r="J66" i="2"/>
  <c r="AE8" i="2"/>
  <c r="AE59" i="2"/>
  <c r="AH58" i="2"/>
  <c r="AK57" i="2"/>
  <c r="AM56" i="2"/>
  <c r="Z56" i="2"/>
  <c r="AE55" i="2"/>
  <c r="AH54" i="2"/>
  <c r="AK53" i="2"/>
  <c r="AM52" i="2"/>
  <c r="Z52" i="2"/>
  <c r="AE51" i="2"/>
  <c r="AH50" i="2"/>
  <c r="AK49" i="2"/>
  <c r="AM48" i="2"/>
  <c r="Z48" i="2"/>
  <c r="AE47" i="2"/>
  <c r="AH46" i="2"/>
  <c r="AK45" i="2"/>
  <c r="AM44" i="2"/>
  <c r="Z44" i="2"/>
  <c r="AE43" i="2"/>
  <c r="AH42" i="2"/>
  <c r="AK41" i="2"/>
  <c r="AM40" i="2"/>
  <c r="Z40" i="2"/>
  <c r="AE39" i="2"/>
  <c r="AH38" i="2"/>
  <c r="AK37" i="2"/>
  <c r="AM36" i="2"/>
  <c r="Z36" i="2"/>
  <c r="AE35" i="2"/>
  <c r="AH34" i="2"/>
  <c r="AK33" i="2"/>
  <c r="AM32" i="2"/>
  <c r="Z32" i="2"/>
  <c r="AE31" i="2"/>
  <c r="AH30" i="2"/>
  <c r="AK29" i="2"/>
  <c r="AM28" i="2"/>
  <c r="Z28" i="2"/>
  <c r="AE27" i="2"/>
  <c r="AH26" i="2"/>
  <c r="AK25" i="2"/>
  <c r="AM24" i="2"/>
  <c r="Z24" i="2"/>
  <c r="AE23" i="2"/>
  <c r="AH22" i="2"/>
  <c r="AK21" i="2"/>
  <c r="AM20" i="2"/>
  <c r="Z20" i="2"/>
  <c r="AE19" i="2"/>
  <c r="AH18" i="2"/>
  <c r="AK17" i="2"/>
  <c r="AM16" i="2"/>
  <c r="Z16" i="2"/>
  <c r="AE15" i="2"/>
  <c r="AH14" i="2"/>
  <c r="AK13" i="2"/>
  <c r="AM12" i="2"/>
  <c r="Z12" i="2"/>
  <c r="AE11" i="2"/>
  <c r="AH10" i="2"/>
  <c r="AK9" i="2"/>
  <c r="AM8" i="2"/>
  <c r="Z8" i="2"/>
  <c r="AK8" i="2"/>
  <c r="AK59" i="2"/>
  <c r="AM58" i="2"/>
  <c r="Z58" i="2"/>
  <c r="AE57" i="2"/>
  <c r="AH56" i="2"/>
  <c r="AK55" i="2"/>
  <c r="AM54" i="2"/>
  <c r="Z54" i="2"/>
  <c r="AE53" i="2"/>
  <c r="AH52" i="2"/>
  <c r="AK51" i="2"/>
  <c r="AM50" i="2"/>
  <c r="Z50" i="2"/>
  <c r="AE49" i="2"/>
  <c r="AH48" i="2"/>
  <c r="AK47" i="2"/>
  <c r="AM46" i="2"/>
  <c r="Z46" i="2"/>
  <c r="AE45" i="2"/>
  <c r="AH44" i="2"/>
  <c r="AK43" i="2"/>
  <c r="AM42" i="2"/>
  <c r="Z42" i="2"/>
  <c r="AE41" i="2"/>
  <c r="AH40" i="2"/>
  <c r="AK39" i="2"/>
  <c r="AM38" i="2"/>
  <c r="Z38" i="2"/>
  <c r="AE37" i="2"/>
  <c r="AH36" i="2"/>
  <c r="AK35" i="2"/>
  <c r="AM34" i="2"/>
  <c r="Z34" i="2"/>
  <c r="AE33" i="2"/>
  <c r="AH32" i="2"/>
  <c r="AK31" i="2"/>
  <c r="AM30" i="2"/>
  <c r="Z30" i="2"/>
  <c r="AE29" i="2"/>
  <c r="AH28" i="2"/>
  <c r="AK27" i="2"/>
  <c r="AM26" i="2"/>
  <c r="Z26" i="2"/>
  <c r="AE25" i="2"/>
  <c r="AH24" i="2"/>
  <c r="AK23" i="2"/>
  <c r="AM22" i="2"/>
  <c r="Z22" i="2"/>
  <c r="AE21" i="2"/>
  <c r="AH20" i="2"/>
  <c r="AK19" i="2"/>
  <c r="AM18" i="2"/>
  <c r="Z18" i="2"/>
  <c r="AE17" i="2"/>
  <c r="AH16" i="2"/>
  <c r="AK15" i="2"/>
  <c r="AM14" i="2"/>
  <c r="Z14" i="2"/>
  <c r="AE13" i="2"/>
  <c r="AH12" i="2"/>
  <c r="AK11" i="2"/>
  <c r="AM10" i="2"/>
  <c r="Z10" i="2"/>
  <c r="AE9" i="2"/>
  <c r="AH8" i="2"/>
  <c r="C9" i="2"/>
  <c r="L9" i="2" s="1"/>
  <c r="M9" i="2" s="1"/>
  <c r="C10" i="2"/>
  <c r="L10" i="2" s="1"/>
  <c r="M10" i="2" s="1"/>
  <c r="C11" i="2"/>
  <c r="L11" i="2" s="1"/>
  <c r="M11" i="2" s="1"/>
  <c r="C12" i="2"/>
  <c r="L12" i="2" s="1"/>
  <c r="M12" i="2" s="1"/>
  <c r="C13" i="2"/>
  <c r="L13" i="2" s="1"/>
  <c r="M13" i="2" s="1"/>
  <c r="C14" i="2"/>
  <c r="L14" i="2" s="1"/>
  <c r="M14" i="2" s="1"/>
  <c r="C15" i="2"/>
  <c r="L15" i="2" s="1"/>
  <c r="M15" i="2" s="1"/>
  <c r="C16" i="2"/>
  <c r="L16" i="2" s="1"/>
  <c r="M16" i="2" s="1"/>
  <c r="C17" i="2"/>
  <c r="L17" i="2" s="1"/>
  <c r="M17" i="2" s="1"/>
  <c r="C18" i="2"/>
  <c r="L18" i="2" s="1"/>
  <c r="M18" i="2" s="1"/>
  <c r="C19" i="2"/>
  <c r="L19" i="2" s="1"/>
  <c r="M19" i="2" s="1"/>
  <c r="C20" i="2"/>
  <c r="L20" i="2" s="1"/>
  <c r="M20" i="2" s="1"/>
  <c r="C21" i="2"/>
  <c r="L21" i="2" s="1"/>
  <c r="M21" i="2" s="1"/>
  <c r="C22" i="2"/>
  <c r="L22" i="2" s="1"/>
  <c r="M22" i="2" s="1"/>
  <c r="C23" i="2"/>
  <c r="L23" i="2" s="1"/>
  <c r="M23" i="2" s="1"/>
  <c r="C24" i="2"/>
  <c r="L24" i="2" s="1"/>
  <c r="M24" i="2" s="1"/>
  <c r="C25" i="2"/>
  <c r="L25" i="2" s="1"/>
  <c r="M25" i="2" s="1"/>
  <c r="C26" i="2"/>
  <c r="L26" i="2" s="1"/>
  <c r="M26" i="2" s="1"/>
  <c r="C27" i="2"/>
  <c r="L27" i="2" s="1"/>
  <c r="M27" i="2" s="1"/>
  <c r="C28" i="2"/>
  <c r="L28" i="2" s="1"/>
  <c r="M28" i="2" s="1"/>
  <c r="C29" i="2"/>
  <c r="L29" i="2" s="1"/>
  <c r="M29" i="2" s="1"/>
  <c r="C30" i="2"/>
  <c r="L30" i="2" s="1"/>
  <c r="M30" i="2" s="1"/>
  <c r="C31" i="2"/>
  <c r="L31" i="2" s="1"/>
  <c r="M31" i="2" s="1"/>
  <c r="C32" i="2"/>
  <c r="L32" i="2" s="1"/>
  <c r="M32" i="2" s="1"/>
  <c r="C33" i="2"/>
  <c r="L33" i="2" s="1"/>
  <c r="M33" i="2" s="1"/>
  <c r="C34" i="2"/>
  <c r="L34" i="2" s="1"/>
  <c r="M34" i="2" s="1"/>
  <c r="C35" i="2"/>
  <c r="L35" i="2" s="1"/>
  <c r="M35" i="2" s="1"/>
  <c r="C36" i="2"/>
  <c r="L36" i="2" s="1"/>
  <c r="M36" i="2" s="1"/>
  <c r="C37" i="2"/>
  <c r="L37" i="2" s="1"/>
  <c r="M37" i="2" s="1"/>
  <c r="C38" i="2"/>
  <c r="L38" i="2" s="1"/>
  <c r="M38" i="2" s="1"/>
  <c r="C39" i="2"/>
  <c r="L39" i="2" s="1"/>
  <c r="M39" i="2" s="1"/>
  <c r="C40" i="2"/>
  <c r="L40" i="2" s="1"/>
  <c r="M40" i="2" s="1"/>
  <c r="C41" i="2"/>
  <c r="L41" i="2" s="1"/>
  <c r="M41" i="2" s="1"/>
  <c r="C42" i="2"/>
  <c r="L42" i="2" s="1"/>
  <c r="M42" i="2" s="1"/>
  <c r="C43" i="2"/>
  <c r="L43" i="2" s="1"/>
  <c r="M43" i="2" s="1"/>
  <c r="C44" i="2"/>
  <c r="L44" i="2" s="1"/>
  <c r="M44" i="2" s="1"/>
  <c r="C45" i="2"/>
  <c r="L45" i="2" s="1"/>
  <c r="M45" i="2" s="1"/>
  <c r="C46" i="2"/>
  <c r="L46" i="2" s="1"/>
  <c r="M46" i="2" s="1"/>
  <c r="C47" i="2"/>
  <c r="L47" i="2" s="1"/>
  <c r="M47" i="2" s="1"/>
  <c r="C48" i="2"/>
  <c r="L48" i="2" s="1"/>
  <c r="M48" i="2" s="1"/>
  <c r="C49" i="2"/>
  <c r="L49" i="2" s="1"/>
  <c r="M49" i="2" s="1"/>
  <c r="C50" i="2"/>
  <c r="L50" i="2" s="1"/>
  <c r="M50" i="2" s="1"/>
  <c r="C51" i="2"/>
  <c r="L51" i="2" s="1"/>
  <c r="M51" i="2" s="1"/>
  <c r="C52" i="2"/>
  <c r="L52" i="2" s="1"/>
  <c r="M52" i="2" s="1"/>
  <c r="C53" i="2"/>
  <c r="L53" i="2" s="1"/>
  <c r="M53" i="2" s="1"/>
  <c r="C54" i="2"/>
  <c r="L54" i="2" s="1"/>
  <c r="M54" i="2" s="1"/>
  <c r="C55" i="2"/>
  <c r="L55" i="2" s="1"/>
  <c r="M55" i="2" s="1"/>
  <c r="C56" i="2"/>
  <c r="L56" i="2" s="1"/>
  <c r="M56" i="2" s="1"/>
  <c r="C57" i="2"/>
  <c r="L57" i="2" s="1"/>
  <c r="M57" i="2" s="1"/>
  <c r="C58" i="2"/>
  <c r="L58" i="2" s="1"/>
  <c r="M58" i="2" s="1"/>
  <c r="C59" i="2"/>
  <c r="L59" i="2" s="1"/>
  <c r="M59" i="2" s="1"/>
  <c r="C60" i="2"/>
  <c r="L60" i="2" s="1"/>
  <c r="M60" i="2" s="1"/>
  <c r="AB13" i="2" l="1"/>
  <c r="AC13" i="2" s="1"/>
  <c r="AB45" i="2"/>
  <c r="AC45" i="2" s="1"/>
  <c r="AB29" i="2"/>
  <c r="AC29" i="2" s="1"/>
  <c r="AK66" i="2"/>
  <c r="AK65" i="2"/>
  <c r="AK67" i="2"/>
  <c r="AH66" i="2"/>
  <c r="AH65" i="2"/>
  <c r="AK68" i="2"/>
  <c r="AH67" i="2"/>
  <c r="AH68" i="2"/>
  <c r="AB22" i="2"/>
  <c r="AC22" i="2" s="1"/>
  <c r="AB38" i="2"/>
  <c r="AC38" i="2" s="1"/>
  <c r="AB54" i="2"/>
  <c r="AC54" i="2" s="1"/>
  <c r="AB9" i="2"/>
  <c r="AC9" i="2" s="1"/>
  <c r="AB25" i="2"/>
  <c r="AC25" i="2" s="1"/>
  <c r="AB41" i="2"/>
  <c r="AC41" i="2" s="1"/>
  <c r="AB57" i="2"/>
  <c r="AC57" i="2" s="1"/>
  <c r="AB18" i="2"/>
  <c r="AC18" i="2" s="1"/>
  <c r="AB34" i="2"/>
  <c r="AC34" i="2" s="1"/>
  <c r="AB50" i="2"/>
  <c r="AC50" i="2" s="1"/>
  <c r="AB21" i="2"/>
  <c r="AC21" i="2" s="1"/>
  <c r="AB37" i="2"/>
  <c r="AC37" i="2" s="1"/>
  <c r="AB53" i="2"/>
  <c r="AC53" i="2" s="1"/>
  <c r="AB15" i="2"/>
  <c r="AC15" i="2" s="1"/>
  <c r="AB31" i="2"/>
  <c r="AC31" i="2" s="1"/>
  <c r="AB47" i="2"/>
  <c r="AC47" i="2" s="1"/>
  <c r="AB16" i="2"/>
  <c r="AC16" i="2" s="1"/>
  <c r="AB48" i="2"/>
  <c r="AC48" i="2" s="1"/>
  <c r="AB52" i="2"/>
  <c r="AC52" i="2" s="1"/>
  <c r="AB10" i="2"/>
  <c r="AC10" i="2" s="1"/>
  <c r="AB26" i="2"/>
  <c r="AC26" i="2" s="1"/>
  <c r="AB42" i="2"/>
  <c r="AC42" i="2" s="1"/>
  <c r="AB58" i="2"/>
  <c r="AC58" i="2" s="1"/>
  <c r="AB24" i="2"/>
  <c r="AC24" i="2" s="1"/>
  <c r="AB40" i="2"/>
  <c r="AC40" i="2" s="1"/>
  <c r="AB56" i="2"/>
  <c r="AC56" i="2" s="1"/>
  <c r="AB23" i="2"/>
  <c r="AC23" i="2" s="1"/>
  <c r="AB39" i="2"/>
  <c r="AC39" i="2" s="1"/>
  <c r="AB55" i="2"/>
  <c r="AC55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C65" i="2"/>
  <c r="AB14" i="2"/>
  <c r="AC14" i="2" s="1"/>
  <c r="AB30" i="2"/>
  <c r="AC30" i="2" s="1"/>
  <c r="AB46" i="2"/>
  <c r="AC46" i="2" s="1"/>
  <c r="AB12" i="2"/>
  <c r="AC12" i="2" s="1"/>
  <c r="AB28" i="2"/>
  <c r="AC28" i="2" s="1"/>
  <c r="AB44" i="2"/>
  <c r="AC44" i="2" s="1"/>
  <c r="AB17" i="2"/>
  <c r="AC17" i="2" s="1"/>
  <c r="AB33" i="2"/>
  <c r="AC33" i="2" s="1"/>
  <c r="AB49" i="2"/>
  <c r="AC49" i="2" s="1"/>
  <c r="AB11" i="2"/>
  <c r="AC11" i="2" s="1"/>
  <c r="AB27" i="2"/>
  <c r="AC27" i="2" s="1"/>
  <c r="AB43" i="2"/>
  <c r="AC43" i="2" s="1"/>
  <c r="AB59" i="2"/>
  <c r="AC59" i="2" s="1"/>
  <c r="AB32" i="2"/>
  <c r="AC32" i="2" s="1"/>
  <c r="AB20" i="2"/>
  <c r="AC20" i="2" s="1"/>
  <c r="AB36" i="2"/>
  <c r="AC36" i="2" s="1"/>
  <c r="AB19" i="2"/>
  <c r="AC19" i="2" s="1"/>
  <c r="AB35" i="2"/>
  <c r="AC35" i="2" s="1"/>
  <c r="AB51" i="2"/>
  <c r="AC51" i="2" s="1"/>
  <c r="Z65" i="2"/>
  <c r="AB8" i="2"/>
  <c r="AC8" i="2" s="1"/>
  <c r="AA8" i="2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A33" i="2" s="1"/>
  <c r="AA34" i="2" s="1"/>
  <c r="AA35" i="2" s="1"/>
  <c r="AA36" i="2" s="1"/>
  <c r="AA37" i="2" s="1"/>
  <c r="AA38" i="2" s="1"/>
  <c r="AA39" i="2" s="1"/>
  <c r="AA40" i="2" s="1"/>
  <c r="AA41" i="2" s="1"/>
  <c r="AA42" i="2" s="1"/>
  <c r="AA43" i="2" s="1"/>
  <c r="AA44" i="2" s="1"/>
  <c r="AA45" i="2" s="1"/>
  <c r="AA46" i="2" s="1"/>
  <c r="AA47" i="2" s="1"/>
  <c r="AA48" i="2" s="1"/>
  <c r="AA49" i="2" s="1"/>
  <c r="AA50" i="2" s="1"/>
  <c r="AA51" i="2" s="1"/>
  <c r="AA52" i="2" s="1"/>
  <c r="AA53" i="2" s="1"/>
  <c r="AA54" i="2" s="1"/>
  <c r="AA55" i="2" s="1"/>
  <c r="AA56" i="2" s="1"/>
  <c r="AA57" i="2" s="1"/>
  <c r="AA58" i="2" s="1"/>
  <c r="AA59" i="2" s="1"/>
  <c r="C67" i="2"/>
  <c r="Z68" i="2"/>
  <c r="C66" i="2"/>
  <c r="C68" i="2"/>
  <c r="Z66" i="2"/>
  <c r="Z67" i="2"/>
</calcChain>
</file>

<file path=xl/sharedStrings.xml><?xml version="1.0" encoding="utf-8"?>
<sst xmlns="http://schemas.openxmlformats.org/spreadsheetml/2006/main" count="177" uniqueCount="45">
  <si>
    <t>Prices</t>
  </si>
  <si>
    <t>North American Industry Classification System (NAICS)</t>
  </si>
  <si>
    <t>Assets</t>
  </si>
  <si>
    <t>Current prices</t>
  </si>
  <si>
    <t>Utilities [22]</t>
  </si>
  <si>
    <t>Building</t>
  </si>
  <si>
    <t>Engineering</t>
  </si>
  <si>
    <t>Machinery and equipment</t>
  </si>
  <si>
    <t>Intellectual property products</t>
  </si>
  <si>
    <t>Electric power generation, transmission and distribution [2211]</t>
  </si>
  <si>
    <t>2007 constant prices</t>
  </si>
  <si>
    <t>Year</t>
  </si>
  <si>
    <t>Level</t>
  </si>
  <si>
    <t>Growth Rate</t>
  </si>
  <si>
    <t>na</t>
  </si>
  <si>
    <t>Non-residential buildings</t>
  </si>
  <si>
    <t>Engineering construction</t>
  </si>
  <si>
    <t>Deflator</t>
  </si>
  <si>
    <t>Total assets</t>
  </si>
  <si>
    <t>Percentage of Total Utilities</t>
  </si>
  <si>
    <t>Total Non-Residential</t>
  </si>
  <si>
    <t>1988-2013</t>
  </si>
  <si>
    <t>2003-2013</t>
  </si>
  <si>
    <t>1962-2013</t>
  </si>
  <si>
    <t>Implicit Capital Stock Deflators</t>
  </si>
  <si>
    <t>Absolute Difference</t>
  </si>
  <si>
    <t>Cumulative Growth Rate</t>
  </si>
  <si>
    <t>1962-1997</t>
  </si>
  <si>
    <t>Notes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</si>
  <si>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All growth rates are computed logarithmically. For example, growth rate of X = ln(X</t>
    </r>
    <r>
      <rPr>
        <vertAlign val="subscript"/>
        <sz val="11"/>
        <rFont val="Calibri"/>
        <family val="2"/>
      </rPr>
      <t>t</t>
    </r>
    <r>
      <rPr>
        <sz val="11"/>
        <rFont val="Calibri"/>
        <family val="2"/>
      </rPr>
      <t>-X</t>
    </r>
    <r>
      <rPr>
        <vertAlign val="subscript"/>
        <sz val="11"/>
        <rFont val="Calibri"/>
        <family val="2"/>
      </rPr>
      <t>t-1</t>
    </r>
    <r>
      <rPr>
        <sz val="11"/>
        <rFont val="Calibri"/>
        <family val="2"/>
      </rPr>
      <t>)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</si>
  <si>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Electric Utility Construction Price Index (Statistics Canada, Table 327-0011)</t>
    </r>
  </si>
  <si>
    <r>
      <t>EUCPI</t>
    </r>
    <r>
      <rPr>
        <vertAlign val="superscript"/>
        <sz val="11"/>
        <color theme="1"/>
        <rFont val="Calibri"/>
        <family val="2"/>
        <scheme val="minor"/>
      </rPr>
      <t>2</t>
    </r>
  </si>
  <si>
    <r>
      <t>Electric Power Generation, Transmission, and Distribution</t>
    </r>
    <r>
      <rPr>
        <vertAlign val="superscript"/>
        <sz val="11"/>
        <color theme="1"/>
        <rFont val="Calibri"/>
        <family val="2"/>
        <scheme val="minor"/>
      </rPr>
      <t>4</t>
    </r>
  </si>
  <si>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 xml:space="preserve"> Flows and Stocks of Fixed Non-Residential Capital (Statistics Canada, Table 031-0005)</t>
    </r>
  </si>
  <si>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Flows and Stocks of Fixed Non-Residential Capital (Statistics Canada, Table 031-0002)</t>
    </r>
  </si>
  <si>
    <t>Electric GTD GR - EUCPI GR</t>
  </si>
  <si>
    <t>Utilities GR - EUCPI GR</t>
  </si>
  <si>
    <t>Annual Average Growth</t>
  </si>
  <si>
    <t>Distribution Systems</t>
  </si>
  <si>
    <t>Substations</t>
  </si>
  <si>
    <r>
      <t>Utilities</t>
    </r>
    <r>
      <rPr>
        <vertAlign val="superscript"/>
        <sz val="11"/>
        <color theme="1"/>
        <rFont val="Calibri"/>
        <family val="2"/>
        <scheme val="minor"/>
      </rPr>
      <t>3</t>
    </r>
  </si>
  <si>
    <r>
      <t>Alternative Canadian Utility Asset Deflators</t>
    </r>
    <r>
      <rPr>
        <vertAlign val="superscript"/>
        <sz val="16"/>
        <color theme="1"/>
        <rFont val="Calibri"/>
        <family val="2"/>
        <scheme val="minor"/>
      </rPr>
      <t>1</t>
    </r>
  </si>
  <si>
    <t>Price index components</t>
  </si>
  <si>
    <t>Distribution systems</t>
  </si>
  <si>
    <t>Total non-residential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</si>
</sst>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&quot;$&quot;#,##0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name val="Calibri"/>
      <family val="2"/>
    </font>
    <font>
      <vertAlign val="subscript"/>
      <sz val="11"/>
      <name val="Calibri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Fill="1" applyBorder="1" applyAlignment="1">
      <alignment horizontal="center" wrapText="1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Fill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 applyAlignment="1">
      <alignment horizontal="center" wrapText="1"/>
    </xf>
    <xf numFmtId="164" fontId="0" fillId="0" borderId="0" xfId="0" applyNumberFormat="1" applyBorder="1" applyAlignment="1">
      <alignment horizontal="center"/>
    </xf>
    <xf numFmtId="164" fontId="0" fillId="0" borderId="0" xfId="0" quotePrefix="1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 wrapText="1"/>
    </xf>
    <xf numFmtId="165" fontId="0" fillId="0" borderId="0" xfId="0" applyNumberFormat="1" applyBorder="1"/>
    <xf numFmtId="165" fontId="0" fillId="0" borderId="0" xfId="0" quotePrefix="1" applyNumberFormat="1" applyBorder="1" applyAlignment="1">
      <alignment horizontal="center"/>
    </xf>
    <xf numFmtId="165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166" fontId="0" fillId="0" borderId="0" xfId="0" applyNumberFormat="1" applyAlignment="1">
      <alignment horizontal="center" wrapText="1"/>
    </xf>
    <xf numFmtId="0" fontId="0" fillId="0" borderId="1" xfId="0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Border="1" applyAlignment="1">
      <alignment horizontal="center"/>
    </xf>
    <xf numFmtId="0" fontId="7" fillId="0" borderId="1" xfId="0" applyFont="1" applyFill="1" applyBorder="1"/>
    <xf numFmtId="0" fontId="0" fillId="0" borderId="1" xfId="0" applyBorder="1"/>
    <xf numFmtId="0" fontId="7" fillId="0" borderId="1" xfId="0" applyFont="1" applyBorder="1"/>
    <xf numFmtId="165" fontId="7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1" xfId="0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164" fontId="0" fillId="0" borderId="1" xfId="0" applyNumberFormat="1" applyFill="1" applyBorder="1" applyAlignment="1">
      <alignment horizontal="center" wrapText="1"/>
    </xf>
    <xf numFmtId="0" fontId="0" fillId="2" borderId="0" xfId="0" applyFill="1"/>
    <xf numFmtId="164" fontId="0" fillId="2" borderId="0" xfId="0" applyNumberFormat="1" applyFill="1"/>
    <xf numFmtId="166" fontId="0" fillId="2" borderId="0" xfId="0" applyNumberFormat="1" applyFill="1"/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1" applyFont="1" applyFill="1" applyAlignment="1">
      <alignment horizontal="left"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166" fontId="0" fillId="0" borderId="0" xfId="0" applyNumberFormat="1" applyBorder="1" applyAlignment="1">
      <alignment horizontal="center" wrapText="1"/>
    </xf>
    <xf numFmtId="166" fontId="0" fillId="0" borderId="0" xfId="0" applyNumberFormat="1" applyAlignment="1">
      <alignment horizontal="center" wrapText="1"/>
    </xf>
    <xf numFmtId="164" fontId="0" fillId="3" borderId="0" xfId="0" applyNumberFormat="1" applyFill="1" applyBorder="1" applyAlignment="1">
      <alignment horizontal="center"/>
    </xf>
  </cellXfs>
  <cellStyles count="2">
    <cellStyle name="Normal" xfId="0" builtinId="0"/>
    <cellStyle name="Normal 6 3" xfId="1" xr:uid="{7211EA13-6D53-4686-9D10-DE1FE28F10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15109-114C-4B19-A31F-FEB26533E495}">
  <sheetPr>
    <pageSetUpPr fitToPage="1"/>
  </sheetPr>
  <dimension ref="A1:AM74"/>
  <sheetViews>
    <sheetView tabSelected="1" zoomScale="85" zoomScaleNormal="85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I14" sqref="I14"/>
    </sheetView>
  </sheetViews>
  <sheetFormatPr defaultRowHeight="15" x14ac:dyDescent="0.25"/>
  <cols>
    <col min="1" max="2" width="10.7109375" style="5" customWidth="1"/>
    <col min="3" max="3" width="10.7109375" style="11" customWidth="1"/>
    <col min="4" max="4" width="10.7109375" style="11" hidden="1" customWidth="1"/>
    <col min="5" max="5" width="2.85546875" style="11" customWidth="1"/>
    <col min="6" max="7" width="10.7109375" style="11" customWidth="1"/>
    <col min="8" max="8" width="2.85546875" style="11" customWidth="1"/>
    <col min="9" max="9" width="10.7109375" style="5" customWidth="1"/>
    <col min="10" max="10" width="10.7109375" style="14" customWidth="1"/>
    <col min="11" max="11" width="10.7109375" style="11" hidden="1" customWidth="1"/>
    <col min="12" max="12" width="10.7109375" style="14" customWidth="1"/>
    <col min="13" max="13" width="10.7109375" style="14" hidden="1" customWidth="1"/>
    <col min="14" max="15" width="10.7109375" style="5" hidden="1" customWidth="1"/>
    <col min="16" max="16" width="1.140625" style="5" customWidth="1"/>
    <col min="17" max="18" width="10.7109375" style="5" customWidth="1"/>
    <col min="19" max="19" width="1.140625" style="5" customWidth="1"/>
    <col min="20" max="21" width="10.7109375" style="5" customWidth="1"/>
    <col min="22" max="23" width="10.7109375" style="5" hidden="1" customWidth="1"/>
    <col min="24" max="24" width="2.85546875" style="5" customWidth="1"/>
    <col min="25" max="25" width="10.7109375" style="9" customWidth="1"/>
    <col min="26" max="26" width="10.7109375" style="14" customWidth="1"/>
    <col min="27" max="27" width="10.7109375" style="11" hidden="1" customWidth="1"/>
    <col min="28" max="28" width="10.7109375" style="14" customWidth="1"/>
    <col min="29" max="29" width="10.7109375" style="14" hidden="1" customWidth="1"/>
    <col min="30" max="30" width="10.7109375" style="9" hidden="1" customWidth="1"/>
    <col min="31" max="31" width="10.7109375" style="5" hidden="1" customWidth="1"/>
    <col min="32" max="32" width="1.140625" style="5" customWidth="1"/>
    <col min="33" max="33" width="10.7109375" style="9" customWidth="1"/>
    <col min="34" max="34" width="10.7109375" style="5" customWidth="1"/>
    <col min="35" max="35" width="1.140625" style="5" customWidth="1"/>
    <col min="36" max="36" width="10.7109375" style="9" customWidth="1"/>
    <col min="37" max="37" width="10.7109375" style="5" customWidth="1"/>
    <col min="38" max="38" width="10.7109375" style="9" hidden="1" customWidth="1"/>
    <col min="39" max="39" width="10.7109375" style="5" hidden="1" customWidth="1"/>
    <col min="40" max="16384" width="9.140625" style="5"/>
  </cols>
  <sheetData>
    <row r="1" spans="1:39" ht="23.25" x14ac:dyDescent="0.35">
      <c r="A1" s="43" t="s">
        <v>41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</row>
    <row r="2" spans="1:39" ht="17.25" x14ac:dyDescent="0.25">
      <c r="B2" s="42" t="s">
        <v>31</v>
      </c>
      <c r="C2" s="42"/>
      <c r="D2" s="42"/>
      <c r="E2" s="42"/>
      <c r="F2" s="42"/>
      <c r="G2" s="42"/>
      <c r="H2" s="17"/>
      <c r="I2" s="42" t="s">
        <v>24</v>
      </c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</row>
    <row r="3" spans="1:39" ht="7.5" customHeight="1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</row>
    <row r="4" spans="1:39" ht="17.25" x14ac:dyDescent="0.25">
      <c r="E4" s="18"/>
      <c r="H4" s="18"/>
      <c r="I4" s="46" t="s">
        <v>40</v>
      </c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19"/>
      <c r="Y4" s="45" t="s">
        <v>32</v>
      </c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</row>
    <row r="5" spans="1:39" s="34" customFormat="1" ht="30" customHeight="1" x14ac:dyDescent="0.25">
      <c r="A5" s="18"/>
      <c r="B5" s="45" t="s">
        <v>38</v>
      </c>
      <c r="C5" s="45"/>
      <c r="D5" s="45"/>
      <c r="E5" s="16"/>
      <c r="F5" s="45" t="s">
        <v>39</v>
      </c>
      <c r="G5" s="45"/>
      <c r="H5" s="16"/>
      <c r="I5" s="47" t="s">
        <v>20</v>
      </c>
      <c r="J5" s="47"/>
      <c r="K5" s="47"/>
      <c r="L5" s="47"/>
      <c r="M5" s="47"/>
      <c r="N5" s="47" t="s">
        <v>15</v>
      </c>
      <c r="O5" s="47"/>
      <c r="P5" s="21"/>
      <c r="Q5" s="47" t="s">
        <v>16</v>
      </c>
      <c r="R5" s="47"/>
      <c r="S5" s="21"/>
      <c r="T5" s="47" t="s">
        <v>7</v>
      </c>
      <c r="U5" s="47"/>
      <c r="V5" s="47" t="s">
        <v>8</v>
      </c>
      <c r="W5" s="47"/>
      <c r="X5" s="20"/>
      <c r="Y5" s="48" t="s">
        <v>18</v>
      </c>
      <c r="Z5" s="48"/>
      <c r="AA5" s="48"/>
      <c r="AB5" s="48"/>
      <c r="AC5" s="48"/>
      <c r="AD5" s="49" t="s">
        <v>5</v>
      </c>
      <c r="AE5" s="49"/>
      <c r="AF5" s="21"/>
      <c r="AG5" s="48" t="s">
        <v>6</v>
      </c>
      <c r="AH5" s="48"/>
      <c r="AI5" s="21"/>
      <c r="AJ5" s="48" t="s">
        <v>7</v>
      </c>
      <c r="AK5" s="48"/>
      <c r="AL5" s="49" t="s">
        <v>8</v>
      </c>
      <c r="AM5" s="49"/>
    </row>
    <row r="6" spans="1:39" s="6" customFormat="1" ht="45" x14ac:dyDescent="0.25">
      <c r="A6" s="6" t="s">
        <v>11</v>
      </c>
      <c r="B6" s="22" t="s">
        <v>12</v>
      </c>
      <c r="C6" s="37" t="s">
        <v>13</v>
      </c>
      <c r="D6" s="16" t="s">
        <v>26</v>
      </c>
      <c r="E6" s="16"/>
      <c r="F6" s="22" t="s">
        <v>12</v>
      </c>
      <c r="G6" s="37" t="s">
        <v>13</v>
      </c>
      <c r="H6" s="16"/>
      <c r="I6" s="35" t="s">
        <v>12</v>
      </c>
      <c r="J6" s="36" t="s">
        <v>13</v>
      </c>
      <c r="K6" s="37" t="s">
        <v>26</v>
      </c>
      <c r="L6" s="36" t="s">
        <v>36</v>
      </c>
      <c r="M6" s="13" t="s">
        <v>25</v>
      </c>
      <c r="N6" s="1" t="s">
        <v>12</v>
      </c>
      <c r="O6" s="1" t="s">
        <v>13</v>
      </c>
      <c r="P6" s="20"/>
      <c r="Q6" s="35" t="s">
        <v>12</v>
      </c>
      <c r="R6" s="35" t="s">
        <v>13</v>
      </c>
      <c r="S6" s="20"/>
      <c r="T6" s="35" t="s">
        <v>12</v>
      </c>
      <c r="U6" s="35" t="s">
        <v>13</v>
      </c>
      <c r="V6" s="1" t="s">
        <v>12</v>
      </c>
      <c r="W6" s="1" t="s">
        <v>13</v>
      </c>
      <c r="X6" s="20"/>
      <c r="Y6" s="38" t="s">
        <v>12</v>
      </c>
      <c r="Z6" s="36" t="s">
        <v>13</v>
      </c>
      <c r="AA6" s="37" t="s">
        <v>26</v>
      </c>
      <c r="AB6" s="36" t="s">
        <v>35</v>
      </c>
      <c r="AC6" s="13" t="s">
        <v>25</v>
      </c>
      <c r="AD6" s="8" t="s">
        <v>12</v>
      </c>
      <c r="AE6" s="1" t="s">
        <v>13</v>
      </c>
      <c r="AF6" s="20"/>
      <c r="AG6" s="38" t="s">
        <v>12</v>
      </c>
      <c r="AH6" s="35" t="s">
        <v>13</v>
      </c>
      <c r="AI6" s="20"/>
      <c r="AJ6" s="38" t="s">
        <v>12</v>
      </c>
      <c r="AK6" s="35" t="s">
        <v>13</v>
      </c>
      <c r="AL6" s="8" t="s">
        <v>12</v>
      </c>
      <c r="AM6" s="1" t="s">
        <v>13</v>
      </c>
    </row>
    <row r="7" spans="1:39" x14ac:dyDescent="0.25">
      <c r="A7" s="7">
        <v>1961</v>
      </c>
      <c r="B7" s="8">
        <f>HLOOKUP($A7,'EUCPI Raw'!$A$1:$BC$3,MATCH(Combined!B$5,'EUCPI Raw'!$A$1:$A$3,0),FALSE)</f>
        <v>18.7</v>
      </c>
      <c r="F7" s="8">
        <f>HLOOKUP($A7,'EUCPI Raw'!$A$1:$BC$3,MATCH(Combined!F$5,'EUCPI Raw'!$A$1:$A$3,0),FALSE)</f>
        <v>19.3</v>
      </c>
      <c r="I7" s="50">
        <f>HLOOKUP($A7,'031-0005'!$A$1:$BF$16,12,FALSE)</f>
        <v>12.798113718062696</v>
      </c>
      <c r="N7" s="9">
        <f>HLOOKUP($A7,'031-0005'!$A$1:$BF$16,13,FALSE)</f>
        <v>13.146067415730338</v>
      </c>
      <c r="O7" s="1"/>
      <c r="P7" s="19"/>
      <c r="Q7" s="9">
        <f>HLOOKUP($A7,'031-0005'!$A$1:$BF$16,14,FALSE)</f>
        <v>11.893042437142476</v>
      </c>
      <c r="R7" s="1"/>
      <c r="S7" s="19"/>
      <c r="T7" s="9">
        <f>HLOOKUP($A7,'031-0005'!$A$1:$BF$16,15,FALSE)</f>
        <v>19.877942458587619</v>
      </c>
      <c r="U7" s="1"/>
      <c r="V7" s="9">
        <f>HLOOKUP($A7,'031-0005'!$A$1:$BF$16,16,FALSE)</f>
        <v>6.25</v>
      </c>
      <c r="W7" s="1"/>
      <c r="X7" s="20"/>
      <c r="Y7" s="10">
        <f>HLOOKUP($A7,'031-0002'!$D$27:$BD$32,2)</f>
        <v>13.356343611681423</v>
      </c>
      <c r="Z7" s="11"/>
      <c r="AD7" s="10">
        <f>HLOOKUP($A7,'031-0002'!$D$27:$BD$32,3)</f>
        <v>13.200669884740419</v>
      </c>
      <c r="AE7" s="6"/>
      <c r="AF7" s="19"/>
      <c r="AG7" s="10">
        <f>HLOOKUP($A7,'031-0002'!$D$27:$BD$32,4)</f>
        <v>12.126665096706153</v>
      </c>
      <c r="AH7" s="6"/>
      <c r="AI7" s="19"/>
      <c r="AJ7" s="10">
        <f>HLOOKUP($A7,'031-0002'!$D$27:$BD$32,5)</f>
        <v>20.141332807793013</v>
      </c>
      <c r="AK7" s="6"/>
      <c r="AL7" s="10">
        <f>HLOOKUP($A7,'031-0002'!$D$27:$BD$32,6)</f>
        <v>14.150943396226415</v>
      </c>
      <c r="AM7" s="6"/>
    </row>
    <row r="8" spans="1:39" x14ac:dyDescent="0.25">
      <c r="A8" s="5">
        <v>1962</v>
      </c>
      <c r="B8" s="8">
        <f>HLOOKUP($A8,'EUCPI Raw'!$A$1:$BC$3,MATCH(Combined!B$5,'EUCPI Raw'!$A$1:$A$3,0),FALSE)</f>
        <v>19</v>
      </c>
      <c r="C8" s="11">
        <f>LN(B8/B7)</f>
        <v>1.5915455305899582E-2</v>
      </c>
      <c r="D8" s="11">
        <f>C8</f>
        <v>1.5915455305899582E-2</v>
      </c>
      <c r="F8" s="8">
        <f>HLOOKUP($A8,'EUCPI Raw'!$A$1:$BC$3,MATCH(Combined!F$5,'EUCPI Raw'!$A$1:$A$3,0),FALSE)</f>
        <v>20.2</v>
      </c>
      <c r="G8" s="11">
        <f>LN(F8/F7)</f>
        <v>4.5577508496319155E-2</v>
      </c>
      <c r="I8" s="50">
        <f>HLOOKUP($A8,'031-0005'!$A$1:$BF$16,12,FALSE)</f>
        <v>13.038118895093662</v>
      </c>
      <c r="J8" s="11">
        <f>LN(I8/I7)</f>
        <v>1.8579495291496582E-2</v>
      </c>
      <c r="K8" s="11">
        <f>J8</f>
        <v>1.8579495291496582E-2</v>
      </c>
      <c r="L8" s="11">
        <f>J8-$C8</f>
        <v>2.6640399855969998E-3</v>
      </c>
      <c r="M8" s="11">
        <f>ABS(L8)</f>
        <v>2.6640399855969998E-3</v>
      </c>
      <c r="N8" s="9">
        <f>HLOOKUP($A8,'031-0005'!$A$1:$BF$16,13,FALSE)</f>
        <v>13.106295149638802</v>
      </c>
      <c r="O8" s="12">
        <f>LN(N8/N7)</f>
        <v>-3.0299975037457105E-3</v>
      </c>
      <c r="P8" s="11"/>
      <c r="Q8" s="9">
        <f>HLOOKUP($A8,'031-0005'!$A$1:$BF$16,14,FALSE)</f>
        <v>12.128844963391465</v>
      </c>
      <c r="R8" s="12">
        <f>LN(Q8/Q7)</f>
        <v>1.9632936953340958E-2</v>
      </c>
      <c r="S8" s="11"/>
      <c r="T8" s="9">
        <f>HLOOKUP($A8,'031-0005'!$A$1:$BF$16,15,FALSE)</f>
        <v>20.512370591331813</v>
      </c>
      <c r="U8" s="12">
        <f>LN(T8/T7)</f>
        <v>3.1417449811998899E-2</v>
      </c>
      <c r="V8" s="9">
        <f>HLOOKUP($A8,'031-0005'!$A$1:$BF$16,16,FALSE)</f>
        <v>10.714285714285714</v>
      </c>
      <c r="W8" s="12">
        <f>LN(V8/V7)</f>
        <v>0.5389965007326869</v>
      </c>
      <c r="X8" s="12"/>
      <c r="Y8" s="10">
        <f>HLOOKUP($A8,'031-0002'!$D$27:$BD$32,2)</f>
        <v>13.635592267350924</v>
      </c>
      <c r="Z8" s="11">
        <f>LN(Y8/Y7)</f>
        <v>2.0692003746536739E-2</v>
      </c>
      <c r="AA8" s="11">
        <f>Z8</f>
        <v>2.0692003746536739E-2</v>
      </c>
      <c r="AB8" s="11">
        <f>Z8-$C8</f>
        <v>4.7765484406371572E-3</v>
      </c>
      <c r="AC8" s="11">
        <f>ABS(AB8)</f>
        <v>4.7765484406371572E-3</v>
      </c>
      <c r="AD8" s="10">
        <f>HLOOKUP($A8,'031-0002'!$D$27:$BD$32,3)</f>
        <v>13.163118007939371</v>
      </c>
      <c r="AE8" s="11">
        <f>LN(AD8/AD7)</f>
        <v>-2.8487486206094643E-3</v>
      </c>
      <c r="AF8" s="11"/>
      <c r="AG8" s="10">
        <f>HLOOKUP($A8,'031-0002'!$D$27:$BD$32,4)</f>
        <v>12.383503104122255</v>
      </c>
      <c r="AH8" s="11">
        <f>LN(AG8/AG7)</f>
        <v>2.095843706287116E-2</v>
      </c>
      <c r="AI8" s="11"/>
      <c r="AJ8" s="10">
        <f>HLOOKUP($A8,'031-0002'!$D$27:$BD$32,5)</f>
        <v>20.81191327670988</v>
      </c>
      <c r="AK8" s="11">
        <f>LN(AJ8/AJ7)</f>
        <v>3.2751514184048258E-2</v>
      </c>
      <c r="AL8" s="10">
        <f>HLOOKUP($A8,'031-0002'!$D$27:$BD$32,6)</f>
        <v>14.43298969072165</v>
      </c>
      <c r="AM8" s="11">
        <f>LN(AL8/AL7)</f>
        <v>1.97352441217328E-2</v>
      </c>
    </row>
    <row r="9" spans="1:39" x14ac:dyDescent="0.25">
      <c r="A9" s="5">
        <v>1963</v>
      </c>
      <c r="B9" s="8">
        <f>HLOOKUP($A9,'EUCPI Raw'!$A$1:$BC$3,MATCH(Combined!B$5,'EUCPI Raw'!$A$1:$A$3,0),FALSE)</f>
        <v>19.100000000000001</v>
      </c>
      <c r="C9" s="11">
        <f t="shared" ref="C9:C60" si="0">LN(B9/B8)</f>
        <v>5.249355886143745E-3</v>
      </c>
      <c r="D9" s="11">
        <f>D8+C9</f>
        <v>2.1164811192043328E-2</v>
      </c>
      <c r="F9" s="8">
        <f>HLOOKUP($A9,'EUCPI Raw'!$A$1:$BC$3,MATCH(Combined!F$5,'EUCPI Raw'!$A$1:$A$3,0),FALSE)</f>
        <v>20.7</v>
      </c>
      <c r="G9" s="11">
        <f t="shared" ref="G9:G60" si="1">LN(F9/F8)</f>
        <v>2.4451095864164336E-2</v>
      </c>
      <c r="I9" s="50">
        <f>HLOOKUP($A9,'031-0005'!$A$1:$BF$16,12,FALSE)</f>
        <v>13.336461416299718</v>
      </c>
      <c r="J9" s="11">
        <f t="shared" ref="J9:J62" si="2">LN(I9/I8)</f>
        <v>2.2624454571255836E-2</v>
      </c>
      <c r="K9" s="11">
        <f>K8+J9</f>
        <v>4.1203949862752415E-2</v>
      </c>
      <c r="L9" s="11">
        <f t="shared" ref="L9:L60" si="3">J9-$C9</f>
        <v>1.7375098685112091E-2</v>
      </c>
      <c r="M9" s="11">
        <f t="shared" ref="M9:M60" si="4">ABS(L9)</f>
        <v>1.7375098685112091E-2</v>
      </c>
      <c r="N9" s="9">
        <f>HLOOKUP($A9,'031-0005'!$A$1:$BF$16,13,FALSE)</f>
        <v>13.457556935817806</v>
      </c>
      <c r="O9" s="12">
        <f t="shared" ref="O9:O62" si="5">LN(N9/N8)</f>
        <v>2.6448141675239435E-2</v>
      </c>
      <c r="P9" s="11"/>
      <c r="Q9" s="9">
        <f>HLOOKUP($A9,'031-0005'!$A$1:$BF$16,14,FALSE)</f>
        <v>12.477656099114462</v>
      </c>
      <c r="R9" s="12">
        <f t="shared" ref="R9:R62" si="6">LN(Q9/Q8)</f>
        <v>2.835303579385804E-2</v>
      </c>
      <c r="S9" s="11"/>
      <c r="T9" s="9">
        <f>HLOOKUP($A9,'031-0005'!$A$1:$BF$16,15,FALSE)</f>
        <v>20.637964092731394</v>
      </c>
      <c r="U9" s="12">
        <f t="shared" ref="U9:U62" si="7">LN(T9/T8)</f>
        <v>6.1041492050112143E-3</v>
      </c>
      <c r="V9" s="9">
        <f>HLOOKUP($A9,'031-0005'!$A$1:$BF$16,16,FALSE)</f>
        <v>10.810810810810811</v>
      </c>
      <c r="W9" s="12">
        <f t="shared" ref="W9:W62" si="8">LN(V9/V8)</f>
        <v>8.9686699827605364E-3</v>
      </c>
      <c r="X9" s="12"/>
      <c r="Y9" s="10">
        <f>HLOOKUP($A9,'031-0002'!$D$27:$BD$32,2)</f>
        <v>13.941329548142891</v>
      </c>
      <c r="Z9" s="11">
        <f t="shared" ref="Z9:AE59" si="9">LN(Y9/Y8)</f>
        <v>2.2174324628192646E-2</v>
      </c>
      <c r="AA9" s="11">
        <f>AA8+Z9</f>
        <v>4.2866328374729382E-2</v>
      </c>
      <c r="AB9" s="11">
        <f t="shared" ref="AB9:AB59" si="10">Z9-$C9</f>
        <v>1.69249687420489E-2</v>
      </c>
      <c r="AC9" s="11">
        <f t="shared" ref="AC9:AC59" si="11">ABS(AB9)</f>
        <v>1.69249687420489E-2</v>
      </c>
      <c r="AD9" s="10">
        <f>HLOOKUP($A9,'031-0002'!$D$27:$BD$32,3)</f>
        <v>13.401420959147424</v>
      </c>
      <c r="AE9" s="11">
        <f t="shared" si="9"/>
        <v>1.7941914534250931E-2</v>
      </c>
      <c r="AF9" s="11"/>
      <c r="AG9" s="10">
        <f>HLOOKUP($A9,'031-0002'!$D$27:$BD$32,4)</f>
        <v>12.762375418228249</v>
      </c>
      <c r="AH9" s="11">
        <f t="shared" ref="AH9" si="12">LN(AG9/AG8)</f>
        <v>3.0136229872687437E-2</v>
      </c>
      <c r="AI9" s="11"/>
      <c r="AJ9" s="10">
        <f>HLOOKUP($A9,'031-0002'!$D$27:$BD$32,5)</f>
        <v>20.871739220022803</v>
      </c>
      <c r="AK9" s="11">
        <f t="shared" ref="AK9" si="13">LN(AJ9/AJ8)</f>
        <v>2.8704770723385073E-3</v>
      </c>
      <c r="AL9" s="10">
        <f>HLOOKUP($A9,'031-0002'!$D$27:$BD$32,6)</f>
        <v>14.552238805970148</v>
      </c>
      <c r="AM9" s="11">
        <f t="shared" ref="AM9" si="14">LN(AL9/AL8)</f>
        <v>8.2283145069138187E-3</v>
      </c>
    </row>
    <row r="10" spans="1:39" x14ac:dyDescent="0.25">
      <c r="A10" s="5">
        <v>1964</v>
      </c>
      <c r="B10" s="8">
        <f>HLOOKUP($A10,'EUCPI Raw'!$A$1:$BC$3,MATCH(Combined!B$5,'EUCPI Raw'!$A$1:$A$3,0),FALSE)</f>
        <v>19.5</v>
      </c>
      <c r="C10" s="11">
        <f t="shared" si="0"/>
        <v>2.0726130517116952E-2</v>
      </c>
      <c r="D10" s="11">
        <f t="shared" ref="D10:D60" si="15">D9+C10</f>
        <v>4.189094170916028E-2</v>
      </c>
      <c r="F10" s="8">
        <f>HLOOKUP($A10,'EUCPI Raw'!$A$1:$BC$3,MATCH(Combined!F$5,'EUCPI Raw'!$A$1:$A$3,0),FALSE)</f>
        <v>21.7</v>
      </c>
      <c r="G10" s="11">
        <f t="shared" si="1"/>
        <v>4.7178560275090473E-2</v>
      </c>
      <c r="I10" s="50">
        <f>HLOOKUP($A10,'031-0005'!$A$1:$BF$16,12,FALSE)</f>
        <v>13.77009507346586</v>
      </c>
      <c r="J10" s="11">
        <f t="shared" si="2"/>
        <v>3.199747295528918E-2</v>
      </c>
      <c r="K10" s="11">
        <f t="shared" ref="K10:K62" si="16">K9+J10</f>
        <v>7.3201422818041595E-2</v>
      </c>
      <c r="L10" s="11">
        <f t="shared" si="3"/>
        <v>1.1271342438172228E-2</v>
      </c>
      <c r="M10" s="11">
        <f t="shared" si="4"/>
        <v>1.1271342438172228E-2</v>
      </c>
      <c r="N10" s="9">
        <f>HLOOKUP($A10,'031-0005'!$A$1:$BF$16,13,FALSE)</f>
        <v>13.536201469045121</v>
      </c>
      <c r="O10" s="12">
        <f t="shared" si="5"/>
        <v>5.8268844644054811E-3</v>
      </c>
      <c r="P10" s="11"/>
      <c r="Q10" s="9">
        <f>HLOOKUP($A10,'031-0005'!$A$1:$BF$16,14,FALSE)</f>
        <v>12.934056679527606</v>
      </c>
      <c r="R10" s="12">
        <f t="shared" si="6"/>
        <v>3.5924352495277839E-2</v>
      </c>
      <c r="S10" s="11"/>
      <c r="T10" s="9">
        <f>HLOOKUP($A10,'031-0005'!$A$1:$BF$16,15,FALSE)</f>
        <v>21.190681622088007</v>
      </c>
      <c r="U10" s="12">
        <f t="shared" si="7"/>
        <v>2.64292420911558E-2</v>
      </c>
      <c r="V10" s="9">
        <f>HLOOKUP($A10,'031-0005'!$A$1:$BF$16,16,FALSE)</f>
        <v>9.0909090909090917</v>
      </c>
      <c r="W10" s="12">
        <f t="shared" si="8"/>
        <v>-0.17327172127403656</v>
      </c>
      <c r="X10" s="12"/>
      <c r="Y10" s="10">
        <f>HLOOKUP($A10,'031-0002'!$D$27:$BD$32,2)</f>
        <v>14.400734448579174</v>
      </c>
      <c r="Z10" s="11">
        <f t="shared" si="9"/>
        <v>3.242143138971177E-2</v>
      </c>
      <c r="AA10" s="11">
        <f t="shared" ref="AA10:AA59" si="17">AA9+Z10</f>
        <v>7.5287759764441159E-2</v>
      </c>
      <c r="AB10" s="11">
        <f t="shared" si="10"/>
        <v>1.1695300872594818E-2</v>
      </c>
      <c r="AC10" s="11">
        <f t="shared" si="11"/>
        <v>1.1695300872594818E-2</v>
      </c>
      <c r="AD10" s="10">
        <f>HLOOKUP($A10,'031-0002'!$D$27:$BD$32,3)</f>
        <v>13.561861120902362</v>
      </c>
      <c r="AE10" s="11">
        <f t="shared" si="9"/>
        <v>1.1900780835969718E-2</v>
      </c>
      <c r="AF10" s="11"/>
      <c r="AG10" s="10">
        <f>HLOOKUP($A10,'031-0002'!$D$27:$BD$32,4)</f>
        <v>13.257224835625433</v>
      </c>
      <c r="AH10" s="11">
        <f t="shared" ref="AH10" si="18">LN(AG10/AG9)</f>
        <v>3.804125254553542E-2</v>
      </c>
      <c r="AI10" s="11"/>
      <c r="AJ10" s="10">
        <f>HLOOKUP($A10,'031-0002'!$D$27:$BD$32,5)</f>
        <v>21.392604992102811</v>
      </c>
      <c r="AK10" s="11">
        <f t="shared" ref="AK10" si="19">LN(AJ10/AJ9)</f>
        <v>2.4649247684318507E-2</v>
      </c>
      <c r="AL10" s="10">
        <f>HLOOKUP($A10,'031-0002'!$D$27:$BD$32,6)</f>
        <v>15.076923076923078</v>
      </c>
      <c r="AM10" s="11">
        <f t="shared" ref="AM10" si="20">LN(AL10/AL9)</f>
        <v>3.5420450162099604E-2</v>
      </c>
    </row>
    <row r="11" spans="1:39" x14ac:dyDescent="0.25">
      <c r="A11" s="5">
        <v>1965</v>
      </c>
      <c r="B11" s="8">
        <f>HLOOKUP($A11,'EUCPI Raw'!$A$1:$BC$3,MATCH(Combined!B$5,'EUCPI Raw'!$A$1:$A$3,0),FALSE)</f>
        <v>19.899999999999999</v>
      </c>
      <c r="C11" s="11">
        <f t="shared" si="0"/>
        <v>2.0305266160745523E-2</v>
      </c>
      <c r="D11" s="11">
        <f t="shared" si="15"/>
        <v>6.2196207869905804E-2</v>
      </c>
      <c r="F11" s="8">
        <f>HLOOKUP($A11,'EUCPI Raw'!$A$1:$BC$3,MATCH(Combined!F$5,'EUCPI Raw'!$A$1:$A$3,0),FALSE)</f>
        <v>22.8</v>
      </c>
      <c r="G11" s="11">
        <f t="shared" si="1"/>
        <v>4.9448275413981328E-2</v>
      </c>
      <c r="I11" s="50">
        <f>HLOOKUP($A11,'031-0005'!$A$1:$BF$16,12,FALSE)</f>
        <v>14.567627855479753</v>
      </c>
      <c r="J11" s="11">
        <f t="shared" si="2"/>
        <v>5.6302579650671591E-2</v>
      </c>
      <c r="K11" s="11">
        <f t="shared" si="16"/>
        <v>0.12950400246871319</v>
      </c>
      <c r="L11" s="11">
        <f t="shared" si="3"/>
        <v>3.5997313489926068E-2</v>
      </c>
      <c r="M11" s="11">
        <f t="shared" si="4"/>
        <v>3.5997313489926068E-2</v>
      </c>
      <c r="N11" s="9">
        <f>HLOOKUP($A11,'031-0005'!$A$1:$BF$16,13,FALSE)</f>
        <v>14.149947201689546</v>
      </c>
      <c r="O11" s="12">
        <f t="shared" si="5"/>
        <v>4.4343206057363145E-2</v>
      </c>
      <c r="P11" s="11"/>
      <c r="Q11" s="9">
        <f>HLOOKUP($A11,'031-0005'!$A$1:$BF$16,14,FALSE)</f>
        <v>13.750045974474972</v>
      </c>
      <c r="R11" s="12">
        <f t="shared" si="6"/>
        <v>6.1178282478556771E-2</v>
      </c>
      <c r="S11" s="11"/>
      <c r="T11" s="9">
        <f>HLOOKUP($A11,'031-0005'!$A$1:$BF$16,15,FALSE)</f>
        <v>22.025484031110377</v>
      </c>
      <c r="U11" s="12">
        <f t="shared" si="7"/>
        <v>3.8638609100317446E-2</v>
      </c>
      <c r="V11" s="9">
        <f>HLOOKUP($A11,'031-0005'!$A$1:$BF$16,16,FALSE)</f>
        <v>10</v>
      </c>
      <c r="W11" s="12">
        <f t="shared" si="8"/>
        <v>9.5310179804324741E-2</v>
      </c>
      <c r="X11" s="12"/>
      <c r="Y11" s="10">
        <f>HLOOKUP($A11,'031-0002'!$D$27:$BD$32,2)</f>
        <v>15.222645098210325</v>
      </c>
      <c r="Z11" s="11">
        <f t="shared" si="9"/>
        <v>5.5504919625563635E-2</v>
      </c>
      <c r="AA11" s="11">
        <f t="shared" si="17"/>
        <v>0.1307926793900048</v>
      </c>
      <c r="AB11" s="11">
        <f t="shared" si="10"/>
        <v>3.5199653464818112E-2</v>
      </c>
      <c r="AC11" s="11">
        <f t="shared" si="11"/>
        <v>3.5199653464818112E-2</v>
      </c>
      <c r="AD11" s="10">
        <f>HLOOKUP($A11,'031-0002'!$D$27:$BD$32,3)</f>
        <v>14.1589069706727</v>
      </c>
      <c r="AE11" s="11">
        <f t="shared" si="9"/>
        <v>4.3082370051266652E-2</v>
      </c>
      <c r="AF11" s="11"/>
      <c r="AG11" s="10">
        <f>HLOOKUP($A11,'031-0002'!$D$27:$BD$32,4)</f>
        <v>14.111133216784696</v>
      </c>
      <c r="AH11" s="11">
        <f t="shared" ref="AH11" si="21">LN(AG11/AG10)</f>
        <v>6.2421401225473835E-2</v>
      </c>
      <c r="AI11" s="11"/>
      <c r="AJ11" s="10">
        <f>HLOOKUP($A11,'031-0002'!$D$27:$BD$32,5)</f>
        <v>22.185353208036293</v>
      </c>
      <c r="AK11" s="11">
        <f t="shared" ref="AK11" si="22">LN(AJ11/AJ10)</f>
        <v>3.6387004542378282E-2</v>
      </c>
      <c r="AL11" s="10">
        <f>HLOOKUP($A11,'031-0002'!$D$27:$BD$32,6)</f>
        <v>15.526315789473685</v>
      </c>
      <c r="AM11" s="11">
        <f t="shared" ref="AM11" si="23">LN(AL11/AL10)</f>
        <v>2.9371075404398907E-2</v>
      </c>
    </row>
    <row r="12" spans="1:39" x14ac:dyDescent="0.25">
      <c r="A12" s="5">
        <v>1966</v>
      </c>
      <c r="B12" s="8">
        <f>HLOOKUP($A12,'EUCPI Raw'!$A$1:$BC$3,MATCH(Combined!B$5,'EUCPI Raw'!$A$1:$A$3,0),FALSE)</f>
        <v>20.9</v>
      </c>
      <c r="C12" s="11">
        <f t="shared" si="0"/>
        <v>4.9029427240318606E-2</v>
      </c>
      <c r="D12" s="11">
        <f t="shared" si="15"/>
        <v>0.1112256351102244</v>
      </c>
      <c r="F12" s="8">
        <f>HLOOKUP($A12,'EUCPI Raw'!$A$1:$BC$3,MATCH(Combined!F$5,'EUCPI Raw'!$A$1:$A$3,0),FALSE)</f>
        <v>23.7</v>
      </c>
      <c r="G12" s="11">
        <f t="shared" si="1"/>
        <v>3.8714512180690427E-2</v>
      </c>
      <c r="I12" s="50">
        <f>HLOOKUP($A12,'031-0005'!$A$1:$BF$16,12,FALSE)</f>
        <v>15.370409938646562</v>
      </c>
      <c r="J12" s="11">
        <f t="shared" si="2"/>
        <v>5.3642431786109473E-2</v>
      </c>
      <c r="K12" s="11">
        <f t="shared" si="16"/>
        <v>0.18314643425482266</v>
      </c>
      <c r="L12" s="11">
        <f t="shared" si="3"/>
        <v>4.6130045457908678E-3</v>
      </c>
      <c r="M12" s="11">
        <f t="shared" si="4"/>
        <v>4.6130045457908678E-3</v>
      </c>
      <c r="N12" s="9">
        <f>HLOOKUP($A12,'031-0005'!$A$1:$BF$16,13,FALSE)</f>
        <v>15.02016129032258</v>
      </c>
      <c r="O12" s="12">
        <f t="shared" si="5"/>
        <v>5.9682491895753226E-2</v>
      </c>
      <c r="P12" s="11"/>
      <c r="Q12" s="9">
        <f>HLOOKUP($A12,'031-0005'!$A$1:$BF$16,14,FALSE)</f>
        <v>14.504240448152066</v>
      </c>
      <c r="R12" s="12">
        <f t="shared" si="6"/>
        <v>5.3398883667884783E-2</v>
      </c>
      <c r="S12" s="11"/>
      <c r="T12" s="9">
        <f>HLOOKUP($A12,'031-0005'!$A$1:$BF$16,15,FALSE)</f>
        <v>22.802641232575201</v>
      </c>
      <c r="U12" s="12">
        <f t="shared" si="7"/>
        <v>3.4676224763406503E-2</v>
      </c>
      <c r="V12" s="9">
        <f>HLOOKUP($A12,'031-0005'!$A$1:$BF$16,16,FALSE)</f>
        <v>10.714285714285714</v>
      </c>
      <c r="W12" s="12">
        <f t="shared" si="8"/>
        <v>6.8992871486951421E-2</v>
      </c>
      <c r="X12" s="12"/>
      <c r="Y12" s="10">
        <f>HLOOKUP($A12,'031-0002'!$D$27:$BD$32,2)</f>
        <v>16.00726207202667</v>
      </c>
      <c r="Z12" s="11">
        <f t="shared" si="9"/>
        <v>5.0258370488859394E-2</v>
      </c>
      <c r="AA12" s="11">
        <f t="shared" si="17"/>
        <v>0.1810510498788642</v>
      </c>
      <c r="AB12" s="11">
        <f t="shared" si="10"/>
        <v>1.2289432485407883E-3</v>
      </c>
      <c r="AC12" s="11">
        <f t="shared" si="11"/>
        <v>1.2289432485407883E-3</v>
      </c>
      <c r="AD12" s="10">
        <f>HLOOKUP($A12,'031-0002'!$D$27:$BD$32,3)</f>
        <v>15.045492142266335</v>
      </c>
      <c r="AE12" s="11">
        <f t="shared" si="9"/>
        <v>6.0734526947879737E-2</v>
      </c>
      <c r="AF12" s="11"/>
      <c r="AG12" s="10">
        <f>HLOOKUP($A12,'031-0002'!$D$27:$BD$32,4)</f>
        <v>14.848498752201849</v>
      </c>
      <c r="AH12" s="11">
        <f t="shared" ref="AH12" si="24">LN(AG12/AG11)</f>
        <v>5.093469034558902E-2</v>
      </c>
      <c r="AI12" s="11"/>
      <c r="AJ12" s="10">
        <f>HLOOKUP($A12,'031-0002'!$D$27:$BD$32,5)</f>
        <v>22.937604567631126</v>
      </c>
      <c r="AK12" s="11">
        <f t="shared" ref="AK12" si="25">LN(AJ12/AJ11)</f>
        <v>3.3345378877712287E-2</v>
      </c>
      <c r="AL12" s="10">
        <f>HLOOKUP($A12,'031-0002'!$D$27:$BD$32,6)</f>
        <v>16.359447004608295</v>
      </c>
      <c r="AM12" s="11">
        <f t="shared" ref="AM12" si="26">LN(AL12/AL11)</f>
        <v>5.2269151755622606E-2</v>
      </c>
    </row>
    <row r="13" spans="1:39" x14ac:dyDescent="0.25">
      <c r="A13" s="5">
        <v>1967</v>
      </c>
      <c r="B13" s="8">
        <f>HLOOKUP($A13,'EUCPI Raw'!$A$1:$BC$3,MATCH(Combined!B$5,'EUCPI Raw'!$A$1:$A$3,0),FALSE)</f>
        <v>21.7</v>
      </c>
      <c r="C13" s="11">
        <f t="shared" si="0"/>
        <v>3.7563101575648523E-2</v>
      </c>
      <c r="D13" s="11">
        <f t="shared" si="15"/>
        <v>0.14878873668587292</v>
      </c>
      <c r="F13" s="8">
        <f>HLOOKUP($A13,'EUCPI Raw'!$A$1:$BC$3,MATCH(Combined!F$5,'EUCPI Raw'!$A$1:$A$3,0),FALSE)</f>
        <v>23.4</v>
      </c>
      <c r="G13" s="11">
        <f t="shared" si="1"/>
        <v>-1.2739025777429826E-2</v>
      </c>
      <c r="I13" s="50">
        <f>HLOOKUP($A13,'031-0005'!$A$1:$BF$16,12,FALSE)</f>
        <v>16.021432778360364</v>
      </c>
      <c r="J13" s="11">
        <f t="shared" si="2"/>
        <v>4.1483145947795667E-2</v>
      </c>
      <c r="K13" s="11">
        <f t="shared" si="16"/>
        <v>0.22462958020261833</v>
      </c>
      <c r="L13" s="11">
        <f t="shared" si="3"/>
        <v>3.920044372147144E-3</v>
      </c>
      <c r="M13" s="11">
        <f t="shared" si="4"/>
        <v>3.920044372147144E-3</v>
      </c>
      <c r="N13" s="9">
        <f>HLOOKUP($A13,'031-0005'!$A$1:$BF$16,13,FALSE)</f>
        <v>15.48076923076923</v>
      </c>
      <c r="O13" s="12">
        <f t="shared" si="5"/>
        <v>3.0205174188458195E-2</v>
      </c>
      <c r="P13" s="11"/>
      <c r="Q13" s="9">
        <f>HLOOKUP($A13,'031-0005'!$A$1:$BF$16,14,FALSE)</f>
        <v>15.218890603960721</v>
      </c>
      <c r="R13" s="12">
        <f t="shared" si="6"/>
        <v>4.8096407731079011E-2</v>
      </c>
      <c r="S13" s="11"/>
      <c r="T13" s="9">
        <f>HLOOKUP($A13,'031-0005'!$A$1:$BF$16,15,FALSE)</f>
        <v>22.556489753021545</v>
      </c>
      <c r="U13" s="12">
        <f t="shared" si="7"/>
        <v>-1.0853554315524384E-2</v>
      </c>
      <c r="V13" s="9">
        <f>HLOOKUP($A13,'031-0005'!$A$1:$BF$16,16,FALSE)</f>
        <v>11.290322580645162</v>
      </c>
      <c r="W13" s="12">
        <f t="shared" si="8"/>
        <v>5.2367985517316147E-2</v>
      </c>
      <c r="X13" s="12"/>
      <c r="Y13" s="10">
        <f>HLOOKUP($A13,'031-0002'!$D$27:$BD$32,2)</f>
        <v>16.560525516165512</v>
      </c>
      <c r="Z13" s="11">
        <f t="shared" si="9"/>
        <v>3.397938375226054E-2</v>
      </c>
      <c r="AA13" s="11">
        <f t="shared" si="17"/>
        <v>0.21503043363112473</v>
      </c>
      <c r="AB13" s="11">
        <f t="shared" si="10"/>
        <v>-3.5837178233879829E-3</v>
      </c>
      <c r="AC13" s="11">
        <f t="shared" si="11"/>
        <v>3.5837178233879829E-3</v>
      </c>
      <c r="AD13" s="10">
        <f>HLOOKUP($A13,'031-0002'!$D$27:$BD$32,3)</f>
        <v>15.592580949386985</v>
      </c>
      <c r="AE13" s="11">
        <f t="shared" si="9"/>
        <v>3.5716800066499507E-2</v>
      </c>
      <c r="AF13" s="11"/>
      <c r="AG13" s="10">
        <f>HLOOKUP($A13,'031-0002'!$D$27:$BD$32,4)</f>
        <v>15.503446717143181</v>
      </c>
      <c r="AH13" s="11">
        <f t="shared" ref="AH13" si="27">LN(AG13/AG12)</f>
        <v>4.3163602042329219E-2</v>
      </c>
      <c r="AI13" s="11"/>
      <c r="AJ13" s="10">
        <f>HLOOKUP($A13,'031-0002'!$D$27:$BD$32,5)</f>
        <v>22.639788765998961</v>
      </c>
      <c r="AK13" s="11">
        <f t="shared" ref="AK13" si="28">LN(AJ13/AJ12)</f>
        <v>-1.3068761443468788E-2</v>
      </c>
      <c r="AL13" s="10">
        <f>HLOOKUP($A13,'031-0002'!$D$27:$BD$32,6)</f>
        <v>17.107942973523421</v>
      </c>
      <c r="AM13" s="11">
        <f t="shared" ref="AM13" si="29">LN(AL13/AL12)</f>
        <v>4.4737328107882481E-2</v>
      </c>
    </row>
    <row r="14" spans="1:39" x14ac:dyDescent="0.25">
      <c r="A14" s="5">
        <v>1968</v>
      </c>
      <c r="B14" s="8">
        <f>HLOOKUP($A14,'EUCPI Raw'!$A$1:$BC$3,MATCH(Combined!B$5,'EUCPI Raw'!$A$1:$A$3,0),FALSE)</f>
        <v>21.5</v>
      </c>
      <c r="C14" s="11">
        <f t="shared" si="0"/>
        <v>-9.2593254127967123E-3</v>
      </c>
      <c r="D14" s="11">
        <f t="shared" si="15"/>
        <v>0.13952941127307622</v>
      </c>
      <c r="F14" s="8">
        <f>HLOOKUP($A14,'EUCPI Raw'!$A$1:$BC$3,MATCH(Combined!F$5,'EUCPI Raw'!$A$1:$A$3,0),FALSE)</f>
        <v>22.7</v>
      </c>
      <c r="G14" s="11">
        <f t="shared" si="1"/>
        <v>-3.0371097876298759E-2</v>
      </c>
      <c r="I14" s="50">
        <f>HLOOKUP($A14,'031-0005'!$A$1:$BF$16,12,FALSE)</f>
        <v>16.172368029034967</v>
      </c>
      <c r="J14" s="11">
        <f t="shared" si="2"/>
        <v>9.3767342022025822E-3</v>
      </c>
      <c r="K14" s="11">
        <f t="shared" si="16"/>
        <v>0.23400631440482092</v>
      </c>
      <c r="L14" s="11">
        <f t="shared" si="3"/>
        <v>1.8636059614999295E-2</v>
      </c>
      <c r="M14" s="11">
        <f t="shared" si="4"/>
        <v>1.8636059614999295E-2</v>
      </c>
      <c r="N14" s="9">
        <f>HLOOKUP($A14,'031-0005'!$A$1:$BF$16,13,FALSE)</f>
        <v>15.561450044208664</v>
      </c>
      <c r="O14" s="12">
        <f t="shared" si="5"/>
        <v>5.1981460729865914E-3</v>
      </c>
      <c r="P14" s="11"/>
      <c r="Q14" s="9">
        <f>HLOOKUP($A14,'031-0005'!$A$1:$BF$16,14,FALSE)</f>
        <v>15.436084230931574</v>
      </c>
      <c r="R14" s="12">
        <f t="shared" si="6"/>
        <v>1.4170441341240901E-2</v>
      </c>
      <c r="S14" s="11"/>
      <c r="T14" s="9">
        <f>HLOOKUP($A14,'031-0005'!$A$1:$BF$16,15,FALSE)</f>
        <v>21.713560885608857</v>
      </c>
      <c r="U14" s="12">
        <f t="shared" si="7"/>
        <v>-3.8085827503710389E-2</v>
      </c>
      <c r="V14" s="9">
        <f>HLOOKUP($A14,'031-0005'!$A$1:$BF$16,16,FALSE)</f>
        <v>11.111111111111111</v>
      </c>
      <c r="W14" s="12">
        <f t="shared" si="8"/>
        <v>-1.6000341346441189E-2</v>
      </c>
      <c r="X14" s="12"/>
      <c r="Y14" s="10">
        <f>HLOOKUP($A14,'031-0002'!$D$27:$BD$32,2)</f>
        <v>16.682887242982272</v>
      </c>
      <c r="Z14" s="11">
        <f t="shared" si="9"/>
        <v>7.361595531689232E-3</v>
      </c>
      <c r="AA14" s="11">
        <f t="shared" si="17"/>
        <v>0.22239202916281395</v>
      </c>
      <c r="AB14" s="11">
        <f t="shared" si="10"/>
        <v>1.6620920944485945E-2</v>
      </c>
      <c r="AC14" s="11">
        <f t="shared" si="11"/>
        <v>1.6620920944485945E-2</v>
      </c>
      <c r="AD14" s="10">
        <f>HLOOKUP($A14,'031-0002'!$D$27:$BD$32,3)</f>
        <v>15.583756345177665</v>
      </c>
      <c r="AE14" s="11">
        <f t="shared" si="9"/>
        <v>-5.6610912062040654E-4</v>
      </c>
      <c r="AF14" s="11"/>
      <c r="AG14" s="10">
        <f>HLOOKUP($A14,'031-0002'!$D$27:$BD$32,4)</f>
        <v>15.73228720450402</v>
      </c>
      <c r="AH14" s="11">
        <f t="shared" ref="AH14" si="30">LN(AG14/AG13)</f>
        <v>1.465274242074799E-2</v>
      </c>
      <c r="AI14" s="11"/>
      <c r="AJ14" s="10">
        <f>HLOOKUP($A14,'031-0002'!$D$27:$BD$32,5)</f>
        <v>21.851431811738021</v>
      </c>
      <c r="AK14" s="11">
        <f t="shared" ref="AK14" si="31">LN(AJ14/AJ13)</f>
        <v>-3.5442474631748579E-2</v>
      </c>
      <c r="AL14" s="10">
        <f>HLOOKUP($A14,'031-0002'!$D$27:$BD$32,6)</f>
        <v>17.657342657342657</v>
      </c>
      <c r="AM14" s="11">
        <f t="shared" ref="AM14" si="32">LN(AL14/AL13)</f>
        <v>3.1608854412668461E-2</v>
      </c>
    </row>
    <row r="15" spans="1:39" x14ac:dyDescent="0.25">
      <c r="A15" s="5">
        <v>1969</v>
      </c>
      <c r="B15" s="8">
        <f>HLOOKUP($A15,'EUCPI Raw'!$A$1:$BC$3,MATCH(Combined!B$5,'EUCPI Raw'!$A$1:$A$3,0),FALSE)</f>
        <v>22.4</v>
      </c>
      <c r="C15" s="11">
        <f t="shared" si="0"/>
        <v>4.1008023727377038E-2</v>
      </c>
      <c r="D15" s="11">
        <f t="shared" si="15"/>
        <v>0.18053743500045327</v>
      </c>
      <c r="F15" s="8">
        <f>HLOOKUP($A15,'EUCPI Raw'!$A$1:$BC$3,MATCH(Combined!F$5,'EUCPI Raw'!$A$1:$A$3,0),FALSE)</f>
        <v>23.2</v>
      </c>
      <c r="G15" s="11">
        <f t="shared" si="1"/>
        <v>2.178735418490723E-2</v>
      </c>
      <c r="I15" s="50">
        <f>HLOOKUP($A15,'031-0005'!$A$1:$BF$16,12,FALSE)</f>
        <v>16.966730381774035</v>
      </c>
      <c r="J15" s="11">
        <f t="shared" si="2"/>
        <v>4.7950281497525532E-2</v>
      </c>
      <c r="K15" s="11">
        <f t="shared" si="16"/>
        <v>0.28195659590234645</v>
      </c>
      <c r="L15" s="11">
        <f t="shared" si="3"/>
        <v>6.9422577701484939E-3</v>
      </c>
      <c r="M15" s="11">
        <f t="shared" si="4"/>
        <v>6.9422577701484939E-3</v>
      </c>
      <c r="N15" s="9">
        <f>HLOOKUP($A15,'031-0005'!$A$1:$BF$16,13,FALSE)</f>
        <v>16.352739726027398</v>
      </c>
      <c r="O15" s="12">
        <f t="shared" si="5"/>
        <v>4.9598745736426218E-2</v>
      </c>
      <c r="P15" s="11"/>
      <c r="Q15" s="9">
        <f>HLOOKUP($A15,'031-0005'!$A$1:$BF$16,14,FALSE)</f>
        <v>16.261905121277525</v>
      </c>
      <c r="R15" s="12">
        <f t="shared" si="6"/>
        <v>5.2117362941103855E-2</v>
      </c>
      <c r="S15" s="11"/>
      <c r="T15" s="9">
        <f>HLOOKUP($A15,'031-0005'!$A$1:$BF$16,15,FALSE)</f>
        <v>21.785570334542523</v>
      </c>
      <c r="U15" s="12">
        <f t="shared" si="7"/>
        <v>3.3108484097369964E-3</v>
      </c>
      <c r="V15" s="9">
        <f>HLOOKUP($A15,'031-0005'!$A$1:$BF$16,16,FALSE)</f>
        <v>12.195121951219512</v>
      </c>
      <c r="W15" s="12">
        <f t="shared" si="8"/>
        <v>9.3090423066012035E-2</v>
      </c>
      <c r="X15" s="12"/>
      <c r="Y15" s="10">
        <f>HLOOKUP($A15,'031-0002'!$D$27:$BD$32,2)</f>
        <v>17.438843149025907</v>
      </c>
      <c r="Z15" s="11">
        <f t="shared" si="9"/>
        <v>4.4316605029380229E-2</v>
      </c>
      <c r="AA15" s="11">
        <f t="shared" si="17"/>
        <v>0.26670863419219415</v>
      </c>
      <c r="AB15" s="11">
        <f t="shared" si="10"/>
        <v>3.3085813020031912E-3</v>
      </c>
      <c r="AC15" s="11">
        <f t="shared" si="11"/>
        <v>3.3085813020031912E-3</v>
      </c>
      <c r="AD15" s="10">
        <f>HLOOKUP($A15,'031-0002'!$D$27:$BD$32,3)</f>
        <v>16.401085519448891</v>
      </c>
      <c r="AE15" s="11">
        <f t="shared" si="9"/>
        <v>5.1118411006721376E-2</v>
      </c>
      <c r="AF15" s="11"/>
      <c r="AG15" s="10">
        <f>HLOOKUP($A15,'031-0002'!$D$27:$BD$32,4)</f>
        <v>16.545017587405635</v>
      </c>
      <c r="AH15" s="11">
        <f t="shared" ref="AH15" si="33">LN(AG15/AG14)</f>
        <v>5.0369893903671407E-2</v>
      </c>
      <c r="AI15" s="11"/>
      <c r="AJ15" s="10">
        <f>HLOOKUP($A15,'031-0002'!$D$27:$BD$32,5)</f>
        <v>21.918312380283222</v>
      </c>
      <c r="AK15" s="11">
        <f t="shared" ref="AK15" si="34">LN(AJ15/AJ14)</f>
        <v>3.0560206293666252E-3</v>
      </c>
      <c r="AL15" s="10">
        <f>HLOOKUP($A15,'031-0002'!$D$27:$BD$32,6)</f>
        <v>18.654434250764524</v>
      </c>
      <c r="AM15" s="11">
        <f t="shared" ref="AM15" si="35">LN(AL15/AL14)</f>
        <v>5.4932167814596138E-2</v>
      </c>
    </row>
    <row r="16" spans="1:39" x14ac:dyDescent="0.25">
      <c r="A16" s="5">
        <v>1970</v>
      </c>
      <c r="B16" s="8">
        <f>HLOOKUP($A16,'EUCPI Raw'!$A$1:$BC$3,MATCH(Combined!B$5,'EUCPI Raw'!$A$1:$A$3,0),FALSE)</f>
        <v>24.1</v>
      </c>
      <c r="C16" s="11">
        <f t="shared" si="0"/>
        <v>7.31508816356152E-2</v>
      </c>
      <c r="D16" s="11">
        <f t="shared" si="15"/>
        <v>0.2536883166360685</v>
      </c>
      <c r="F16" s="8">
        <f>HLOOKUP($A16,'EUCPI Raw'!$A$1:$BC$3,MATCH(Combined!F$5,'EUCPI Raw'!$A$1:$A$3,0),FALSE)</f>
        <v>25.6</v>
      </c>
      <c r="G16" s="11">
        <f t="shared" si="1"/>
        <v>9.844007281325251E-2</v>
      </c>
      <c r="I16" s="50">
        <f>HLOOKUP($A16,'031-0005'!$A$1:$BF$16,12,FALSE)</f>
        <v>17.934462444771722</v>
      </c>
      <c r="J16" s="11">
        <f t="shared" si="2"/>
        <v>5.5469747929838512E-2</v>
      </c>
      <c r="K16" s="11">
        <f t="shared" si="16"/>
        <v>0.33742634383218495</v>
      </c>
      <c r="L16" s="11">
        <f t="shared" si="3"/>
        <v>-1.7681133705776689E-2</v>
      </c>
      <c r="M16" s="11">
        <f t="shared" si="4"/>
        <v>1.7681133705776689E-2</v>
      </c>
      <c r="N16" s="9">
        <f>HLOOKUP($A16,'031-0005'!$A$1:$BF$16,13,FALSE)</f>
        <v>17.171717171717173</v>
      </c>
      <c r="O16" s="12">
        <f t="shared" si="5"/>
        <v>4.8868229263168653E-2</v>
      </c>
      <c r="P16" s="11"/>
      <c r="Q16" s="9">
        <f>HLOOKUP($A16,'031-0005'!$A$1:$BF$16,14,FALSE)</f>
        <v>17.136787954105372</v>
      </c>
      <c r="R16" s="12">
        <f t="shared" si="6"/>
        <v>5.2402231644190035E-2</v>
      </c>
      <c r="S16" s="11"/>
      <c r="T16" s="9">
        <f>HLOOKUP($A16,'031-0005'!$A$1:$BF$16,15,FALSE)</f>
        <v>23.08112040742088</v>
      </c>
      <c r="U16" s="12">
        <f t="shared" si="7"/>
        <v>5.7767145601734696E-2</v>
      </c>
      <c r="V16" s="9">
        <f>HLOOKUP($A16,'031-0005'!$A$1:$BF$16,16,FALSE)</f>
        <v>12.631578947368421</v>
      </c>
      <c r="W16" s="12">
        <f t="shared" si="8"/>
        <v>3.5163912457666972E-2</v>
      </c>
      <c r="X16" s="12"/>
      <c r="Y16" s="10">
        <f>HLOOKUP($A16,'031-0002'!$D$27:$BD$32,2)</f>
        <v>18.492949529244274</v>
      </c>
      <c r="Z16" s="11">
        <f t="shared" si="9"/>
        <v>5.8689469834759894E-2</v>
      </c>
      <c r="AA16" s="11">
        <f t="shared" si="17"/>
        <v>0.32539810402695402</v>
      </c>
      <c r="AB16" s="11">
        <f t="shared" si="10"/>
        <v>-1.4461411800855306E-2</v>
      </c>
      <c r="AC16" s="11">
        <f t="shared" si="11"/>
        <v>1.4461411800855306E-2</v>
      </c>
      <c r="AD16" s="10">
        <f>HLOOKUP($A16,'031-0002'!$D$27:$BD$32,3)</f>
        <v>17.216390111750762</v>
      </c>
      <c r="AE16" s="11">
        <f t="shared" si="9"/>
        <v>4.8514320709491958E-2</v>
      </c>
      <c r="AF16" s="11"/>
      <c r="AG16" s="10">
        <f>HLOOKUP($A16,'031-0002'!$D$27:$BD$32,4)</f>
        <v>17.488055276505037</v>
      </c>
      <c r="AH16" s="11">
        <f t="shared" ref="AH16" si="36">LN(AG16/AG15)</f>
        <v>5.5433087876760975E-2</v>
      </c>
      <c r="AI16" s="11"/>
      <c r="AJ16" s="10">
        <f>HLOOKUP($A16,'031-0002'!$D$27:$BD$32,5)</f>
        <v>23.306533732540998</v>
      </c>
      <c r="AK16" s="11">
        <f t="shared" ref="AK16" si="37">LN(AJ16/AJ15)</f>
        <v>6.1411269802227532E-2</v>
      </c>
      <c r="AL16" s="10">
        <f>HLOOKUP($A16,'031-0002'!$D$27:$BD$32,6)</f>
        <v>19.418758256274767</v>
      </c>
      <c r="AM16" s="11">
        <f t="shared" ref="AM16" si="38">LN(AL16/AL15)</f>
        <v>4.0155640065229765E-2</v>
      </c>
    </row>
    <row r="17" spans="1:39" x14ac:dyDescent="0.25">
      <c r="A17" s="5">
        <v>1971</v>
      </c>
      <c r="B17" s="8">
        <f>HLOOKUP($A17,'EUCPI Raw'!$A$1:$BC$3,MATCH(Combined!B$5,'EUCPI Raw'!$A$1:$A$3,0),FALSE)</f>
        <v>25</v>
      </c>
      <c r="C17" s="11">
        <f t="shared" si="0"/>
        <v>3.666398437159131E-2</v>
      </c>
      <c r="D17" s="11">
        <f t="shared" si="15"/>
        <v>0.2903523010076598</v>
      </c>
      <c r="F17" s="8">
        <f>HLOOKUP($A17,'EUCPI Raw'!$A$1:$BC$3,MATCH(Combined!F$5,'EUCPI Raw'!$A$1:$A$3,0),FALSE)</f>
        <v>26.9</v>
      </c>
      <c r="G17" s="11">
        <f t="shared" si="1"/>
        <v>4.9533935122276419E-2</v>
      </c>
      <c r="I17" s="50">
        <f>HLOOKUP($A17,'031-0005'!$A$1:$BF$16,12,FALSE)</f>
        <v>18.872870249017037</v>
      </c>
      <c r="J17" s="11">
        <f t="shared" si="2"/>
        <v>5.1001316157633446E-2</v>
      </c>
      <c r="K17" s="11">
        <f t="shared" si="16"/>
        <v>0.38842765998981837</v>
      </c>
      <c r="L17" s="11">
        <f t="shared" si="3"/>
        <v>1.4337331786042136E-2</v>
      </c>
      <c r="M17" s="11">
        <f t="shared" si="4"/>
        <v>1.4337331786042136E-2</v>
      </c>
      <c r="N17" s="9">
        <f>HLOOKUP($A17,'031-0005'!$A$1:$BF$16,13,FALSE)</f>
        <v>18.120805369127517</v>
      </c>
      <c r="O17" s="12">
        <f t="shared" si="5"/>
        <v>5.3797066137243714E-2</v>
      </c>
      <c r="P17" s="11"/>
      <c r="Q17" s="9">
        <f>HLOOKUP($A17,'031-0005'!$A$1:$BF$16,14,FALSE)</f>
        <v>18.008951655500265</v>
      </c>
      <c r="R17" s="12">
        <f t="shared" si="6"/>
        <v>4.9641453440234677E-2</v>
      </c>
      <c r="S17" s="11"/>
      <c r="T17" s="9">
        <f>HLOOKUP($A17,'031-0005'!$A$1:$BF$16,15,FALSE)</f>
        <v>24.082869308876514</v>
      </c>
      <c r="U17" s="12">
        <f t="shared" si="7"/>
        <v>4.2485785710029846E-2</v>
      </c>
      <c r="V17" s="9">
        <f>HLOOKUP($A17,'031-0005'!$A$1:$BF$16,16,FALSE)</f>
        <v>13.761467889908257</v>
      </c>
      <c r="W17" s="12">
        <f t="shared" si="8"/>
        <v>8.5672560685606858E-2</v>
      </c>
      <c r="X17" s="12"/>
      <c r="Y17" s="10">
        <f>HLOOKUP($A17,'031-0002'!$D$27:$BD$32,2)</f>
        <v>19.423226987604668</v>
      </c>
      <c r="Z17" s="11">
        <f t="shared" si="9"/>
        <v>4.908006440113561E-2</v>
      </c>
      <c r="AA17" s="11">
        <f t="shared" si="17"/>
        <v>0.37447816842808962</v>
      </c>
      <c r="AB17" s="11">
        <f t="shared" si="10"/>
        <v>1.2416080029544301E-2</v>
      </c>
      <c r="AC17" s="11">
        <f t="shared" si="11"/>
        <v>1.2416080029544301E-2</v>
      </c>
      <c r="AD17" s="10">
        <f>HLOOKUP($A17,'031-0002'!$D$27:$BD$32,3)</f>
        <v>18.123128119800334</v>
      </c>
      <c r="AE17" s="11">
        <f t="shared" si="9"/>
        <v>5.1327075698974996E-2</v>
      </c>
      <c r="AF17" s="11"/>
      <c r="AG17" s="10">
        <f>HLOOKUP($A17,'031-0002'!$D$27:$BD$32,4)</f>
        <v>18.331041137346922</v>
      </c>
      <c r="AH17" s="11">
        <f t="shared" ref="AH17" si="39">LN(AG17/AG16)</f>
        <v>4.7077767621573452E-2</v>
      </c>
      <c r="AI17" s="11"/>
      <c r="AJ17" s="10">
        <f>HLOOKUP($A17,'031-0002'!$D$27:$BD$32,5)</f>
        <v>24.349405298313922</v>
      </c>
      <c r="AK17" s="11">
        <f t="shared" ref="AK17" si="40">LN(AJ17/AJ16)</f>
        <v>4.3773687195579933E-2</v>
      </c>
      <c r="AL17" s="10">
        <f>HLOOKUP($A17,'031-0002'!$D$27:$BD$32,6)</f>
        <v>20.323325635103931</v>
      </c>
      <c r="AM17" s="11">
        <f t="shared" ref="AM17" si="41">LN(AL17/AL16)</f>
        <v>4.5529753134429474E-2</v>
      </c>
    </row>
    <row r="18" spans="1:39" x14ac:dyDescent="0.25">
      <c r="A18" s="5">
        <v>1972</v>
      </c>
      <c r="B18" s="8">
        <f>HLOOKUP($A18,'EUCPI Raw'!$A$1:$BC$3,MATCH(Combined!B$5,'EUCPI Raw'!$A$1:$A$3,0),FALSE)</f>
        <v>26.1</v>
      </c>
      <c r="C18" s="11">
        <f t="shared" si="0"/>
        <v>4.3059489460447013E-2</v>
      </c>
      <c r="D18" s="11">
        <f t="shared" si="15"/>
        <v>0.33341179046810682</v>
      </c>
      <c r="F18" s="8">
        <f>HLOOKUP($A18,'EUCPI Raw'!$A$1:$BC$3,MATCH(Combined!F$5,'EUCPI Raw'!$A$1:$A$3,0),FALSE)</f>
        <v>27.8</v>
      </c>
      <c r="G18" s="11">
        <f t="shared" si="1"/>
        <v>3.2909734088797958E-2</v>
      </c>
      <c r="I18" s="50">
        <f>HLOOKUP($A18,'031-0005'!$A$1:$BF$16,12,FALSE)</f>
        <v>19.956012388347773</v>
      </c>
      <c r="J18" s="11">
        <f t="shared" si="2"/>
        <v>5.5805016502074735E-2</v>
      </c>
      <c r="K18" s="11">
        <f t="shared" si="16"/>
        <v>0.44423267649189313</v>
      </c>
      <c r="L18" s="11">
        <f t="shared" si="3"/>
        <v>1.2745527041627722E-2</v>
      </c>
      <c r="M18" s="11">
        <f t="shared" si="4"/>
        <v>1.2745527041627722E-2</v>
      </c>
      <c r="N18" s="9">
        <f>HLOOKUP($A18,'031-0005'!$A$1:$BF$16,13,FALSE)</f>
        <v>19.433817903596022</v>
      </c>
      <c r="O18" s="12">
        <f t="shared" si="5"/>
        <v>6.9953993335444734E-2</v>
      </c>
      <c r="P18" s="11"/>
      <c r="Q18" s="9">
        <f>HLOOKUP($A18,'031-0005'!$A$1:$BF$16,14,FALSE)</f>
        <v>19.21301266910028</v>
      </c>
      <c r="R18" s="12">
        <f t="shared" si="6"/>
        <v>6.471884418094595E-2</v>
      </c>
      <c r="S18" s="11"/>
      <c r="T18" s="9">
        <f>HLOOKUP($A18,'031-0005'!$A$1:$BF$16,15,FALSE)</f>
        <v>24.279522469774161</v>
      </c>
      <c r="U18" s="12">
        <f t="shared" si="7"/>
        <v>8.1325276735905467E-3</v>
      </c>
      <c r="V18" s="9">
        <f>HLOOKUP($A18,'031-0005'!$A$1:$BF$16,16,FALSE)</f>
        <v>14.383561643835616</v>
      </c>
      <c r="W18" s="12">
        <f t="shared" si="8"/>
        <v>4.4213497142020067E-2</v>
      </c>
      <c r="X18" s="12"/>
      <c r="Y18" s="10">
        <f>HLOOKUP($A18,'031-0002'!$D$27:$BD$32,2)</f>
        <v>20.49915670865181</v>
      </c>
      <c r="Z18" s="11">
        <f t="shared" si="9"/>
        <v>5.3914131816391653E-2</v>
      </c>
      <c r="AA18" s="11">
        <f t="shared" si="17"/>
        <v>0.42839230024448127</v>
      </c>
      <c r="AB18" s="11">
        <f t="shared" si="10"/>
        <v>1.0854642355944639E-2</v>
      </c>
      <c r="AC18" s="11">
        <f t="shared" si="11"/>
        <v>1.0854642355944639E-2</v>
      </c>
      <c r="AD18" s="10">
        <f>HLOOKUP($A18,'031-0002'!$D$27:$BD$32,3)</f>
        <v>19.461151344053025</v>
      </c>
      <c r="AE18" s="11">
        <f t="shared" si="9"/>
        <v>7.123132039740894E-2</v>
      </c>
      <c r="AF18" s="11"/>
      <c r="AG18" s="10">
        <f>HLOOKUP($A18,'031-0002'!$D$27:$BD$32,4)</f>
        <v>19.565125428317611</v>
      </c>
      <c r="AH18" s="11">
        <f t="shared" ref="AH18" si="42">LN(AG18/AG17)</f>
        <v>6.5152806618121673E-2</v>
      </c>
      <c r="AI18" s="11"/>
      <c r="AJ18" s="10">
        <f>HLOOKUP($A18,'031-0002'!$D$27:$BD$32,5)</f>
        <v>24.545170285947659</v>
      </c>
      <c r="AK18" s="11">
        <f t="shared" ref="AK18" si="43">LN(AJ18/AJ17)</f>
        <v>8.0076790269106024E-3</v>
      </c>
      <c r="AL18" s="10">
        <f>HLOOKUP($A18,'031-0002'!$D$27:$BD$32,6)</f>
        <v>21.486123545210383</v>
      </c>
      <c r="AM18" s="11">
        <f t="shared" ref="AM18" si="44">LN(AL18/AL17)</f>
        <v>5.5638037797073707E-2</v>
      </c>
    </row>
    <row r="19" spans="1:39" x14ac:dyDescent="0.25">
      <c r="A19" s="5">
        <v>1973</v>
      </c>
      <c r="B19" s="8">
        <f>HLOOKUP($A19,'EUCPI Raw'!$A$1:$BC$3,MATCH(Combined!B$5,'EUCPI Raw'!$A$1:$A$3,0),FALSE)</f>
        <v>28.5</v>
      </c>
      <c r="C19" s="11">
        <f t="shared" si="0"/>
        <v>8.7968772945957008E-2</v>
      </c>
      <c r="D19" s="11">
        <f t="shared" si="15"/>
        <v>0.42138056341406382</v>
      </c>
      <c r="F19" s="8">
        <f>HLOOKUP($A19,'EUCPI Raw'!$A$1:$BC$3,MATCH(Combined!F$5,'EUCPI Raw'!$A$1:$A$3,0),FALSE)</f>
        <v>29.7</v>
      </c>
      <c r="G19" s="11">
        <f t="shared" si="1"/>
        <v>6.6111025112062571E-2</v>
      </c>
      <c r="I19" s="50">
        <f>HLOOKUP($A19,'031-0005'!$A$1:$BF$16,12,FALSE)</f>
        <v>21.451570054726105</v>
      </c>
      <c r="J19" s="11">
        <f t="shared" si="2"/>
        <v>7.2267367938144922E-2</v>
      </c>
      <c r="K19" s="11">
        <f t="shared" si="16"/>
        <v>0.51650004443003805</v>
      </c>
      <c r="L19" s="11">
        <f t="shared" si="3"/>
        <v>-1.5701405007812086E-2</v>
      </c>
      <c r="M19" s="11">
        <f t="shared" si="4"/>
        <v>1.5701405007812086E-2</v>
      </c>
      <c r="N19" s="9">
        <f>HLOOKUP($A19,'031-0005'!$A$1:$BF$16,13,FALSE)</f>
        <v>21.598877980364655</v>
      </c>
      <c r="O19" s="12">
        <f t="shared" si="5"/>
        <v>0.10562662860501848</v>
      </c>
      <c r="P19" s="11"/>
      <c r="Q19" s="9">
        <f>HLOOKUP($A19,'031-0005'!$A$1:$BF$16,14,FALSE)</f>
        <v>20.821604390801937</v>
      </c>
      <c r="R19" s="12">
        <f t="shared" si="6"/>
        <v>8.0403327642940434E-2</v>
      </c>
      <c r="S19" s="11"/>
      <c r="T19" s="9">
        <f>HLOOKUP($A19,'031-0005'!$A$1:$BF$16,15,FALSE)</f>
        <v>24.84864975171757</v>
      </c>
      <c r="U19" s="12">
        <f t="shared" si="7"/>
        <v>2.317011675849907E-2</v>
      </c>
      <c r="V19" s="9">
        <f>HLOOKUP($A19,'031-0005'!$A$1:$BF$16,16,FALSE)</f>
        <v>15.64245810055866</v>
      </c>
      <c r="W19" s="12">
        <f t="shared" si="8"/>
        <v>8.3902888319362337E-2</v>
      </c>
      <c r="X19" s="12"/>
      <c r="Y19" s="10">
        <f>HLOOKUP($A19,'031-0002'!$D$27:$BD$32,2)</f>
        <v>21.985252244027226</v>
      </c>
      <c r="Z19" s="11">
        <f t="shared" si="9"/>
        <v>6.9988126892447974E-2</v>
      </c>
      <c r="AA19" s="11">
        <f t="shared" si="17"/>
        <v>0.49838042713692926</v>
      </c>
      <c r="AB19" s="11">
        <f t="shared" si="10"/>
        <v>-1.7980646053509033E-2</v>
      </c>
      <c r="AC19" s="11">
        <f t="shared" si="11"/>
        <v>1.7980646053509033E-2</v>
      </c>
      <c r="AD19" s="10">
        <f>HLOOKUP($A19,'031-0002'!$D$27:$BD$32,3)</f>
        <v>21.67451358556923</v>
      </c>
      <c r="AE19" s="11">
        <f t="shared" si="9"/>
        <v>0.10771684149339616</v>
      </c>
      <c r="AF19" s="11"/>
      <c r="AG19" s="10">
        <f>HLOOKUP($A19,'031-0002'!$D$27:$BD$32,4)</f>
        <v>21.206214154527313</v>
      </c>
      <c r="AH19" s="11">
        <f t="shared" ref="AH19" si="45">LN(AG19/AG18)</f>
        <v>8.054559272938254E-2</v>
      </c>
      <c r="AI19" s="11"/>
      <c r="AJ19" s="10">
        <f>HLOOKUP($A19,'031-0002'!$D$27:$BD$32,5)</f>
        <v>25.103592549382466</v>
      </c>
      <c r="AK19" s="11">
        <f t="shared" ref="AK19" si="46">LN(AJ19/AJ18)</f>
        <v>2.2495860163092105E-2</v>
      </c>
      <c r="AL19" s="10">
        <f>HLOOKUP($A19,'031-0002'!$D$27:$BD$32,6)</f>
        <v>23.542435424354245</v>
      </c>
      <c r="AM19" s="11">
        <f t="shared" ref="AM19" si="47">LN(AL19/AL18)</f>
        <v>9.1397245198252791E-2</v>
      </c>
    </row>
    <row r="20" spans="1:39" x14ac:dyDescent="0.25">
      <c r="A20" s="5">
        <v>1974</v>
      </c>
      <c r="B20" s="8">
        <f>HLOOKUP($A20,'EUCPI Raw'!$A$1:$BC$3,MATCH(Combined!B$5,'EUCPI Raw'!$A$1:$A$3,0),FALSE)</f>
        <v>34.299999999999997</v>
      </c>
      <c r="C20" s="11">
        <f t="shared" si="0"/>
        <v>0.18524126689728937</v>
      </c>
      <c r="D20" s="11">
        <f t="shared" si="15"/>
        <v>0.60662183031135319</v>
      </c>
      <c r="F20" s="8">
        <f>HLOOKUP($A20,'EUCPI Raw'!$A$1:$BC$3,MATCH(Combined!F$5,'EUCPI Raw'!$A$1:$A$3,0),FALSE)</f>
        <v>36.299999999999997</v>
      </c>
      <c r="G20" s="11">
        <f t="shared" si="1"/>
        <v>0.20067069546215105</v>
      </c>
      <c r="I20" s="50">
        <f>HLOOKUP($A20,'031-0005'!$A$1:$BF$16,12,FALSE)</f>
        <v>25.489663497811982</v>
      </c>
      <c r="J20" s="11">
        <f t="shared" si="2"/>
        <v>0.17247517823979833</v>
      </c>
      <c r="K20" s="11">
        <f t="shared" si="16"/>
        <v>0.68897522266983635</v>
      </c>
      <c r="L20" s="11">
        <f t="shared" si="3"/>
        <v>-1.2766088657491043E-2</v>
      </c>
      <c r="M20" s="11">
        <f t="shared" si="4"/>
        <v>1.2766088657491043E-2</v>
      </c>
      <c r="N20" s="9">
        <f>HLOOKUP($A20,'031-0005'!$A$1:$BF$16,13,FALSE)</f>
        <v>26.053143227478937</v>
      </c>
      <c r="O20" s="12">
        <f t="shared" si="5"/>
        <v>0.18749705425652713</v>
      </c>
      <c r="P20" s="11"/>
      <c r="Q20" s="9">
        <f>HLOOKUP($A20,'031-0005'!$A$1:$BF$16,14,FALSE)</f>
        <v>24.811715481171547</v>
      </c>
      <c r="R20" s="12">
        <f t="shared" si="6"/>
        <v>0.17532481976547051</v>
      </c>
      <c r="S20" s="11"/>
      <c r="T20" s="9">
        <f>HLOOKUP($A20,'031-0005'!$A$1:$BF$16,15,FALSE)</f>
        <v>28.910878993341885</v>
      </c>
      <c r="U20" s="12">
        <f t="shared" si="7"/>
        <v>0.15141454492059006</v>
      </c>
      <c r="V20" s="9">
        <f>HLOOKUP($A20,'031-0005'!$A$1:$BF$16,16,FALSE)</f>
        <v>17.748917748917748</v>
      </c>
      <c r="W20" s="12">
        <f t="shared" si="8"/>
        <v>0.12633565184806517</v>
      </c>
      <c r="X20" s="12"/>
      <c r="Y20" s="10">
        <f>HLOOKUP($A20,'031-0002'!$D$27:$BD$32,2)</f>
        <v>26.188851283411708</v>
      </c>
      <c r="Z20" s="11">
        <f t="shared" si="9"/>
        <v>0.17496192064494767</v>
      </c>
      <c r="AA20" s="11">
        <f t="shared" si="17"/>
        <v>0.67334234778187696</v>
      </c>
      <c r="AB20" s="11">
        <f t="shared" si="10"/>
        <v>-1.0279346252341698E-2</v>
      </c>
      <c r="AC20" s="11">
        <f t="shared" si="11"/>
        <v>1.0279346252341698E-2</v>
      </c>
      <c r="AD20" s="10">
        <f>HLOOKUP($A20,'031-0002'!$D$27:$BD$32,3)</f>
        <v>26.144857353405623</v>
      </c>
      <c r="AE20" s="11">
        <f t="shared" si="9"/>
        <v>0.18751543049606642</v>
      </c>
      <c r="AF20" s="11"/>
      <c r="AG20" s="10">
        <f>HLOOKUP($A20,'031-0002'!$D$27:$BD$32,4)</f>
        <v>25.377292972307597</v>
      </c>
      <c r="AH20" s="11">
        <f t="shared" ref="AH20" si="48">LN(AG20/AG19)</f>
        <v>0.17956053749699655</v>
      </c>
      <c r="AI20" s="11"/>
      <c r="AJ20" s="10">
        <f>HLOOKUP($A20,'031-0002'!$D$27:$BD$32,5)</f>
        <v>29.222099997924492</v>
      </c>
      <c r="AK20" s="11">
        <f t="shared" ref="AK20" si="49">LN(AJ20/AJ19)</f>
        <v>0.15191430689910401</v>
      </c>
      <c r="AL20" s="10">
        <f>HLOOKUP($A20,'031-0002'!$D$27:$BD$32,6)</f>
        <v>27.152698048220437</v>
      </c>
      <c r="AM20" s="11">
        <f t="shared" ref="AM20" si="50">LN(AL20/AL19)</f>
        <v>0.14267186160844156</v>
      </c>
    </row>
    <row r="21" spans="1:39" x14ac:dyDescent="0.25">
      <c r="A21" s="5">
        <v>1975</v>
      </c>
      <c r="B21" s="8">
        <f>HLOOKUP($A21,'EUCPI Raw'!$A$1:$BC$3,MATCH(Combined!B$5,'EUCPI Raw'!$A$1:$A$3,0),FALSE)</f>
        <v>38.5</v>
      </c>
      <c r="C21" s="11">
        <f t="shared" si="0"/>
        <v>0.11551288712184443</v>
      </c>
      <c r="D21" s="11">
        <f t="shared" si="15"/>
        <v>0.72213471743319757</v>
      </c>
      <c r="F21" s="8">
        <f>HLOOKUP($A21,'EUCPI Raw'!$A$1:$BC$3,MATCH(Combined!F$5,'EUCPI Raw'!$A$1:$A$3,0),FALSE)</f>
        <v>42.5</v>
      </c>
      <c r="G21" s="11">
        <f t="shared" si="1"/>
        <v>0.15768633465956619</v>
      </c>
      <c r="I21" s="50">
        <f>HLOOKUP($A21,'031-0005'!$A$1:$BF$16,12,FALSE)</f>
        <v>29.519489404774177</v>
      </c>
      <c r="J21" s="11">
        <f t="shared" si="2"/>
        <v>0.14677768603679039</v>
      </c>
      <c r="K21" s="11">
        <f t="shared" si="16"/>
        <v>0.83575290870662677</v>
      </c>
      <c r="L21" s="11">
        <f t="shared" si="3"/>
        <v>3.1264798914945963E-2</v>
      </c>
      <c r="M21" s="11">
        <f t="shared" si="4"/>
        <v>3.1264798914945963E-2</v>
      </c>
      <c r="N21" s="9">
        <f>HLOOKUP($A21,'031-0005'!$A$1:$BF$16,13,FALSE)</f>
        <v>28.923766816143498</v>
      </c>
      <c r="O21" s="12">
        <f t="shared" si="5"/>
        <v>0.10452521608574786</v>
      </c>
      <c r="P21" s="11"/>
      <c r="Q21" s="9">
        <f>HLOOKUP($A21,'031-0005'!$A$1:$BF$16,14,FALSE)</f>
        <v>28.51243482674295</v>
      </c>
      <c r="R21" s="12">
        <f t="shared" si="6"/>
        <v>0.13902436176921884</v>
      </c>
      <c r="S21" s="11"/>
      <c r="T21" s="9">
        <f>HLOOKUP($A21,'031-0005'!$A$1:$BF$16,15,FALSE)</f>
        <v>34.602732088095905</v>
      </c>
      <c r="U21" s="12">
        <f t="shared" si="7"/>
        <v>0.17971468099003624</v>
      </c>
      <c r="V21" s="9">
        <f>HLOOKUP($A21,'031-0005'!$A$1:$BF$16,16,FALSE)</f>
        <v>19.444444444444443</v>
      </c>
      <c r="W21" s="12">
        <f t="shared" si="8"/>
        <v>9.1236854416688981E-2</v>
      </c>
      <c r="X21" s="12"/>
      <c r="Y21" s="10">
        <f>HLOOKUP($A21,'031-0002'!$D$27:$BD$32,2)</f>
        <v>30.290710709214558</v>
      </c>
      <c r="Z21" s="11">
        <f t="shared" si="9"/>
        <v>0.1455072915849486</v>
      </c>
      <c r="AA21" s="11">
        <f t="shared" si="17"/>
        <v>0.81884963936682553</v>
      </c>
      <c r="AB21" s="11">
        <f t="shared" si="10"/>
        <v>2.9994404463104168E-2</v>
      </c>
      <c r="AC21" s="11">
        <f t="shared" si="11"/>
        <v>2.9994404463104168E-2</v>
      </c>
      <c r="AD21" s="10">
        <f>HLOOKUP($A21,'031-0002'!$D$27:$BD$32,3)</f>
        <v>29.036312849162016</v>
      </c>
      <c r="AE21" s="11">
        <f t="shared" si="9"/>
        <v>0.10489470224609902</v>
      </c>
      <c r="AF21" s="11"/>
      <c r="AG21" s="10">
        <f>HLOOKUP($A21,'031-0002'!$D$27:$BD$32,4)</f>
        <v>29.044730905994239</v>
      </c>
      <c r="AH21" s="11">
        <f t="shared" ref="AH21" si="51">LN(AG21/AG20)</f>
        <v>0.13498228995411693</v>
      </c>
      <c r="AI21" s="11"/>
      <c r="AJ21" s="10">
        <f>HLOOKUP($A21,'031-0002'!$D$27:$BD$32,5)</f>
        <v>34.967572978589153</v>
      </c>
      <c r="AK21" s="11">
        <f t="shared" ref="AK21" si="52">LN(AJ21/AJ20)</f>
        <v>0.17949587345738999</v>
      </c>
      <c r="AL21" s="10">
        <f>HLOOKUP($A21,'031-0002'!$D$27:$BD$32,6)</f>
        <v>30.046296296296301</v>
      </c>
      <c r="AM21" s="11">
        <f t="shared" ref="AM21" si="53">LN(AL21/AL20)</f>
        <v>0.10126298494639464</v>
      </c>
    </row>
    <row r="22" spans="1:39" x14ac:dyDescent="0.25">
      <c r="A22" s="5">
        <v>1976</v>
      </c>
      <c r="B22" s="8">
        <f>HLOOKUP($A22,'EUCPI Raw'!$A$1:$BC$3,MATCH(Combined!B$5,'EUCPI Raw'!$A$1:$A$3,0),FALSE)</f>
        <v>40.700000000000003</v>
      </c>
      <c r="C22" s="11">
        <f t="shared" si="0"/>
        <v>5.5569851154810786E-2</v>
      </c>
      <c r="D22" s="11">
        <f t="shared" si="15"/>
        <v>0.7777045685880084</v>
      </c>
      <c r="F22" s="8">
        <f>HLOOKUP($A22,'EUCPI Raw'!$A$1:$BC$3,MATCH(Combined!F$5,'EUCPI Raw'!$A$1:$A$3,0),FALSE)</f>
        <v>45.5</v>
      </c>
      <c r="G22" s="11">
        <f t="shared" si="1"/>
        <v>6.8208250026533565E-2</v>
      </c>
      <c r="I22" s="50">
        <f>HLOOKUP($A22,'031-0005'!$A$1:$BF$16,12,FALSE)</f>
        <v>31.73026890207872</v>
      </c>
      <c r="J22" s="11">
        <f t="shared" si="2"/>
        <v>7.2220377257951412E-2</v>
      </c>
      <c r="K22" s="11">
        <f t="shared" si="16"/>
        <v>0.90797328596457816</v>
      </c>
      <c r="L22" s="11">
        <f t="shared" si="3"/>
        <v>1.6650526103140627E-2</v>
      </c>
      <c r="M22" s="11">
        <f t="shared" si="4"/>
        <v>1.6650526103140627E-2</v>
      </c>
      <c r="N22" s="9">
        <f>HLOOKUP($A22,'031-0005'!$A$1:$BF$16,13,FALSE)</f>
        <v>29.640044994375703</v>
      </c>
      <c r="O22" s="12">
        <f t="shared" si="5"/>
        <v>2.4462680125904315E-2</v>
      </c>
      <c r="P22" s="11"/>
      <c r="Q22" s="9">
        <f>HLOOKUP($A22,'031-0005'!$A$1:$BF$16,14,FALSE)</f>
        <v>30.899761493183956</v>
      </c>
      <c r="R22" s="12">
        <f t="shared" si="6"/>
        <v>8.040816337724549E-2</v>
      </c>
      <c r="S22" s="11"/>
      <c r="T22" s="9">
        <f>HLOOKUP($A22,'031-0005'!$A$1:$BF$16,15,FALSE)</f>
        <v>35.904924967267597</v>
      </c>
      <c r="U22" s="12">
        <f t="shared" si="7"/>
        <v>3.6941830772859403E-2</v>
      </c>
      <c r="V22" s="9">
        <f>HLOOKUP($A22,'031-0005'!$A$1:$BF$16,16,FALSE)</f>
        <v>22.701149425287355</v>
      </c>
      <c r="W22" s="12">
        <f t="shared" si="8"/>
        <v>0.15485416209334388</v>
      </c>
      <c r="X22" s="12"/>
      <c r="Y22" s="10">
        <f>HLOOKUP($A22,'031-0002'!$D$27:$BD$32,2)</f>
        <v>32.490600807800931</v>
      </c>
      <c r="Z22" s="11">
        <f t="shared" si="9"/>
        <v>7.0109753336514161E-2</v>
      </c>
      <c r="AA22" s="11">
        <f t="shared" si="17"/>
        <v>0.88895939270333968</v>
      </c>
      <c r="AB22" s="11">
        <f t="shared" si="10"/>
        <v>1.4539902181703375E-2</v>
      </c>
      <c r="AC22" s="11">
        <f t="shared" si="11"/>
        <v>1.4539902181703375E-2</v>
      </c>
      <c r="AD22" s="10">
        <f>HLOOKUP($A22,'031-0002'!$D$27:$BD$32,3)</f>
        <v>29.790068445955256</v>
      </c>
      <c r="AE22" s="11">
        <f t="shared" si="9"/>
        <v>2.5627850446286234E-2</v>
      </c>
      <c r="AF22" s="11"/>
      <c r="AG22" s="10">
        <f>HLOOKUP($A22,'031-0002'!$D$27:$BD$32,4)</f>
        <v>31.480527947664577</v>
      </c>
      <c r="AH22" s="11">
        <f t="shared" ref="AH22" si="54">LN(AG22/AG21)</f>
        <v>8.0532107625845617E-2</v>
      </c>
      <c r="AI22" s="11"/>
      <c r="AJ22" s="10">
        <f>HLOOKUP($A22,'031-0002'!$D$27:$BD$32,5)</f>
        <v>36.243013156763261</v>
      </c>
      <c r="AK22" s="11">
        <f t="shared" ref="AK22" si="55">LN(AJ22/AJ21)</f>
        <v>3.5825476511105958E-2</v>
      </c>
      <c r="AL22" s="10">
        <f>HLOOKUP($A22,'031-0002'!$D$27:$BD$32,6)</f>
        <v>34.026465028355389</v>
      </c>
      <c r="AM22" s="11">
        <f t="shared" ref="AM22" si="56">LN(AL22/AL21)</f>
        <v>0.12439920300603152</v>
      </c>
    </row>
    <row r="23" spans="1:39" x14ac:dyDescent="0.25">
      <c r="A23" s="5">
        <v>1977</v>
      </c>
      <c r="B23" s="8">
        <f>HLOOKUP($A23,'EUCPI Raw'!$A$1:$BC$3,MATCH(Combined!B$5,'EUCPI Raw'!$A$1:$A$3,0),FALSE)</f>
        <v>43.4</v>
      </c>
      <c r="C23" s="11">
        <f t="shared" si="0"/>
        <v>6.4231348657809703E-2</v>
      </c>
      <c r="D23" s="11">
        <f t="shared" si="15"/>
        <v>0.84193591724581807</v>
      </c>
      <c r="F23" s="8">
        <f>HLOOKUP($A23,'EUCPI Raw'!$A$1:$BC$3,MATCH(Combined!F$5,'EUCPI Raw'!$A$1:$A$3,0),FALSE)</f>
        <v>47.3</v>
      </c>
      <c r="G23" s="11">
        <f t="shared" si="1"/>
        <v>3.8797969540982413E-2</v>
      </c>
      <c r="I23" s="50">
        <f>HLOOKUP($A23,'031-0005'!$A$1:$BF$16,12,FALSE)</f>
        <v>33.915435085161377</v>
      </c>
      <c r="J23" s="11">
        <f t="shared" si="2"/>
        <v>6.6599142755489643E-2</v>
      </c>
      <c r="K23" s="11">
        <f t="shared" si="16"/>
        <v>0.97457242872006777</v>
      </c>
      <c r="L23" s="11">
        <f t="shared" si="3"/>
        <v>2.36779409767994E-3</v>
      </c>
      <c r="M23" s="11">
        <f t="shared" si="4"/>
        <v>2.36779409767994E-3</v>
      </c>
      <c r="N23" s="9">
        <f>HLOOKUP($A23,'031-0005'!$A$1:$BF$16,13,FALSE)</f>
        <v>30.541596873255166</v>
      </c>
      <c r="O23" s="12">
        <f t="shared" si="5"/>
        <v>2.9963267893757049E-2</v>
      </c>
      <c r="P23" s="11"/>
      <c r="Q23" s="9">
        <f>HLOOKUP($A23,'031-0005'!$A$1:$BF$16,14,FALSE)</f>
        <v>33.034211423083676</v>
      </c>
      <c r="R23" s="12">
        <f t="shared" si="6"/>
        <v>6.6795269037693825E-2</v>
      </c>
      <c r="S23" s="11"/>
      <c r="T23" s="9">
        <f>HLOOKUP($A23,'031-0005'!$A$1:$BF$16,15,FALSE)</f>
        <v>38.311418685121104</v>
      </c>
      <c r="U23" s="12">
        <f t="shared" si="7"/>
        <v>6.4873517942125078E-2</v>
      </c>
      <c r="V23" s="9">
        <f>HLOOKUP($A23,'031-0005'!$A$1:$BF$16,16,FALSE)</f>
        <v>24.570024570024572</v>
      </c>
      <c r="W23" s="12">
        <f t="shared" si="8"/>
        <v>7.9111627852949409E-2</v>
      </c>
      <c r="X23" s="12"/>
      <c r="Y23" s="10">
        <f>HLOOKUP($A23,'031-0002'!$D$27:$BD$32,2)</f>
        <v>34.70285377663776</v>
      </c>
      <c r="Z23" s="11">
        <f t="shared" si="9"/>
        <v>6.58710833790601E-2</v>
      </c>
      <c r="AA23" s="11">
        <f t="shared" si="17"/>
        <v>0.95483047608239979</v>
      </c>
      <c r="AB23" s="11">
        <f t="shared" si="10"/>
        <v>1.6397347212503965E-3</v>
      </c>
      <c r="AC23" s="11">
        <f t="shared" si="11"/>
        <v>1.6397347212503965E-3</v>
      </c>
      <c r="AD23" s="10">
        <f>HLOOKUP($A23,'031-0002'!$D$27:$BD$32,3)</f>
        <v>30.720749110881012</v>
      </c>
      <c r="AE23" s="11">
        <f t="shared" si="9"/>
        <v>3.0763228764284545E-2</v>
      </c>
      <c r="AF23" s="11"/>
      <c r="AG23" s="10">
        <f>HLOOKUP($A23,'031-0002'!$D$27:$BD$32,4)</f>
        <v>33.647539117101992</v>
      </c>
      <c r="AH23" s="11">
        <f t="shared" ref="AH23" si="57">LN(AG23/AG22)</f>
        <v>6.6570727380950059E-2</v>
      </c>
      <c r="AI23" s="11"/>
      <c r="AJ23" s="10">
        <f>HLOOKUP($A23,'031-0002'!$D$27:$BD$32,5)</f>
        <v>38.581868006394153</v>
      </c>
      <c r="AK23" s="11">
        <f t="shared" ref="AK23" si="58">LN(AJ23/AJ22)</f>
        <v>6.2535803120274167E-2</v>
      </c>
      <c r="AL23" s="10">
        <f>HLOOKUP($A23,'031-0002'!$D$27:$BD$32,6)</f>
        <v>36.914688903143038</v>
      </c>
      <c r="AM23" s="11">
        <f t="shared" ref="AM23" si="59">LN(AL23/AL22)</f>
        <v>8.147094007224974E-2</v>
      </c>
    </row>
    <row r="24" spans="1:39" x14ac:dyDescent="0.25">
      <c r="A24" s="5">
        <v>1978</v>
      </c>
      <c r="B24" s="8">
        <f>HLOOKUP($A24,'EUCPI Raw'!$A$1:$BC$3,MATCH(Combined!B$5,'EUCPI Raw'!$A$1:$A$3,0),FALSE)</f>
        <v>46.6</v>
      </c>
      <c r="C24" s="11">
        <f t="shared" si="0"/>
        <v>7.1141100025241127E-2</v>
      </c>
      <c r="D24" s="11">
        <f t="shared" si="15"/>
        <v>0.91307701727105917</v>
      </c>
      <c r="F24" s="8">
        <f>HLOOKUP($A24,'EUCPI Raw'!$A$1:$BC$3,MATCH(Combined!F$5,'EUCPI Raw'!$A$1:$A$3,0),FALSE)</f>
        <v>50.9</v>
      </c>
      <c r="G24" s="11">
        <f t="shared" si="1"/>
        <v>7.3352628058589747E-2</v>
      </c>
      <c r="I24" s="50">
        <f>HLOOKUP($A24,'031-0005'!$A$1:$BF$16,12,FALSE)</f>
        <v>36.856402120496845</v>
      </c>
      <c r="J24" s="11">
        <f t="shared" si="2"/>
        <v>8.3159115148562363E-2</v>
      </c>
      <c r="K24" s="11">
        <f t="shared" si="16"/>
        <v>1.0577315438686301</v>
      </c>
      <c r="L24" s="11">
        <f t="shared" si="3"/>
        <v>1.2018015123321235E-2</v>
      </c>
      <c r="M24" s="11">
        <f t="shared" si="4"/>
        <v>1.2018015123321235E-2</v>
      </c>
      <c r="N24" s="9">
        <f>HLOOKUP($A24,'031-0005'!$A$1:$BF$16,13,FALSE)</f>
        <v>32.678342588637335</v>
      </c>
      <c r="O24" s="12">
        <f t="shared" si="5"/>
        <v>6.76229659743557E-2</v>
      </c>
      <c r="P24" s="11"/>
      <c r="Q24" s="9">
        <f>HLOOKUP($A24,'031-0005'!$A$1:$BF$16,14,FALSE)</f>
        <v>35.700770506193308</v>
      </c>
      <c r="R24" s="12">
        <f t="shared" si="6"/>
        <v>7.7628537114804677E-2</v>
      </c>
      <c r="S24" s="11"/>
      <c r="T24" s="9">
        <f>HLOOKUP($A24,'031-0005'!$A$1:$BF$16,15,FALSE)</f>
        <v>42.411050648807034</v>
      </c>
      <c r="U24" s="12">
        <f t="shared" si="7"/>
        <v>0.10166096704478346</v>
      </c>
      <c r="V24" s="9">
        <f>HLOOKUP($A24,'031-0005'!$A$1:$BF$16,16,FALSE)</f>
        <v>27.032967032967033</v>
      </c>
      <c r="W24" s="12">
        <f t="shared" si="8"/>
        <v>9.5529935875970542E-2</v>
      </c>
      <c r="X24" s="12"/>
      <c r="Y24" s="10">
        <f>HLOOKUP($A24,'031-0002'!$D$27:$BD$32,2)</f>
        <v>37.771321690422837</v>
      </c>
      <c r="Z24" s="11">
        <f t="shared" si="9"/>
        <v>8.4728204266705839E-2</v>
      </c>
      <c r="AA24" s="11">
        <f t="shared" si="17"/>
        <v>1.0395586803491057</v>
      </c>
      <c r="AB24" s="11">
        <f t="shared" si="10"/>
        <v>1.3587104241464712E-2</v>
      </c>
      <c r="AC24" s="11">
        <f t="shared" si="11"/>
        <v>1.3587104241464712E-2</v>
      </c>
      <c r="AD24" s="10">
        <f>HLOOKUP($A24,'031-0002'!$D$27:$BD$32,3)</f>
        <v>32.684178198504178</v>
      </c>
      <c r="AE24" s="11">
        <f t="shared" si="9"/>
        <v>6.1952820568879879E-2</v>
      </c>
      <c r="AF24" s="11"/>
      <c r="AG24" s="10">
        <f>HLOOKUP($A24,'031-0002'!$D$27:$BD$32,4)</f>
        <v>36.374809449111581</v>
      </c>
      <c r="AH24" s="11">
        <f t="shared" ref="AH24" si="60">LN(AG24/AG23)</f>
        <v>7.7936565284511428E-2</v>
      </c>
      <c r="AI24" s="11"/>
      <c r="AJ24" s="10">
        <f>HLOOKUP($A24,'031-0002'!$D$27:$BD$32,5)</f>
        <v>42.764534790121601</v>
      </c>
      <c r="AK24" s="11">
        <f t="shared" ref="AK24" si="61">LN(AJ24/AJ23)</f>
        <v>0.10292670734706195</v>
      </c>
      <c r="AL24" s="10">
        <f>HLOOKUP($A24,'031-0002'!$D$27:$BD$32,6)</f>
        <v>39.88162344983089</v>
      </c>
      <c r="AM24" s="11">
        <f t="shared" ref="AM24" si="62">LN(AL24/AL23)</f>
        <v>7.7306107543707106E-2</v>
      </c>
    </row>
    <row r="25" spans="1:39" x14ac:dyDescent="0.25">
      <c r="A25" s="5">
        <v>1979</v>
      </c>
      <c r="B25" s="8">
        <f>HLOOKUP($A25,'EUCPI Raw'!$A$1:$BC$3,MATCH(Combined!B$5,'EUCPI Raw'!$A$1:$A$3,0),FALSE)</f>
        <v>52.9</v>
      </c>
      <c r="C25" s="11">
        <f t="shared" si="0"/>
        <v>0.12680279773265346</v>
      </c>
      <c r="D25" s="11">
        <f t="shared" si="15"/>
        <v>1.0398798150037125</v>
      </c>
      <c r="F25" s="8">
        <f>HLOOKUP($A25,'EUCPI Raw'!$A$1:$BC$3,MATCH(Combined!F$5,'EUCPI Raw'!$A$1:$A$3,0),FALSE)</f>
        <v>56</v>
      </c>
      <c r="G25" s="11">
        <f t="shared" si="1"/>
        <v>9.5488767178672274E-2</v>
      </c>
      <c r="I25" s="50">
        <f>HLOOKUP($A25,'031-0005'!$A$1:$BF$16,12,FALSE)</f>
        <v>40.793737883609495</v>
      </c>
      <c r="J25" s="11">
        <f t="shared" si="2"/>
        <v>0.10149924822704504</v>
      </c>
      <c r="K25" s="11">
        <f t="shared" si="16"/>
        <v>1.1592307920956753</v>
      </c>
      <c r="L25" s="11">
        <f t="shared" si="3"/>
        <v>-2.5303549505608425E-2</v>
      </c>
      <c r="M25" s="11">
        <f t="shared" si="4"/>
        <v>2.5303549505608425E-2</v>
      </c>
      <c r="N25" s="9">
        <f>HLOOKUP($A25,'031-0005'!$A$1:$BF$16,13,FALSE)</f>
        <v>35.448742020277884</v>
      </c>
      <c r="O25" s="12">
        <f t="shared" si="5"/>
        <v>8.1375213995943455E-2</v>
      </c>
      <c r="P25" s="11"/>
      <c r="Q25" s="9">
        <f>HLOOKUP($A25,'031-0005'!$A$1:$BF$16,14,FALSE)</f>
        <v>39.574420801155618</v>
      </c>
      <c r="R25" s="12">
        <f t="shared" si="6"/>
        <v>0.10301069882774272</v>
      </c>
      <c r="S25" s="11"/>
      <c r="T25" s="9">
        <f>HLOOKUP($A25,'031-0005'!$A$1:$BF$16,15,FALSE)</f>
        <v>46.747951542713764</v>
      </c>
      <c r="U25" s="12">
        <f t="shared" si="7"/>
        <v>9.73614807167347E-2</v>
      </c>
      <c r="V25" s="9">
        <f>HLOOKUP($A25,'031-0005'!$A$1:$BF$16,16,FALSE)</f>
        <v>29.622641509433961</v>
      </c>
      <c r="W25" s="12">
        <f t="shared" si="8"/>
        <v>9.1481862380673393E-2</v>
      </c>
      <c r="X25" s="12"/>
      <c r="Y25" s="10">
        <f>HLOOKUP($A25,'031-0002'!$D$27:$BD$32,2)</f>
        <v>41.827233006231644</v>
      </c>
      <c r="Z25" s="11">
        <f t="shared" si="9"/>
        <v>0.10199750547851825</v>
      </c>
      <c r="AA25" s="11">
        <f t="shared" si="17"/>
        <v>1.141556185827624</v>
      </c>
      <c r="AB25" s="11">
        <f t="shared" si="10"/>
        <v>-2.4805292254135206E-2</v>
      </c>
      <c r="AC25" s="11">
        <f t="shared" si="11"/>
        <v>2.4805292254135206E-2</v>
      </c>
      <c r="AD25" s="10">
        <f>HLOOKUP($A25,'031-0002'!$D$27:$BD$32,3)</f>
        <v>35.408372929241047</v>
      </c>
      <c r="AE25" s="11">
        <f t="shared" si="9"/>
        <v>8.0057201926497831E-2</v>
      </c>
      <c r="AF25" s="11"/>
      <c r="AG25" s="10">
        <f>HLOOKUP($A25,'031-0002'!$D$27:$BD$32,4)</f>
        <v>40.435777473809019</v>
      </c>
      <c r="AH25" s="11">
        <f t="shared" ref="AH25" si="63">LN(AG25/AG24)</f>
        <v>0.10583848714091046</v>
      </c>
      <c r="AI25" s="11"/>
      <c r="AJ25" s="10">
        <f>HLOOKUP($A25,'031-0002'!$D$27:$BD$32,5)</f>
        <v>46.879810855125847</v>
      </c>
      <c r="AK25" s="11">
        <f t="shared" ref="AK25" si="64">LN(AJ25/AJ24)</f>
        <v>9.1877977912233413E-2</v>
      </c>
      <c r="AL25" s="10">
        <f>HLOOKUP($A25,'031-0002'!$D$27:$BD$32,6)</f>
        <v>43.810211946050096</v>
      </c>
      <c r="AM25" s="11">
        <f t="shared" ref="AM25" si="65">LN(AL25/AL24)</f>
        <v>9.3951287024529873E-2</v>
      </c>
    </row>
    <row r="26" spans="1:39" x14ac:dyDescent="0.25">
      <c r="A26" s="5">
        <v>1980</v>
      </c>
      <c r="B26" s="8">
        <f>HLOOKUP($A26,'EUCPI Raw'!$A$1:$BC$3,MATCH(Combined!B$5,'EUCPI Raw'!$A$1:$A$3,0),FALSE)</f>
        <v>60.3</v>
      </c>
      <c r="C26" s="11">
        <f t="shared" si="0"/>
        <v>0.13092876486888608</v>
      </c>
      <c r="D26" s="11">
        <f t="shared" si="15"/>
        <v>1.1708085798725987</v>
      </c>
      <c r="F26" s="8">
        <f>HLOOKUP($A26,'EUCPI Raw'!$A$1:$BC$3,MATCH(Combined!F$5,'EUCPI Raw'!$A$1:$A$3,0),FALSE)</f>
        <v>62.2</v>
      </c>
      <c r="G26" s="11">
        <f t="shared" si="1"/>
        <v>0.10500330900998457</v>
      </c>
      <c r="I26" s="50">
        <f>HLOOKUP($A26,'031-0005'!$A$1:$BF$16,12,FALSE)</f>
        <v>45.232595805811023</v>
      </c>
      <c r="J26" s="11">
        <f t="shared" si="2"/>
        <v>0.10328938669801642</v>
      </c>
      <c r="K26" s="11">
        <f t="shared" si="16"/>
        <v>1.2625201787936917</v>
      </c>
      <c r="L26" s="11">
        <f t="shared" si="3"/>
        <v>-2.7639378170869658E-2</v>
      </c>
      <c r="M26" s="11">
        <f t="shared" si="4"/>
        <v>2.7639378170869658E-2</v>
      </c>
      <c r="N26" s="9">
        <f>HLOOKUP($A26,'031-0005'!$A$1:$BF$16,13,FALSE)</f>
        <v>38.827838827838825</v>
      </c>
      <c r="O26" s="12">
        <f t="shared" si="5"/>
        <v>9.1049718595538801E-2</v>
      </c>
      <c r="P26" s="11"/>
      <c r="Q26" s="9">
        <f>HLOOKUP($A26,'031-0005'!$A$1:$BF$16,14,FALSE)</f>
        <v>43.988173163411616</v>
      </c>
      <c r="R26" s="12">
        <f t="shared" si="6"/>
        <v>0.10573783585967556</v>
      </c>
      <c r="S26" s="11"/>
      <c r="T26" s="9">
        <f>HLOOKUP($A26,'031-0005'!$A$1:$BF$16,15,FALSE)</f>
        <v>51.487474892939709</v>
      </c>
      <c r="U26" s="12">
        <f t="shared" si="7"/>
        <v>9.6568134621451904E-2</v>
      </c>
      <c r="V26" s="9">
        <f>HLOOKUP($A26,'031-0005'!$A$1:$BF$16,16,FALSE)</f>
        <v>32.225913621262457</v>
      </c>
      <c r="W26" s="12">
        <f t="shared" si="8"/>
        <v>8.4231914952366468E-2</v>
      </c>
      <c r="X26" s="12"/>
      <c r="Y26" s="10">
        <f>HLOOKUP($A26,'031-0002'!$D$27:$BD$32,2)</f>
        <v>46.479947330059964</v>
      </c>
      <c r="Z26" s="11">
        <f t="shared" si="9"/>
        <v>0.10547334465068101</v>
      </c>
      <c r="AA26" s="11">
        <f t="shared" si="17"/>
        <v>1.247029530478305</v>
      </c>
      <c r="AB26" s="11">
        <f t="shared" si="10"/>
        <v>-2.5455420218205072E-2</v>
      </c>
      <c r="AC26" s="11">
        <f t="shared" si="11"/>
        <v>2.5455420218205072E-2</v>
      </c>
      <c r="AD26" s="10">
        <f>HLOOKUP($A26,'031-0002'!$D$27:$BD$32,3)</f>
        <v>38.930375236265611</v>
      </c>
      <c r="AE26" s="11">
        <f t="shared" si="9"/>
        <v>9.4826484721566309E-2</v>
      </c>
      <c r="AF26" s="11"/>
      <c r="AG26" s="10">
        <f>HLOOKUP($A26,'031-0002'!$D$27:$BD$32,4)</f>
        <v>45.095381551607645</v>
      </c>
      <c r="AH26" s="11">
        <f t="shared" ref="AH26" si="66">LN(AG26/AG25)</f>
        <v>0.10906486253779886</v>
      </c>
      <c r="AI26" s="11"/>
      <c r="AJ26" s="10">
        <f>HLOOKUP($A26,'031-0002'!$D$27:$BD$32,5)</f>
        <v>51.598910263182326</v>
      </c>
      <c r="AK26" s="11">
        <f t="shared" ref="AK26" si="67">LN(AJ26/AJ25)</f>
        <v>9.5913442733601084E-2</v>
      </c>
      <c r="AL26" s="10">
        <f>HLOOKUP($A26,'031-0002'!$D$27:$BD$32,6)</f>
        <v>48.059071729957807</v>
      </c>
      <c r="AM26" s="11">
        <f t="shared" ref="AM26" si="68">LN(AL26/AL25)</f>
        <v>9.2563975645607588E-2</v>
      </c>
    </row>
    <row r="27" spans="1:39" x14ac:dyDescent="0.25">
      <c r="A27" s="5">
        <v>1981</v>
      </c>
      <c r="B27" s="8">
        <f>HLOOKUP($A27,'EUCPI Raw'!$A$1:$BC$3,MATCH(Combined!B$5,'EUCPI Raw'!$A$1:$A$3,0),FALSE)</f>
        <v>65.7</v>
      </c>
      <c r="C27" s="11">
        <f t="shared" si="0"/>
        <v>8.5766821757425102E-2</v>
      </c>
      <c r="D27" s="11">
        <f t="shared" si="15"/>
        <v>1.2565754016300237</v>
      </c>
      <c r="F27" s="8">
        <f>HLOOKUP($A27,'EUCPI Raw'!$A$1:$BC$3,MATCH(Combined!F$5,'EUCPI Raw'!$A$1:$A$3,0),FALSE)</f>
        <v>68</v>
      </c>
      <c r="G27" s="11">
        <f t="shared" si="1"/>
        <v>8.9152705430972895E-2</v>
      </c>
      <c r="I27" s="50">
        <f>HLOOKUP($A27,'031-0005'!$A$1:$BF$16,12,FALSE)</f>
        <v>50.480435049270149</v>
      </c>
      <c r="J27" s="11">
        <f t="shared" si="2"/>
        <v>0.10976786336251347</v>
      </c>
      <c r="K27" s="11">
        <f t="shared" si="16"/>
        <v>1.3722880421562051</v>
      </c>
      <c r="L27" s="11">
        <f t="shared" si="3"/>
        <v>2.4001041605088369E-2</v>
      </c>
      <c r="M27" s="11">
        <f t="shared" si="4"/>
        <v>2.4001041605088369E-2</v>
      </c>
      <c r="N27" s="9">
        <f>HLOOKUP($A27,'031-0005'!$A$1:$BF$16,13,FALSE)</f>
        <v>44.093057070156306</v>
      </c>
      <c r="O27" s="12">
        <f t="shared" si="5"/>
        <v>0.12716484909236819</v>
      </c>
      <c r="P27" s="11"/>
      <c r="Q27" s="9">
        <f>HLOOKUP($A27,'031-0005'!$A$1:$BF$16,14,FALSE)</f>
        <v>49.232781693474124</v>
      </c>
      <c r="R27" s="12">
        <f t="shared" si="6"/>
        <v>0.11263889015874359</v>
      </c>
      <c r="S27" s="11"/>
      <c r="T27" s="9">
        <f>HLOOKUP($A27,'031-0005'!$A$1:$BF$16,15,FALSE)</f>
        <v>56.854570943702498</v>
      </c>
      <c r="U27" s="12">
        <f t="shared" si="7"/>
        <v>9.9158048419519043E-2</v>
      </c>
      <c r="V27" s="9">
        <f>HLOOKUP($A27,'031-0005'!$A$1:$BF$16,16,FALSE)</f>
        <v>35.516739446870453</v>
      </c>
      <c r="W27" s="12">
        <f t="shared" si="8"/>
        <v>9.7233219316345515E-2</v>
      </c>
      <c r="X27" s="12"/>
      <c r="Y27" s="10">
        <f>HLOOKUP($A27,'031-0002'!$D$27:$BD$32,2)</f>
        <v>51.916837666453468</v>
      </c>
      <c r="Z27" s="11">
        <f t="shared" si="9"/>
        <v>0.11062218336114538</v>
      </c>
      <c r="AA27" s="11">
        <f t="shared" si="17"/>
        <v>1.3576517138394504</v>
      </c>
      <c r="AB27" s="11">
        <f t="shared" si="10"/>
        <v>2.4855361603720275E-2</v>
      </c>
      <c r="AC27" s="11">
        <f t="shared" si="11"/>
        <v>2.4855361603720275E-2</v>
      </c>
      <c r="AD27" s="10">
        <f>HLOOKUP($A27,'031-0002'!$D$27:$BD$32,3)</f>
        <v>44.109804872136706</v>
      </c>
      <c r="AE27" s="11">
        <f t="shared" si="9"/>
        <v>0.1249072901231327</v>
      </c>
      <c r="AF27" s="11"/>
      <c r="AG27" s="10">
        <f>HLOOKUP($A27,'031-0002'!$D$27:$BD$32,4)</f>
        <v>50.452236754451974</v>
      </c>
      <c r="AH27" s="11">
        <f t="shared" ref="AH27" si="69">LN(AG27/AG26)</f>
        <v>0.11224724523701461</v>
      </c>
      <c r="AI27" s="11"/>
      <c r="AJ27" s="10">
        <f>HLOOKUP($A27,'031-0002'!$D$27:$BD$32,5)</f>
        <v>57.332367134861769</v>
      </c>
      <c r="AK27" s="11">
        <f t="shared" ref="AK27" si="70">LN(AJ27/AJ26)</f>
        <v>0.10536478237048502</v>
      </c>
      <c r="AL27" s="10">
        <f>HLOOKUP($A27,'031-0002'!$D$27:$BD$32,6)</f>
        <v>50.86316554606578</v>
      </c>
      <c r="AM27" s="11">
        <f t="shared" ref="AM27" si="71">LN(AL27/AL26)</f>
        <v>5.6708083137689436E-2</v>
      </c>
    </row>
    <row r="28" spans="1:39" x14ac:dyDescent="0.25">
      <c r="A28" s="5">
        <v>1982</v>
      </c>
      <c r="B28" s="8">
        <f>HLOOKUP($A28,'EUCPI Raw'!$A$1:$BC$3,MATCH(Combined!B$5,'EUCPI Raw'!$A$1:$A$3,0),FALSE)</f>
        <v>71.8</v>
      </c>
      <c r="C28" s="11">
        <f t="shared" si="0"/>
        <v>8.8785550563613508E-2</v>
      </c>
      <c r="D28" s="11">
        <f t="shared" si="15"/>
        <v>1.3453609521936372</v>
      </c>
      <c r="F28" s="8">
        <f>HLOOKUP($A28,'EUCPI Raw'!$A$1:$BC$3,MATCH(Combined!F$5,'EUCPI Raw'!$A$1:$A$3,0),FALSE)</f>
        <v>74.5</v>
      </c>
      <c r="G28" s="11">
        <f t="shared" si="1"/>
        <v>9.1291420209407226E-2</v>
      </c>
      <c r="I28" s="50">
        <f>HLOOKUP($A28,'031-0005'!$A$1:$BF$16,12,FALSE)</f>
        <v>54.333679519371081</v>
      </c>
      <c r="J28" s="11">
        <f t="shared" si="2"/>
        <v>7.355844719449979E-2</v>
      </c>
      <c r="K28" s="11">
        <f t="shared" si="16"/>
        <v>1.445846489350705</v>
      </c>
      <c r="L28" s="11">
        <f t="shared" si="3"/>
        <v>-1.5227103369113718E-2</v>
      </c>
      <c r="M28" s="11">
        <f t="shared" si="4"/>
        <v>1.5227103369113718E-2</v>
      </c>
      <c r="N28" s="9">
        <f>HLOOKUP($A28,'031-0005'!$A$1:$BF$16,13,FALSE)</f>
        <v>48.082099596231494</v>
      </c>
      <c r="O28" s="12">
        <f t="shared" si="5"/>
        <v>8.6607624072742084E-2</v>
      </c>
      <c r="P28" s="11"/>
      <c r="Q28" s="9">
        <f>HLOOKUP($A28,'031-0005'!$A$1:$BF$16,14,FALSE)</f>
        <v>52.759453878117505</v>
      </c>
      <c r="R28" s="12">
        <f t="shared" si="6"/>
        <v>6.9183280530972988E-2</v>
      </c>
      <c r="S28" s="11"/>
      <c r="T28" s="9">
        <f>HLOOKUP($A28,'031-0005'!$A$1:$BF$16,15,FALSE)</f>
        <v>61.875130362233193</v>
      </c>
      <c r="U28" s="12">
        <f t="shared" si="7"/>
        <v>8.4621707203502275E-2</v>
      </c>
      <c r="V28" s="9">
        <f>HLOOKUP($A28,'031-0005'!$A$1:$BF$16,16,FALSE)</f>
        <v>41.497461928934008</v>
      </c>
      <c r="W28" s="12">
        <f t="shared" si="8"/>
        <v>0.15562814796852165</v>
      </c>
      <c r="X28" s="12"/>
      <c r="Y28" s="10">
        <f>HLOOKUP($A28,'031-0002'!$D$27:$BD$32,2)</f>
        <v>55.871963635300816</v>
      </c>
      <c r="Z28" s="11">
        <f t="shared" si="9"/>
        <v>7.3419546629733171E-2</v>
      </c>
      <c r="AA28" s="11">
        <f t="shared" si="17"/>
        <v>1.4310712604691835</v>
      </c>
      <c r="AB28" s="11">
        <f t="shared" si="10"/>
        <v>-1.5366003933880337E-2</v>
      </c>
      <c r="AC28" s="11">
        <f t="shared" si="11"/>
        <v>1.5366003933880337E-2</v>
      </c>
      <c r="AD28" s="10">
        <f>HLOOKUP($A28,'031-0002'!$D$27:$BD$32,3)</f>
        <v>48.068597132414958</v>
      </c>
      <c r="AE28" s="11">
        <f t="shared" si="9"/>
        <v>8.5947007189708782E-2</v>
      </c>
      <c r="AF28" s="11"/>
      <c r="AG28" s="10">
        <f>HLOOKUP($A28,'031-0002'!$D$27:$BD$32,4)</f>
        <v>53.912495843547802</v>
      </c>
      <c r="AH28" s="11">
        <f t="shared" ref="AH28" si="72">LN(AG28/AG27)</f>
        <v>6.6335202996434028E-2</v>
      </c>
      <c r="AI28" s="11"/>
      <c r="AJ28" s="10">
        <f>HLOOKUP($A28,'031-0002'!$D$27:$BD$32,5)</f>
        <v>62.602640569807171</v>
      </c>
      <c r="AK28" s="11">
        <f t="shared" ref="AK28" si="73">LN(AJ28/AJ27)</f>
        <v>8.7942123138326472E-2</v>
      </c>
      <c r="AL28" s="10">
        <f>HLOOKUP($A28,'031-0002'!$D$27:$BD$32,6)</f>
        <v>57.359073359073356</v>
      </c>
      <c r="AM28" s="11">
        <f t="shared" ref="AM28" si="74">LN(AL28/AL27)</f>
        <v>0.12019204288921798</v>
      </c>
    </row>
    <row r="29" spans="1:39" x14ac:dyDescent="0.25">
      <c r="A29" s="5">
        <v>1983</v>
      </c>
      <c r="B29" s="8">
        <f>HLOOKUP($A29,'EUCPI Raw'!$A$1:$BC$3,MATCH(Combined!B$5,'EUCPI Raw'!$A$1:$A$3,0),FALSE)</f>
        <v>74.8</v>
      </c>
      <c r="C29" s="11">
        <f t="shared" si="0"/>
        <v>4.0933408926253093E-2</v>
      </c>
      <c r="D29" s="11">
        <f t="shared" si="15"/>
        <v>1.3862943611198904</v>
      </c>
      <c r="F29" s="8">
        <f>HLOOKUP($A29,'EUCPI Raw'!$A$1:$BC$3,MATCH(Combined!F$5,'EUCPI Raw'!$A$1:$A$3,0),FALSE)</f>
        <v>75.8</v>
      </c>
      <c r="G29" s="11">
        <f t="shared" si="1"/>
        <v>1.7299167262812051E-2</v>
      </c>
      <c r="I29" s="50">
        <f>HLOOKUP($A29,'031-0005'!$A$1:$BF$16,12,FALSE)</f>
        <v>56.261025198614526</v>
      </c>
      <c r="J29" s="11">
        <f t="shared" si="2"/>
        <v>3.485774176875029E-2</v>
      </c>
      <c r="K29" s="11">
        <f t="shared" si="16"/>
        <v>1.4807042311194554</v>
      </c>
      <c r="L29" s="11">
        <f t="shared" si="3"/>
        <v>-6.0756671575028023E-3</v>
      </c>
      <c r="M29" s="11">
        <f t="shared" si="4"/>
        <v>6.0756671575028023E-3</v>
      </c>
      <c r="N29" s="9">
        <f>HLOOKUP($A29,'031-0005'!$A$1:$BF$16,13,FALSE)</f>
        <v>48.458005249343834</v>
      </c>
      <c r="O29" s="12">
        <f t="shared" si="5"/>
        <v>7.7875936326254327E-3</v>
      </c>
      <c r="P29" s="11"/>
      <c r="Q29" s="9">
        <f>HLOOKUP($A29,'031-0005'!$A$1:$BF$16,14,FALSE)</f>
        <v>55.158086995154136</v>
      </c>
      <c r="R29" s="12">
        <f t="shared" si="6"/>
        <v>4.4460394571282598E-2</v>
      </c>
      <c r="S29" s="11"/>
      <c r="T29" s="9">
        <f>HLOOKUP($A29,'031-0005'!$A$1:$BF$16,15,FALSE)</f>
        <v>61.887866108786611</v>
      </c>
      <c r="U29" s="12">
        <f t="shared" si="7"/>
        <v>2.058086336226292E-4</v>
      </c>
      <c r="V29" s="9">
        <f>HLOOKUP($A29,'031-0005'!$A$1:$BF$16,16,FALSE)</f>
        <v>44.392523364485982</v>
      </c>
      <c r="W29" s="12">
        <f t="shared" si="8"/>
        <v>6.7438795539315144E-2</v>
      </c>
      <c r="X29" s="12"/>
      <c r="Y29" s="10">
        <f>HLOOKUP($A29,'031-0002'!$D$27:$BD$32,2)</f>
        <v>57.710687481481678</v>
      </c>
      <c r="Z29" s="11">
        <f t="shared" si="9"/>
        <v>3.2379671984753076E-2</v>
      </c>
      <c r="AA29" s="11">
        <f t="shared" si="17"/>
        <v>1.4634509324539366</v>
      </c>
      <c r="AB29" s="11">
        <f t="shared" si="10"/>
        <v>-8.5537369415000161E-3</v>
      </c>
      <c r="AC29" s="11">
        <f t="shared" si="11"/>
        <v>8.5537369415000161E-3</v>
      </c>
      <c r="AD29" s="10">
        <f>HLOOKUP($A29,'031-0002'!$D$27:$BD$32,3)</f>
        <v>48.551059835106528</v>
      </c>
      <c r="AE29" s="11">
        <f t="shared" si="9"/>
        <v>9.9869266326235821E-3</v>
      </c>
      <c r="AF29" s="11"/>
      <c r="AG29" s="10">
        <f>HLOOKUP($A29,'031-0002'!$D$27:$BD$32,4)</f>
        <v>56.290131421027361</v>
      </c>
      <c r="AH29" s="11">
        <f t="shared" ref="AH29" si="75">LN(AG29/AG28)</f>
        <v>4.3156949309091683E-2</v>
      </c>
      <c r="AI29" s="11"/>
      <c r="AJ29" s="10">
        <f>HLOOKUP($A29,'031-0002'!$D$27:$BD$32,5)</f>
        <v>62.748947718210012</v>
      </c>
      <c r="AK29" s="11">
        <f t="shared" ref="AK29" si="76">LN(AJ29/AJ28)</f>
        <v>2.3343495976230221E-3</v>
      </c>
      <c r="AL29" s="10">
        <f>HLOOKUP($A29,'031-0002'!$D$27:$BD$32,6)</f>
        <v>62.232480067142262</v>
      </c>
      <c r="AM29" s="11">
        <f t="shared" ref="AM29" si="77">LN(AL29/AL28)</f>
        <v>8.1546009694277485E-2</v>
      </c>
    </row>
    <row r="30" spans="1:39" x14ac:dyDescent="0.25">
      <c r="A30" s="5">
        <v>1984</v>
      </c>
      <c r="B30" s="8">
        <f>HLOOKUP($A30,'EUCPI Raw'!$A$1:$BC$3,MATCH(Combined!B$5,'EUCPI Raw'!$A$1:$A$3,0),FALSE)</f>
        <v>78.099999999999994</v>
      </c>
      <c r="C30" s="11">
        <f t="shared" si="0"/>
        <v>4.3172171865208782E-2</v>
      </c>
      <c r="D30" s="11">
        <f t="shared" si="15"/>
        <v>1.4294665329850991</v>
      </c>
      <c r="F30" s="8">
        <f>HLOOKUP($A30,'EUCPI Raw'!$A$1:$BC$3,MATCH(Combined!F$5,'EUCPI Raw'!$A$1:$A$3,0),FALSE)</f>
        <v>79.099999999999994</v>
      </c>
      <c r="G30" s="11">
        <f t="shared" si="1"/>
        <v>4.2614582125282116E-2</v>
      </c>
      <c r="I30" s="50">
        <f>HLOOKUP($A30,'031-0005'!$A$1:$BF$16,12,FALSE)</f>
        <v>58.2544143311775</v>
      </c>
      <c r="J30" s="11">
        <f t="shared" si="2"/>
        <v>3.4817846674673664E-2</v>
      </c>
      <c r="K30" s="11">
        <f t="shared" si="16"/>
        <v>1.515522077794129</v>
      </c>
      <c r="L30" s="11">
        <f t="shared" si="3"/>
        <v>-8.3543251905351182E-3</v>
      </c>
      <c r="M30" s="11">
        <f t="shared" si="4"/>
        <v>8.3543251905351182E-3</v>
      </c>
      <c r="N30" s="9">
        <f>HLOOKUP($A30,'031-0005'!$A$1:$BF$16,13,FALSE)</f>
        <v>48.571428571428569</v>
      </c>
      <c r="O30" s="12">
        <f t="shared" si="5"/>
        <v>2.3379168419594824E-3</v>
      </c>
      <c r="P30" s="11"/>
      <c r="Q30" s="9">
        <f>HLOOKUP($A30,'031-0005'!$A$1:$BF$16,14,FALSE)</f>
        <v>56.885118242550924</v>
      </c>
      <c r="R30" s="12">
        <f t="shared" si="6"/>
        <v>3.0830393306312522E-2</v>
      </c>
      <c r="S30" s="11"/>
      <c r="T30" s="9">
        <f>HLOOKUP($A30,'031-0005'!$A$1:$BF$16,15,FALSE)</f>
        <v>65.202815957090181</v>
      </c>
      <c r="U30" s="12">
        <f t="shared" si="7"/>
        <v>5.2178521141257254E-2</v>
      </c>
      <c r="V30" s="9">
        <f>HLOOKUP($A30,'031-0005'!$A$1:$BF$16,16,FALSE)</f>
        <v>47.219193020719736</v>
      </c>
      <c r="W30" s="12">
        <f t="shared" si="8"/>
        <v>6.1729379167335494E-2</v>
      </c>
      <c r="X30" s="12"/>
      <c r="Y30" s="10">
        <f>HLOOKUP($A30,'031-0002'!$D$27:$BD$32,2)</f>
        <v>59.797225966770071</v>
      </c>
      <c r="Z30" s="11">
        <f t="shared" si="9"/>
        <v>3.551689002067869E-2</v>
      </c>
      <c r="AA30" s="11">
        <f t="shared" si="17"/>
        <v>1.4989678224746152</v>
      </c>
      <c r="AB30" s="11">
        <f t="shared" si="10"/>
        <v>-7.6552818445300916E-3</v>
      </c>
      <c r="AC30" s="11">
        <f t="shared" si="11"/>
        <v>7.6552818445300916E-3</v>
      </c>
      <c r="AD30" s="10">
        <f>HLOOKUP($A30,'031-0002'!$D$27:$BD$32,3)</f>
        <v>48.660159246620637</v>
      </c>
      <c r="AE30" s="11">
        <f t="shared" si="9"/>
        <v>2.2445857247701795E-3</v>
      </c>
      <c r="AF30" s="11"/>
      <c r="AG30" s="10">
        <f>HLOOKUP($A30,'031-0002'!$D$27:$BD$32,4)</f>
        <v>58.040797741724226</v>
      </c>
      <c r="AH30" s="11">
        <f t="shared" ref="AH30" si="78">LN(AG30/AG29)</f>
        <v>3.0626938423304394E-2</v>
      </c>
      <c r="AI30" s="11"/>
      <c r="AJ30" s="10">
        <f>HLOOKUP($A30,'031-0002'!$D$27:$BD$32,5)</f>
        <v>65.975684973752379</v>
      </c>
      <c r="AK30" s="11">
        <f t="shared" ref="AK30" si="79">LN(AJ30/AJ29)</f>
        <v>5.0144456218008913E-2</v>
      </c>
      <c r="AL30" s="10">
        <f>HLOOKUP($A30,'031-0002'!$D$27:$BD$32,6)</f>
        <v>65.207283998450222</v>
      </c>
      <c r="AM30" s="11">
        <f t="shared" ref="AM30" si="80">LN(AL30/AL29)</f>
        <v>4.6694129433002163E-2</v>
      </c>
    </row>
    <row r="31" spans="1:39" x14ac:dyDescent="0.25">
      <c r="A31" s="5">
        <v>1985</v>
      </c>
      <c r="B31" s="8">
        <f>HLOOKUP($A31,'EUCPI Raw'!$A$1:$BC$3,MATCH(Combined!B$5,'EUCPI Raw'!$A$1:$A$3,0),FALSE)</f>
        <v>82.1</v>
      </c>
      <c r="C31" s="11">
        <f t="shared" si="0"/>
        <v>4.9947959612742288E-2</v>
      </c>
      <c r="D31" s="11">
        <f t="shared" si="15"/>
        <v>1.4794144925978414</v>
      </c>
      <c r="F31" s="8">
        <f>HLOOKUP($A31,'EUCPI Raw'!$A$1:$BC$3,MATCH(Combined!F$5,'EUCPI Raw'!$A$1:$A$3,0),FALSE)</f>
        <v>80.2</v>
      </c>
      <c r="G31" s="11">
        <f t="shared" si="1"/>
        <v>1.381064009886083E-2</v>
      </c>
      <c r="I31" s="50">
        <f>HLOOKUP($A31,'031-0005'!$A$1:$BF$16,12,FALSE)</f>
        <v>60.177929085303184</v>
      </c>
      <c r="J31" s="11">
        <f t="shared" si="2"/>
        <v>3.2485786516926601E-2</v>
      </c>
      <c r="K31" s="11">
        <f t="shared" si="16"/>
        <v>1.5480078643110555</v>
      </c>
      <c r="L31" s="11">
        <f t="shared" si="3"/>
        <v>-1.7462173095815686E-2</v>
      </c>
      <c r="M31" s="11">
        <f t="shared" si="4"/>
        <v>1.7462173095815686E-2</v>
      </c>
      <c r="N31" s="9">
        <f>HLOOKUP($A31,'031-0005'!$A$1:$BF$16,13,FALSE)</f>
        <v>49.811794228356334</v>
      </c>
      <c r="O31" s="12">
        <f t="shared" si="5"/>
        <v>2.5216319330172952E-2</v>
      </c>
      <c r="P31" s="11"/>
      <c r="Q31" s="9">
        <f>HLOOKUP($A31,'031-0005'!$A$1:$BF$16,14,FALSE)</f>
        <v>58.637630690503634</v>
      </c>
      <c r="R31" s="12">
        <f t="shared" si="6"/>
        <v>3.0342887825240149E-2</v>
      </c>
      <c r="S31" s="11"/>
      <c r="T31" s="9">
        <f>HLOOKUP($A31,'031-0005'!$A$1:$BF$16,15,FALSE)</f>
        <v>68.038310244569871</v>
      </c>
      <c r="U31" s="12">
        <f t="shared" si="7"/>
        <v>4.2568274957491811E-2</v>
      </c>
      <c r="V31" s="9">
        <f>HLOOKUP($A31,'031-0005'!$A$1:$BF$16,16,FALSE)</f>
        <v>51.079913606911447</v>
      </c>
      <c r="W31" s="12">
        <f t="shared" si="8"/>
        <v>7.8590898099728551E-2</v>
      </c>
      <c r="X31" s="12"/>
      <c r="Y31" s="10">
        <f>HLOOKUP($A31,'031-0002'!$D$27:$BD$32,2)</f>
        <v>61.942768655909113</v>
      </c>
      <c r="Z31" s="11">
        <f t="shared" si="9"/>
        <v>3.5251601178595299E-2</v>
      </c>
      <c r="AA31" s="11">
        <f t="shared" si="17"/>
        <v>1.5342194236532105</v>
      </c>
      <c r="AB31" s="11">
        <f t="shared" si="10"/>
        <v>-1.4696358434146989E-2</v>
      </c>
      <c r="AC31" s="11">
        <f t="shared" si="11"/>
        <v>1.4696358434146989E-2</v>
      </c>
      <c r="AD31" s="10">
        <f>HLOOKUP($A31,'031-0002'!$D$27:$BD$32,3)</f>
        <v>49.939552949044426</v>
      </c>
      <c r="AE31" s="11">
        <f t="shared" si="9"/>
        <v>2.5952723061171773E-2</v>
      </c>
      <c r="AF31" s="11"/>
      <c r="AG31" s="10">
        <f>HLOOKUP($A31,'031-0002'!$D$27:$BD$32,4)</f>
        <v>59.992832318697744</v>
      </c>
      <c r="AH31" s="11">
        <f t="shared" ref="AH31" si="81">LN(AG31/AG30)</f>
        <v>3.3078921120893862E-2</v>
      </c>
      <c r="AI31" s="11"/>
      <c r="AJ31" s="10">
        <f>HLOOKUP($A31,'031-0002'!$D$27:$BD$32,5)</f>
        <v>68.786351940562767</v>
      </c>
      <c r="AK31" s="11">
        <f t="shared" ref="AK31" si="82">LN(AJ31/AJ30)</f>
        <v>4.1719087645466404E-2</v>
      </c>
      <c r="AL31" s="10">
        <f>HLOOKUP($A31,'031-0002'!$D$27:$BD$32,6)</f>
        <v>68.534267133566786</v>
      </c>
      <c r="AM31" s="11">
        <f t="shared" ref="AM31" si="83">LN(AL31/AL30)</f>
        <v>4.9762689849578295E-2</v>
      </c>
    </row>
    <row r="32" spans="1:39" x14ac:dyDescent="0.25">
      <c r="A32" s="5">
        <v>1986</v>
      </c>
      <c r="B32" s="8">
        <f>HLOOKUP($A32,'EUCPI Raw'!$A$1:$BC$3,MATCH(Combined!B$5,'EUCPI Raw'!$A$1:$A$3,0),FALSE)</f>
        <v>84</v>
      </c>
      <c r="C32" s="11">
        <f t="shared" si="0"/>
        <v>2.2878782384931205E-2</v>
      </c>
      <c r="D32" s="11">
        <f t="shared" si="15"/>
        <v>1.5022932749827727</v>
      </c>
      <c r="F32" s="8">
        <f>HLOOKUP($A32,'EUCPI Raw'!$A$1:$BC$3,MATCH(Combined!F$5,'EUCPI Raw'!$A$1:$A$3,0),FALSE)</f>
        <v>83</v>
      </c>
      <c r="G32" s="11">
        <f t="shared" si="1"/>
        <v>3.4317092924129156E-2</v>
      </c>
      <c r="I32" s="50">
        <f>HLOOKUP($A32,'031-0005'!$A$1:$BF$16,12,FALSE)</f>
        <v>62.786792062835886</v>
      </c>
      <c r="J32" s="11">
        <f t="shared" si="2"/>
        <v>4.2439075282693951E-2</v>
      </c>
      <c r="K32" s="11">
        <f t="shared" si="16"/>
        <v>1.5904469395937495</v>
      </c>
      <c r="L32" s="11">
        <f t="shared" si="3"/>
        <v>1.9560292897762746E-2</v>
      </c>
      <c r="M32" s="11">
        <f t="shared" si="4"/>
        <v>1.9560292897762746E-2</v>
      </c>
      <c r="N32" s="9">
        <f>HLOOKUP($A32,'031-0005'!$A$1:$BF$16,13,FALSE)</f>
        <v>51.924825704759016</v>
      </c>
      <c r="O32" s="12">
        <f t="shared" si="5"/>
        <v>4.1545225198563067E-2</v>
      </c>
      <c r="P32" s="11"/>
      <c r="Q32" s="9">
        <f>HLOOKUP($A32,'031-0005'!$A$1:$BF$16,14,FALSE)</f>
        <v>60.634941447384598</v>
      </c>
      <c r="R32" s="12">
        <f t="shared" si="6"/>
        <v>3.3494666012042325E-2</v>
      </c>
      <c r="S32" s="11"/>
      <c r="T32" s="9">
        <f>HLOOKUP($A32,'031-0005'!$A$1:$BF$16,15,FALSE)</f>
        <v>73.5907958890175</v>
      </c>
      <c r="U32" s="12">
        <f t="shared" si="7"/>
        <v>7.8449029575573231E-2</v>
      </c>
      <c r="V32" s="9">
        <f>HLOOKUP($A32,'031-0005'!$A$1:$BF$16,16,FALSE)</f>
        <v>52.953156822810591</v>
      </c>
      <c r="W32" s="12">
        <f t="shared" si="8"/>
        <v>3.6016349375253609E-2</v>
      </c>
      <c r="X32" s="12"/>
      <c r="Y32" s="10">
        <f>HLOOKUP($A32,'031-0002'!$D$27:$BD$32,2)</f>
        <v>64.616287727522746</v>
      </c>
      <c r="Z32" s="11">
        <f t="shared" si="9"/>
        <v>4.2255638469969707E-2</v>
      </c>
      <c r="AA32" s="11">
        <f t="shared" si="17"/>
        <v>1.5764750621231802</v>
      </c>
      <c r="AB32" s="11">
        <f t="shared" si="10"/>
        <v>1.9376856085038502E-2</v>
      </c>
      <c r="AC32" s="11">
        <f t="shared" si="11"/>
        <v>1.9376856085038502E-2</v>
      </c>
      <c r="AD32" s="10">
        <f>HLOOKUP($A32,'031-0002'!$D$27:$BD$32,3)</f>
        <v>52.046682194360471</v>
      </c>
      <c r="AE32" s="11">
        <f t="shared" si="9"/>
        <v>4.1327717315409317E-2</v>
      </c>
      <c r="AF32" s="11"/>
      <c r="AG32" s="10">
        <f>HLOOKUP($A32,'031-0002'!$D$27:$BD$32,4)</f>
        <v>62.013437477742691</v>
      </c>
      <c r="AH32" s="11">
        <f t="shared" ref="AH32" si="84">LN(AG32/AG31)</f>
        <v>3.312600134276876E-2</v>
      </c>
      <c r="AI32" s="11"/>
      <c r="AJ32" s="10">
        <f>HLOOKUP($A32,'031-0002'!$D$27:$BD$32,5)</f>
        <v>73.534867608687151</v>
      </c>
      <c r="AK32" s="11">
        <f t="shared" ref="AK32" si="85">LN(AJ32/AJ31)</f>
        <v>6.6754330661786848E-2</v>
      </c>
      <c r="AL32" s="10">
        <f>HLOOKUP($A32,'031-0002'!$D$27:$BD$32,6)</f>
        <v>71.115258982734474</v>
      </c>
      <c r="AM32" s="11">
        <f t="shared" ref="AM32" si="86">LN(AL32/AL31)</f>
        <v>3.6968056451243791E-2</v>
      </c>
    </row>
    <row r="33" spans="1:39" x14ac:dyDescent="0.25">
      <c r="A33" s="5">
        <v>1987</v>
      </c>
      <c r="B33" s="8">
        <f>HLOOKUP($A33,'EUCPI Raw'!$A$1:$BC$3,MATCH(Combined!B$5,'EUCPI Raw'!$A$1:$A$3,0),FALSE)</f>
        <v>86.6</v>
      </c>
      <c r="C33" s="11">
        <f t="shared" si="0"/>
        <v>3.0483016725075751E-2</v>
      </c>
      <c r="D33" s="11">
        <f t="shared" si="15"/>
        <v>1.5327762917078485</v>
      </c>
      <c r="F33" s="8">
        <f>HLOOKUP($A33,'EUCPI Raw'!$A$1:$BC$3,MATCH(Combined!F$5,'EUCPI Raw'!$A$1:$A$3,0),FALSE)</f>
        <v>89.2</v>
      </c>
      <c r="G33" s="11">
        <f t="shared" si="1"/>
        <v>7.2040431789365852E-2</v>
      </c>
      <c r="I33" s="50">
        <f>HLOOKUP($A33,'031-0005'!$A$1:$BF$16,12,FALSE)</f>
        <v>64.604933625734787</v>
      </c>
      <c r="J33" s="11">
        <f t="shared" si="2"/>
        <v>2.8546045904203E-2</v>
      </c>
      <c r="K33" s="11">
        <f t="shared" si="16"/>
        <v>1.6189929854979526</v>
      </c>
      <c r="L33" s="11">
        <f t="shared" si="3"/>
        <v>-1.9369708208727514E-3</v>
      </c>
      <c r="M33" s="11">
        <f t="shared" si="4"/>
        <v>1.9369708208727514E-3</v>
      </c>
      <c r="N33" s="9">
        <f>HLOOKUP($A33,'031-0005'!$A$1:$BF$16,13,FALSE)</f>
        <v>54.891304347826086</v>
      </c>
      <c r="O33" s="12">
        <f t="shared" si="5"/>
        <v>5.5557932136735343E-2</v>
      </c>
      <c r="P33" s="11"/>
      <c r="Q33" s="9">
        <f>HLOOKUP($A33,'031-0005'!$A$1:$BF$16,14,FALSE)</f>
        <v>62.855476994079147</v>
      </c>
      <c r="R33" s="12">
        <f t="shared" si="6"/>
        <v>3.5966756687640988E-2</v>
      </c>
      <c r="S33" s="11"/>
      <c r="T33" s="9">
        <f>HLOOKUP($A33,'031-0005'!$A$1:$BF$16,15,FALSE)</f>
        <v>73.689847208339287</v>
      </c>
      <c r="U33" s="12">
        <f t="shared" si="7"/>
        <v>1.3450692796072429E-3</v>
      </c>
      <c r="V33" s="9">
        <f>HLOOKUP($A33,'031-0005'!$A$1:$BF$16,16,FALSE)</f>
        <v>55.490767735665692</v>
      </c>
      <c r="W33" s="12">
        <f t="shared" si="8"/>
        <v>4.6808970600953313E-2</v>
      </c>
      <c r="X33" s="12"/>
      <c r="Y33" s="10">
        <f>HLOOKUP($A33,'031-0002'!$D$27:$BD$32,2)</f>
        <v>66.503036663627142</v>
      </c>
      <c r="Z33" s="11">
        <f t="shared" si="9"/>
        <v>2.8781099720308474E-2</v>
      </c>
      <c r="AA33" s="11">
        <f t="shared" si="17"/>
        <v>1.6052561618434886</v>
      </c>
      <c r="AB33" s="11">
        <f t="shared" si="10"/>
        <v>-1.7019170047672776E-3</v>
      </c>
      <c r="AC33" s="11">
        <f t="shared" si="11"/>
        <v>1.7019170047672776E-3</v>
      </c>
      <c r="AD33" s="10">
        <f>HLOOKUP($A33,'031-0002'!$D$27:$BD$32,3)</f>
        <v>54.944009368367126</v>
      </c>
      <c r="AE33" s="11">
        <f t="shared" si="9"/>
        <v>5.417360485686163E-2</v>
      </c>
      <c r="AF33" s="11"/>
      <c r="AG33" s="10">
        <f>HLOOKUP($A33,'031-0002'!$D$27:$BD$32,4)</f>
        <v>64.450499892624492</v>
      </c>
      <c r="AH33" s="11">
        <f t="shared" ref="AH33" si="87">LN(AG33/AG32)</f>
        <v>3.8546390567233441E-2</v>
      </c>
      <c r="AI33" s="11"/>
      <c r="AJ33" s="10">
        <f>HLOOKUP($A33,'031-0002'!$D$27:$BD$32,5)</f>
        <v>73.699988177872356</v>
      </c>
      <c r="AK33" s="11">
        <f t="shared" ref="AK33" si="88">LN(AJ33/AJ32)</f>
        <v>2.2429558208597361E-3</v>
      </c>
      <c r="AL33" s="10">
        <f>HLOOKUP($A33,'031-0002'!$D$27:$BD$32,6)</f>
        <v>73.911609498680733</v>
      </c>
      <c r="AM33" s="11">
        <f t="shared" ref="AM33" si="89">LN(AL33/AL32)</f>
        <v>3.8567986265650153E-2</v>
      </c>
    </row>
    <row r="34" spans="1:39" x14ac:dyDescent="0.25">
      <c r="A34" s="5">
        <v>1988</v>
      </c>
      <c r="B34" s="8">
        <f>HLOOKUP($A34,'EUCPI Raw'!$A$1:$BC$3,MATCH(Combined!B$5,'EUCPI Raw'!$A$1:$A$3,0),FALSE)</f>
        <v>91.9</v>
      </c>
      <c r="C34" s="11">
        <f t="shared" si="0"/>
        <v>5.9401213793252076E-2</v>
      </c>
      <c r="D34" s="11">
        <f t="shared" si="15"/>
        <v>1.5921775055011005</v>
      </c>
      <c r="F34" s="8">
        <f>HLOOKUP($A34,'EUCPI Raw'!$A$1:$BC$3,MATCH(Combined!F$5,'EUCPI Raw'!$A$1:$A$3,0),FALSE)</f>
        <v>96</v>
      </c>
      <c r="G34" s="11">
        <f t="shared" si="1"/>
        <v>7.3467151881872542E-2</v>
      </c>
      <c r="I34" s="50">
        <f>HLOOKUP($A34,'031-0005'!$A$1:$BF$16,12,FALSE)</f>
        <v>67.039662621924407</v>
      </c>
      <c r="J34" s="11">
        <f t="shared" si="2"/>
        <v>3.6993643884201018E-2</v>
      </c>
      <c r="K34" s="11">
        <f t="shared" si="16"/>
        <v>1.6559866293821537</v>
      </c>
      <c r="L34" s="11">
        <f t="shared" si="3"/>
        <v>-2.2407569909051059E-2</v>
      </c>
      <c r="M34" s="11">
        <f t="shared" si="4"/>
        <v>2.2407569909051059E-2</v>
      </c>
      <c r="N34" s="9">
        <f>HLOOKUP($A34,'031-0005'!$A$1:$BF$16,13,FALSE)</f>
        <v>57.727952167414053</v>
      </c>
      <c r="O34" s="12">
        <f t="shared" si="5"/>
        <v>5.0386550633911814E-2</v>
      </c>
      <c r="P34" s="11"/>
      <c r="Q34" s="9">
        <f>HLOOKUP($A34,'031-0005'!$A$1:$BF$16,14,FALSE)</f>
        <v>66.096387319960328</v>
      </c>
      <c r="R34" s="12">
        <f t="shared" si="6"/>
        <v>5.0276015459030501E-2</v>
      </c>
      <c r="S34" s="11"/>
      <c r="T34" s="9">
        <f>HLOOKUP($A34,'031-0005'!$A$1:$BF$16,15,FALSE)</f>
        <v>72.55187089909559</v>
      </c>
      <c r="U34" s="12">
        <f t="shared" si="7"/>
        <v>-1.5563264620730198E-2</v>
      </c>
      <c r="V34" s="9">
        <f>HLOOKUP($A34,'031-0005'!$A$1:$BF$16,16,FALSE)</f>
        <v>58.441558441558442</v>
      </c>
      <c r="W34" s="12">
        <f t="shared" si="8"/>
        <v>5.1810594094675332E-2</v>
      </c>
      <c r="X34" s="12"/>
      <c r="Y34" s="10">
        <f>HLOOKUP($A34,'031-0002'!$D$27:$BD$32,2)</f>
        <v>68.743227673023299</v>
      </c>
      <c r="Z34" s="11">
        <f t="shared" si="9"/>
        <v>3.3130614386454475E-2</v>
      </c>
      <c r="AA34" s="11">
        <f t="shared" si="17"/>
        <v>1.6383867762299431</v>
      </c>
      <c r="AB34" s="11">
        <f t="shared" si="10"/>
        <v>-2.6270599406797601E-2</v>
      </c>
      <c r="AC34" s="11">
        <f t="shared" si="11"/>
        <v>2.6270599406797601E-2</v>
      </c>
      <c r="AD34" s="10">
        <f>HLOOKUP($A34,'031-0002'!$D$27:$BD$32,3)</f>
        <v>57.852406826722842</v>
      </c>
      <c r="AE34" s="11">
        <f t="shared" si="9"/>
        <v>5.158040216222546E-2</v>
      </c>
      <c r="AF34" s="11"/>
      <c r="AG34" s="10">
        <f>HLOOKUP($A34,'031-0002'!$D$27:$BD$32,4)</f>
        <v>67.811987232262425</v>
      </c>
      <c r="AH34" s="11">
        <f t="shared" ref="AH34" si="90">LN(AG34/AG33)</f>
        <v>5.0841496513310325E-2</v>
      </c>
      <c r="AI34" s="11"/>
      <c r="AJ34" s="10">
        <f>HLOOKUP($A34,'031-0002'!$D$27:$BD$32,5)</f>
        <v>72.503832538952537</v>
      </c>
      <c r="AK34" s="11">
        <f t="shared" ref="AK34" si="91">LN(AJ34/AJ33)</f>
        <v>-1.6363215716797806E-2</v>
      </c>
      <c r="AL34" s="10">
        <f>HLOOKUP($A34,'031-0002'!$D$27:$BD$32,6)</f>
        <v>77.112676056338032</v>
      </c>
      <c r="AM34" s="11">
        <f t="shared" ref="AM34" si="92">LN(AL34/AL33)</f>
        <v>4.2397764616630175E-2</v>
      </c>
    </row>
    <row r="35" spans="1:39" x14ac:dyDescent="0.25">
      <c r="A35" s="5">
        <v>1989</v>
      </c>
      <c r="B35" s="8">
        <f>HLOOKUP($A35,'EUCPI Raw'!$A$1:$BC$3,MATCH(Combined!B$5,'EUCPI Raw'!$A$1:$A$3,0),FALSE)</f>
        <v>95.5</v>
      </c>
      <c r="C35" s="11">
        <f t="shared" si="0"/>
        <v>3.8425218125043181E-2</v>
      </c>
      <c r="D35" s="11">
        <f t="shared" si="15"/>
        <v>1.6306027236261436</v>
      </c>
      <c r="F35" s="8">
        <f>HLOOKUP($A35,'EUCPI Raw'!$A$1:$BC$3,MATCH(Combined!F$5,'EUCPI Raw'!$A$1:$A$3,0),FALSE)</f>
        <v>103.6</v>
      </c>
      <c r="G35" s="11">
        <f t="shared" si="1"/>
        <v>7.6189138357546385E-2</v>
      </c>
      <c r="I35" s="50">
        <f>HLOOKUP($A35,'031-0005'!$A$1:$BF$16,12,FALSE)</f>
        <v>68.964857574656136</v>
      </c>
      <c r="J35" s="11">
        <f t="shared" si="2"/>
        <v>2.8312640670405658E-2</v>
      </c>
      <c r="K35" s="11">
        <f t="shared" si="16"/>
        <v>1.6842992700525594</v>
      </c>
      <c r="L35" s="11">
        <f t="shared" si="3"/>
        <v>-1.0112577454637523E-2</v>
      </c>
      <c r="M35" s="11">
        <f t="shared" si="4"/>
        <v>1.0112577454637523E-2</v>
      </c>
      <c r="N35" s="9">
        <f>HLOOKUP($A35,'031-0005'!$A$1:$BF$16,13,FALSE)</f>
        <v>61.583577712609973</v>
      </c>
      <c r="O35" s="12">
        <f t="shared" si="5"/>
        <v>6.4653743567766361E-2</v>
      </c>
      <c r="P35" s="11"/>
      <c r="Q35" s="9">
        <f>HLOOKUP($A35,'031-0005'!$A$1:$BF$16,14,FALSE)</f>
        <v>67.726256440167205</v>
      </c>
      <c r="R35" s="12">
        <f t="shared" si="6"/>
        <v>2.4359849289272716E-2</v>
      </c>
      <c r="S35" s="11"/>
      <c r="T35" s="9">
        <f>HLOOKUP($A35,'031-0005'!$A$1:$BF$16,15,FALSE)</f>
        <v>75.422171365165227</v>
      </c>
      <c r="U35" s="12">
        <f t="shared" si="7"/>
        <v>3.8799515007747969E-2</v>
      </c>
      <c r="V35" s="9">
        <f>HLOOKUP($A35,'031-0005'!$A$1:$BF$16,16,FALSE)</f>
        <v>61.777777777777779</v>
      </c>
      <c r="W35" s="12">
        <f t="shared" si="8"/>
        <v>5.5516463009635773E-2</v>
      </c>
      <c r="X35" s="12"/>
      <c r="Y35" s="10">
        <f>HLOOKUP($A35,'031-0002'!$D$27:$BD$32,2)</f>
        <v>70.544643908539783</v>
      </c>
      <c r="Z35" s="11">
        <f t="shared" si="9"/>
        <v>2.5867531211249722E-2</v>
      </c>
      <c r="AA35" s="11">
        <f t="shared" si="17"/>
        <v>1.6642543074411928</v>
      </c>
      <c r="AB35" s="11">
        <f t="shared" si="10"/>
        <v>-1.2557686913793459E-2</v>
      </c>
      <c r="AC35" s="11">
        <f t="shared" si="11"/>
        <v>1.2557686913793459E-2</v>
      </c>
      <c r="AD35" s="10">
        <f>HLOOKUP($A35,'031-0002'!$D$27:$BD$32,3)</f>
        <v>61.658320717363459</v>
      </c>
      <c r="AE35" s="11">
        <f t="shared" si="9"/>
        <v>6.3713130147707159E-2</v>
      </c>
      <c r="AF35" s="11"/>
      <c r="AG35" s="10">
        <f>HLOOKUP($A35,'031-0002'!$D$27:$BD$32,4)</f>
        <v>69.155767101514627</v>
      </c>
      <c r="AH35" s="11">
        <f t="shared" ref="AH35" si="93">LN(AG35/AG34)</f>
        <v>1.9622472356181732E-2</v>
      </c>
      <c r="AI35" s="11"/>
      <c r="AJ35" s="10">
        <f>HLOOKUP($A35,'031-0002'!$D$27:$BD$32,5)</f>
        <v>75.305758091993184</v>
      </c>
      <c r="AK35" s="11">
        <f t="shared" ref="AK35" si="94">LN(AJ35/AJ34)</f>
        <v>3.7917177497742802E-2</v>
      </c>
      <c r="AL35" s="10">
        <f>HLOOKUP($A35,'031-0002'!$D$27:$BD$32,6)</f>
        <v>80.705536501714846</v>
      </c>
      <c r="AM35" s="11">
        <f t="shared" ref="AM35" si="95">LN(AL35/AL34)</f>
        <v>4.5539501248440001E-2</v>
      </c>
    </row>
    <row r="36" spans="1:39" x14ac:dyDescent="0.25">
      <c r="A36" s="5">
        <v>1990</v>
      </c>
      <c r="B36" s="8">
        <f>HLOOKUP($A36,'EUCPI Raw'!$A$1:$BC$3,MATCH(Combined!B$5,'EUCPI Raw'!$A$1:$A$3,0),FALSE)</f>
        <v>98.5</v>
      </c>
      <c r="C36" s="11">
        <f t="shared" si="0"/>
        <v>3.0930300691358558E-2</v>
      </c>
      <c r="D36" s="11">
        <f t="shared" si="15"/>
        <v>1.6615330243175022</v>
      </c>
      <c r="F36" s="8">
        <f>HLOOKUP($A36,'EUCPI Raw'!$A$1:$BC$3,MATCH(Combined!F$5,'EUCPI Raw'!$A$1:$A$3,0),FALSE)</f>
        <v>104.3</v>
      </c>
      <c r="G36" s="11">
        <f t="shared" si="1"/>
        <v>6.7340321813441194E-3</v>
      </c>
      <c r="I36" s="50">
        <f>HLOOKUP($A36,'031-0005'!$A$1:$BF$16,12,FALSE)</f>
        <v>72.171038707187407</v>
      </c>
      <c r="J36" s="11">
        <f t="shared" si="2"/>
        <v>4.5441775144642094E-2</v>
      </c>
      <c r="K36" s="11">
        <f t="shared" si="16"/>
        <v>1.7297410451972015</v>
      </c>
      <c r="L36" s="11">
        <f t="shared" si="3"/>
        <v>1.4511474453283536E-2</v>
      </c>
      <c r="M36" s="11">
        <f t="shared" si="4"/>
        <v>1.4511474453283536E-2</v>
      </c>
      <c r="N36" s="9">
        <f>HLOOKUP($A36,'031-0005'!$A$1:$BF$16,13,FALSE)</f>
        <v>64.27251122260364</v>
      </c>
      <c r="O36" s="12">
        <f t="shared" si="5"/>
        <v>4.2736792211725674E-2</v>
      </c>
      <c r="P36" s="11"/>
      <c r="Q36" s="9">
        <f>HLOOKUP($A36,'031-0005'!$A$1:$BF$16,14,FALSE)</f>
        <v>71.091212989493798</v>
      </c>
      <c r="R36" s="12">
        <f t="shared" si="6"/>
        <v>4.8489802638899286E-2</v>
      </c>
      <c r="S36" s="11"/>
      <c r="T36" s="9">
        <f>HLOOKUP($A36,'031-0005'!$A$1:$BF$16,15,FALSE)</f>
        <v>77.936962750716333</v>
      </c>
      <c r="U36" s="12">
        <f t="shared" si="7"/>
        <v>3.2799048356082043E-2</v>
      </c>
      <c r="V36" s="9">
        <f>HLOOKUP($A36,'031-0005'!$A$1:$BF$16,16,FALSE)</f>
        <v>65.973377703826955</v>
      </c>
      <c r="W36" s="12">
        <f t="shared" si="8"/>
        <v>6.5707575613423566E-2</v>
      </c>
      <c r="X36" s="12"/>
      <c r="Y36" s="10">
        <f>HLOOKUP($A36,'031-0002'!$D$27:$BD$32,2)</f>
        <v>73.720598801762492</v>
      </c>
      <c r="Z36" s="11">
        <f t="shared" si="9"/>
        <v>4.4036499087062364E-2</v>
      </c>
      <c r="AA36" s="11">
        <f t="shared" si="17"/>
        <v>1.7082908065282552</v>
      </c>
      <c r="AB36" s="11">
        <f t="shared" si="10"/>
        <v>1.3106198395703806E-2</v>
      </c>
      <c r="AC36" s="11">
        <f t="shared" si="11"/>
        <v>1.3106198395703806E-2</v>
      </c>
      <c r="AD36" s="10">
        <f>HLOOKUP($A36,'031-0002'!$D$27:$BD$32,3)</f>
        <v>64.263296293154625</v>
      </c>
      <c r="AE36" s="11">
        <f t="shared" si="9"/>
        <v>4.1380461029339281E-2</v>
      </c>
      <c r="AF36" s="11"/>
      <c r="AG36" s="10">
        <f>HLOOKUP($A36,'031-0002'!$D$27:$BD$32,4)</f>
        <v>72.620409301029056</v>
      </c>
      <c r="AH36" s="11">
        <f t="shared" ref="AH36" si="96">LN(AG36/AG35)</f>
        <v>4.8884547662373615E-2</v>
      </c>
      <c r="AI36" s="11"/>
      <c r="AJ36" s="10">
        <f>HLOOKUP($A36,'031-0002'!$D$27:$BD$32,5)</f>
        <v>77.731820335948612</v>
      </c>
      <c r="AK36" s="11">
        <f t="shared" ref="AK36" si="97">LN(AJ36/AJ35)</f>
        <v>3.1708101105594549E-2</v>
      </c>
      <c r="AL36" s="10">
        <f>HLOOKUP($A36,'031-0002'!$D$27:$BD$32,6)</f>
        <v>83.363570391872273</v>
      </c>
      <c r="AM36" s="11">
        <f t="shared" ref="AM36" si="98">LN(AL36/AL35)</f>
        <v>3.2404229192557865E-2</v>
      </c>
    </row>
    <row r="37" spans="1:39" x14ac:dyDescent="0.25">
      <c r="A37" s="5">
        <v>1991</v>
      </c>
      <c r="B37" s="8">
        <f>HLOOKUP($A37,'EUCPI Raw'!$A$1:$BC$3,MATCH(Combined!B$5,'EUCPI Raw'!$A$1:$A$3,0),FALSE)</f>
        <v>97.7</v>
      </c>
      <c r="C37" s="11">
        <f t="shared" si="0"/>
        <v>-8.1549891293061436E-3</v>
      </c>
      <c r="D37" s="11">
        <f t="shared" si="15"/>
        <v>1.6533780351881959</v>
      </c>
      <c r="F37" s="8">
        <f>HLOOKUP($A37,'EUCPI Raw'!$A$1:$BC$3,MATCH(Combined!F$5,'EUCPI Raw'!$A$1:$A$3,0),FALSE)</f>
        <v>99.9</v>
      </c>
      <c r="G37" s="11">
        <f t="shared" si="1"/>
        <v>-4.3101676352218898E-2</v>
      </c>
      <c r="I37" s="50">
        <f>HLOOKUP($A37,'031-0005'!$A$1:$BF$16,12,FALSE)</f>
        <v>71.46432288376738</v>
      </c>
      <c r="J37" s="11">
        <f t="shared" si="2"/>
        <v>-9.8404949659367177E-3</v>
      </c>
      <c r="K37" s="11">
        <f t="shared" si="16"/>
        <v>1.7199005502312648</v>
      </c>
      <c r="L37" s="11">
        <f t="shared" si="3"/>
        <v>-1.6855058366305742E-3</v>
      </c>
      <c r="M37" s="11">
        <f t="shared" si="4"/>
        <v>1.6855058366305742E-3</v>
      </c>
      <c r="N37" s="9">
        <f>HLOOKUP($A37,'031-0005'!$A$1:$BF$16,13,FALSE)</f>
        <v>62.295494588472188</v>
      </c>
      <c r="O37" s="12">
        <f t="shared" si="5"/>
        <v>-3.1242926457485855E-2</v>
      </c>
      <c r="P37" s="11"/>
      <c r="Q37" s="9">
        <f>HLOOKUP($A37,'031-0005'!$A$1:$BF$16,14,FALSE)</f>
        <v>70.36087465047288</v>
      </c>
      <c r="R37" s="12">
        <f t="shared" si="6"/>
        <v>-1.0326391658477409E-2</v>
      </c>
      <c r="S37" s="11"/>
      <c r="T37" s="9">
        <f>HLOOKUP($A37,'031-0005'!$A$1:$BF$16,15,FALSE)</f>
        <v>77.267595031990965</v>
      </c>
      <c r="U37" s="12">
        <f t="shared" si="7"/>
        <v>-8.6256728344501678E-3</v>
      </c>
      <c r="V37" s="9">
        <f>HLOOKUP($A37,'031-0005'!$A$1:$BF$16,16,FALSE)</f>
        <v>66.614048934490924</v>
      </c>
      <c r="W37" s="12">
        <f t="shared" si="8"/>
        <v>9.6642077351229757E-3</v>
      </c>
      <c r="X37" s="12"/>
      <c r="Y37" s="10">
        <f>HLOOKUP($A37,'031-0002'!$D$27:$BD$32,2)</f>
        <v>72.580411747417898</v>
      </c>
      <c r="Z37" s="11">
        <f t="shared" si="9"/>
        <v>-1.5587180635010987E-2</v>
      </c>
      <c r="AA37" s="11">
        <f t="shared" si="17"/>
        <v>1.6927036258932442</v>
      </c>
      <c r="AB37" s="11">
        <f t="shared" si="10"/>
        <v>-7.4321915057048438E-3</v>
      </c>
      <c r="AC37" s="11">
        <f t="shared" si="11"/>
        <v>7.4321915057048438E-3</v>
      </c>
      <c r="AD37" s="10">
        <f>HLOOKUP($A37,'031-0002'!$D$27:$BD$32,3)</f>
        <v>62.419494861803713</v>
      </c>
      <c r="AE37" s="11">
        <f t="shared" si="9"/>
        <v>-2.9111004321619276E-2</v>
      </c>
      <c r="AF37" s="11"/>
      <c r="AG37" s="10">
        <f>HLOOKUP($A37,'031-0002'!$D$27:$BD$32,4)</f>
        <v>71.256888628829884</v>
      </c>
      <c r="AH37" s="11">
        <f t="shared" ref="AH37" si="99">LN(AG37/AG36)</f>
        <v>-1.895450518765434E-2</v>
      </c>
      <c r="AI37" s="11"/>
      <c r="AJ37" s="10">
        <f>HLOOKUP($A37,'031-0002'!$D$27:$BD$32,5)</f>
        <v>77.135347897411265</v>
      </c>
      <c r="AK37" s="11">
        <f t="shared" ref="AK37" si="100">LN(AJ37/AJ36)</f>
        <v>-7.7030579786647535E-3</v>
      </c>
      <c r="AL37" s="10">
        <f>HLOOKUP($A37,'031-0002'!$D$27:$BD$32,6)</f>
        <v>85.174443401859591</v>
      </c>
      <c r="AM37" s="11">
        <f t="shared" ref="AM37" si="101">LN(AL37/AL36)</f>
        <v>2.1490020681794387E-2</v>
      </c>
    </row>
    <row r="38" spans="1:39" x14ac:dyDescent="0.25">
      <c r="A38" s="5">
        <v>1992</v>
      </c>
      <c r="B38" s="8">
        <f>HLOOKUP($A38,'EUCPI Raw'!$A$1:$BC$3,MATCH(Combined!B$5,'EUCPI Raw'!$A$1:$A$3,0),FALSE)</f>
        <v>100</v>
      </c>
      <c r="C38" s="11">
        <f t="shared" si="0"/>
        <v>2.3268626939354269E-2</v>
      </c>
      <c r="D38" s="11">
        <f t="shared" si="15"/>
        <v>1.6766466621275502</v>
      </c>
      <c r="F38" s="8">
        <f>HLOOKUP($A38,'EUCPI Raw'!$A$1:$BC$3,MATCH(Combined!F$5,'EUCPI Raw'!$A$1:$A$3,0),FALSE)</f>
        <v>100</v>
      </c>
      <c r="G38" s="11">
        <f t="shared" si="1"/>
        <v>1.0005003335834001E-3</v>
      </c>
      <c r="I38" s="50">
        <f>HLOOKUP($A38,'031-0005'!$A$1:$BF$16,12,FALSE)</f>
        <v>70.88899584438758</v>
      </c>
      <c r="J38" s="11">
        <f t="shared" si="2"/>
        <v>-8.0831297370216083E-3</v>
      </c>
      <c r="K38" s="11">
        <f t="shared" si="16"/>
        <v>1.7118174204942431</v>
      </c>
      <c r="L38" s="11">
        <f t="shared" si="3"/>
        <v>-3.135175667637588E-2</v>
      </c>
      <c r="M38" s="11">
        <f t="shared" si="4"/>
        <v>3.135175667637588E-2</v>
      </c>
      <c r="N38" s="9">
        <f>HLOOKUP($A38,'031-0005'!$A$1:$BF$16,13,FALSE)</f>
        <v>62.234042553191486</v>
      </c>
      <c r="O38" s="12">
        <f t="shared" si="5"/>
        <v>-9.8694722038486569E-4</v>
      </c>
      <c r="P38" s="11"/>
      <c r="Q38" s="9">
        <f>HLOOKUP($A38,'031-0005'!$A$1:$BF$16,14,FALSE)</f>
        <v>69.005227668762785</v>
      </c>
      <c r="R38" s="12">
        <f t="shared" si="6"/>
        <v>-1.9455085824835201E-2</v>
      </c>
      <c r="S38" s="11"/>
      <c r="T38" s="9">
        <f>HLOOKUP($A38,'031-0005'!$A$1:$BF$16,15,FALSE)</f>
        <v>79.523549736315687</v>
      </c>
      <c r="U38" s="12">
        <f t="shared" si="7"/>
        <v>2.8778543645985699E-2</v>
      </c>
      <c r="V38" s="9">
        <f>HLOOKUP($A38,'031-0005'!$A$1:$BF$16,16,FALSE)</f>
        <v>70.527156549520768</v>
      </c>
      <c r="W38" s="12">
        <f t="shared" si="8"/>
        <v>5.7082334669098199E-2</v>
      </c>
      <c r="X38" s="12"/>
      <c r="Y38" s="10">
        <f>HLOOKUP($A38,'031-0002'!$D$27:$BD$32,2)</f>
        <v>71.679810573772983</v>
      </c>
      <c r="Z38" s="11">
        <f t="shared" si="9"/>
        <v>-1.2485948785498198E-2</v>
      </c>
      <c r="AA38" s="11">
        <f t="shared" si="17"/>
        <v>1.6802176771077459</v>
      </c>
      <c r="AB38" s="11">
        <f t="shared" si="10"/>
        <v>-3.5754575724852466E-2</v>
      </c>
      <c r="AC38" s="11">
        <f t="shared" si="11"/>
        <v>3.5754575724852466E-2</v>
      </c>
      <c r="AD38" s="10">
        <f>HLOOKUP($A38,'031-0002'!$D$27:$BD$32,3)</f>
        <v>62.412732793130793</v>
      </c>
      <c r="AE38" s="11">
        <f t="shared" si="9"/>
        <v>-1.0833850851762726E-4</v>
      </c>
      <c r="AF38" s="11"/>
      <c r="AG38" s="10">
        <f>HLOOKUP($A38,'031-0002'!$D$27:$BD$32,4)</f>
        <v>69.204541351820922</v>
      </c>
      <c r="AH38" s="11">
        <f t="shared" ref="AH38" si="102">LN(AG38/AG37)</f>
        <v>-2.9225010043498572E-2</v>
      </c>
      <c r="AI38" s="11"/>
      <c r="AJ38" s="10">
        <f>HLOOKUP($A38,'031-0002'!$D$27:$BD$32,5)</f>
        <v>79.315430990282579</v>
      </c>
      <c r="AK38" s="11">
        <f t="shared" ref="AK38" si="103">LN(AJ38/AJ37)</f>
        <v>2.7871056057645054E-2</v>
      </c>
      <c r="AL38" s="10">
        <f>HLOOKUP($A38,'031-0002'!$D$27:$BD$32,6)</f>
        <v>84.084613447494334</v>
      </c>
      <c r="AM38" s="11">
        <f t="shared" ref="AM38" si="104">LN(AL38/AL37)</f>
        <v>-1.2877833965684237E-2</v>
      </c>
    </row>
    <row r="39" spans="1:39" x14ac:dyDescent="0.25">
      <c r="A39" s="5">
        <v>1993</v>
      </c>
      <c r="B39" s="8">
        <f>HLOOKUP($A39,'EUCPI Raw'!$A$1:$BC$3,MATCH(Combined!B$5,'EUCPI Raw'!$A$1:$A$3,0),FALSE)</f>
        <v>102.5</v>
      </c>
      <c r="C39" s="11">
        <f t="shared" si="0"/>
        <v>2.4692612590371414E-2</v>
      </c>
      <c r="D39" s="11">
        <f t="shared" si="15"/>
        <v>1.7013392747179217</v>
      </c>
      <c r="F39" s="8">
        <f>HLOOKUP($A39,'EUCPI Raw'!$A$1:$BC$3,MATCH(Combined!F$5,'EUCPI Raw'!$A$1:$A$3,0),FALSE)</f>
        <v>103</v>
      </c>
      <c r="G39" s="11">
        <f t="shared" si="1"/>
        <v>2.9558802241544429E-2</v>
      </c>
      <c r="I39" s="50">
        <f>HLOOKUP($A39,'031-0005'!$A$1:$BF$16,12,FALSE)</f>
        <v>71.110710379970683</v>
      </c>
      <c r="J39" s="11">
        <f t="shared" si="2"/>
        <v>3.1227489358980191E-3</v>
      </c>
      <c r="K39" s="11">
        <f t="shared" si="16"/>
        <v>1.7149401694301412</v>
      </c>
      <c r="L39" s="11">
        <f t="shared" si="3"/>
        <v>-2.1569863654473394E-2</v>
      </c>
      <c r="M39" s="11">
        <f t="shared" si="4"/>
        <v>2.1569863654473394E-2</v>
      </c>
      <c r="N39" s="9">
        <f>HLOOKUP($A39,'031-0005'!$A$1:$BF$16,13,FALSE)</f>
        <v>63.118895250926236</v>
      </c>
      <c r="O39" s="12">
        <f t="shared" si="5"/>
        <v>1.4118016066800706E-2</v>
      </c>
      <c r="P39" s="11"/>
      <c r="Q39" s="9">
        <f>HLOOKUP($A39,'031-0005'!$A$1:$BF$16,14,FALSE)</f>
        <v>68.947909112883735</v>
      </c>
      <c r="R39" s="12">
        <f t="shared" si="6"/>
        <v>-8.3098594949906283E-4</v>
      </c>
      <c r="S39" s="11"/>
      <c r="T39" s="9">
        <f>HLOOKUP($A39,'031-0005'!$A$1:$BF$16,15,FALSE)</f>
        <v>81.580498092609247</v>
      </c>
      <c r="U39" s="12">
        <f t="shared" si="7"/>
        <v>2.5537038550133832E-2</v>
      </c>
      <c r="V39" s="9">
        <f>HLOOKUP($A39,'031-0005'!$A$1:$BF$16,16,FALSE)</f>
        <v>68.229166666666671</v>
      </c>
      <c r="W39" s="12">
        <f t="shared" si="8"/>
        <v>-3.3125697770546081E-2</v>
      </c>
      <c r="X39" s="12"/>
      <c r="Y39" s="10">
        <f>HLOOKUP($A39,'031-0002'!$D$27:$BD$32,2)</f>
        <v>72.047629146726422</v>
      </c>
      <c r="Z39" s="11">
        <f t="shared" si="9"/>
        <v>5.1182902394107041E-3</v>
      </c>
      <c r="AA39" s="11">
        <f t="shared" si="17"/>
        <v>1.6853359673471566</v>
      </c>
      <c r="AB39" s="11">
        <f t="shared" si="10"/>
        <v>-1.957432235096071E-2</v>
      </c>
      <c r="AC39" s="11">
        <f t="shared" si="11"/>
        <v>1.957432235096071E-2</v>
      </c>
      <c r="AD39" s="10">
        <f>HLOOKUP($A39,'031-0002'!$D$27:$BD$32,3)</f>
        <v>63.134306987399768</v>
      </c>
      <c r="AE39" s="11">
        <f t="shared" si="9"/>
        <v>1.1495008420108704E-2</v>
      </c>
      <c r="AF39" s="11"/>
      <c r="AG39" s="10">
        <f>HLOOKUP($A39,'031-0002'!$D$27:$BD$32,4)</f>
        <v>69.148367585328671</v>
      </c>
      <c r="AH39" s="11">
        <f t="shared" ref="AH39" si="105">LN(AG39/AG38)</f>
        <v>-8.1203597395312075E-4</v>
      </c>
      <c r="AI39" s="11"/>
      <c r="AJ39" s="10">
        <f>HLOOKUP($A39,'031-0002'!$D$27:$BD$32,5)</f>
        <v>81.324653828575663</v>
      </c>
      <c r="AK39" s="11">
        <f t="shared" ref="AK39" si="106">LN(AJ39/AJ38)</f>
        <v>2.5016515956177002E-2</v>
      </c>
      <c r="AL39" s="10">
        <f>HLOOKUP($A39,'031-0002'!$D$27:$BD$32,6)</f>
        <v>85.541692987997465</v>
      </c>
      <c r="AM39" s="11">
        <f t="shared" ref="AM39" si="107">LN(AL39/AL38)</f>
        <v>1.7180299572316222E-2</v>
      </c>
    </row>
    <row r="40" spans="1:39" x14ac:dyDescent="0.25">
      <c r="A40" s="5">
        <v>1994</v>
      </c>
      <c r="B40" s="8">
        <f>HLOOKUP($A40,'EUCPI Raw'!$A$1:$BC$3,MATCH(Combined!B$5,'EUCPI Raw'!$A$1:$A$3,0),FALSE)</f>
        <v>108.2</v>
      </c>
      <c r="C40" s="11">
        <f t="shared" si="0"/>
        <v>5.4118567833918323E-2</v>
      </c>
      <c r="D40" s="11">
        <f t="shared" si="15"/>
        <v>1.7554578425518399</v>
      </c>
      <c r="F40" s="8">
        <f>HLOOKUP($A40,'EUCPI Raw'!$A$1:$BC$3,MATCH(Combined!F$5,'EUCPI Raw'!$A$1:$A$3,0),FALSE)</f>
        <v>107.9</v>
      </c>
      <c r="G40" s="11">
        <f t="shared" si="1"/>
        <v>4.6475884034453352E-2</v>
      </c>
      <c r="I40" s="50">
        <f>HLOOKUP($A40,'031-0005'!$A$1:$BF$16,12,FALSE)</f>
        <v>73.85510212483166</v>
      </c>
      <c r="J40" s="11">
        <f t="shared" si="2"/>
        <v>3.7867130546433217E-2</v>
      </c>
      <c r="K40" s="11">
        <f t="shared" si="16"/>
        <v>1.7528072999765745</v>
      </c>
      <c r="L40" s="11">
        <f t="shared" si="3"/>
        <v>-1.6251437287485106E-2</v>
      </c>
      <c r="M40" s="11">
        <f t="shared" si="4"/>
        <v>1.6251437287485106E-2</v>
      </c>
      <c r="N40" s="9">
        <f>HLOOKUP($A40,'031-0005'!$A$1:$BF$16,13,FALSE)</f>
        <v>64.301684304665372</v>
      </c>
      <c r="O40" s="12">
        <f t="shared" si="5"/>
        <v>1.8565651351605969E-2</v>
      </c>
      <c r="P40" s="11"/>
      <c r="Q40" s="9">
        <f>HLOOKUP($A40,'031-0005'!$A$1:$BF$16,14,FALSE)</f>
        <v>71.573774494841587</v>
      </c>
      <c r="R40" s="12">
        <f t="shared" si="6"/>
        <v>3.7377449772153251E-2</v>
      </c>
      <c r="S40" s="11"/>
      <c r="T40" s="9">
        <f>HLOOKUP($A40,'031-0005'!$A$1:$BF$16,15,FALSE)</f>
        <v>85.597826086956516</v>
      </c>
      <c r="U40" s="12">
        <f t="shared" si="7"/>
        <v>4.8069647201462382E-2</v>
      </c>
      <c r="V40" s="9">
        <f>HLOOKUP($A40,'031-0005'!$A$1:$BF$16,16,FALSE)</f>
        <v>73.884418434528158</v>
      </c>
      <c r="W40" s="12">
        <f t="shared" si="8"/>
        <v>7.9629821937985332E-2</v>
      </c>
      <c r="X40" s="12"/>
      <c r="Y40" s="10">
        <f>HLOOKUP($A40,'031-0002'!$D$27:$BD$32,2)</f>
        <v>74.850102771567265</v>
      </c>
      <c r="Z40" s="11">
        <f t="shared" si="9"/>
        <v>3.8160067660729033E-2</v>
      </c>
      <c r="AA40" s="11">
        <f t="shared" si="17"/>
        <v>1.7234960350078856</v>
      </c>
      <c r="AB40" s="11">
        <f t="shared" si="10"/>
        <v>-1.595850017318929E-2</v>
      </c>
      <c r="AC40" s="11">
        <f t="shared" si="11"/>
        <v>1.595850017318929E-2</v>
      </c>
      <c r="AD40" s="10">
        <f>HLOOKUP($A40,'031-0002'!$D$27:$BD$32,3)</f>
        <v>64.409515391414629</v>
      </c>
      <c r="AE40" s="11">
        <f t="shared" si="9"/>
        <v>1.9997062568905266E-2</v>
      </c>
      <c r="AF40" s="11"/>
      <c r="AG40" s="10">
        <f>HLOOKUP($A40,'031-0002'!$D$27:$BD$32,4)</f>
        <v>71.790997819042758</v>
      </c>
      <c r="AH40" s="11">
        <f t="shared" ref="AH40" si="108">LN(AG40/AG39)</f>
        <v>3.7504638661016367E-2</v>
      </c>
      <c r="AI40" s="11"/>
      <c r="AJ40" s="10">
        <f>HLOOKUP($A40,'031-0002'!$D$27:$BD$32,5)</f>
        <v>85.324045584191069</v>
      </c>
      <c r="AK40" s="11">
        <f t="shared" ref="AK40" si="109">LN(AJ40/AJ39)</f>
        <v>4.800709336941366E-2</v>
      </c>
      <c r="AL40" s="10">
        <f>HLOOKUP($A40,'031-0002'!$D$27:$BD$32,6)</f>
        <v>86.736648532679496</v>
      </c>
      <c r="AM40" s="11">
        <f t="shared" ref="AM40" si="110">LN(AL40/AL39)</f>
        <v>1.3872605204927084E-2</v>
      </c>
    </row>
    <row r="41" spans="1:39" x14ac:dyDescent="0.25">
      <c r="A41" s="5">
        <v>1995</v>
      </c>
      <c r="B41" s="8">
        <f>HLOOKUP($A41,'EUCPI Raw'!$A$1:$BC$3,MATCH(Combined!B$5,'EUCPI Raw'!$A$1:$A$3,0),FALSE)</f>
        <v>116.7</v>
      </c>
      <c r="C41" s="11">
        <f t="shared" si="0"/>
        <v>7.5625172880129155E-2</v>
      </c>
      <c r="D41" s="11">
        <f t="shared" si="15"/>
        <v>1.8310830154319691</v>
      </c>
      <c r="F41" s="8">
        <f>HLOOKUP($A41,'EUCPI Raw'!$A$1:$BC$3,MATCH(Combined!F$5,'EUCPI Raw'!$A$1:$A$3,0),FALSE)</f>
        <v>111.8</v>
      </c>
      <c r="G41" s="11">
        <f t="shared" si="1"/>
        <v>3.5506688456909817E-2</v>
      </c>
      <c r="I41" s="50">
        <f>HLOOKUP($A41,'031-0005'!$A$1:$BF$16,12,FALSE)</f>
        <v>75.124577034857694</v>
      </c>
      <c r="J41" s="11">
        <f t="shared" si="2"/>
        <v>1.7042668421486613E-2</v>
      </c>
      <c r="K41" s="11">
        <f t="shared" si="16"/>
        <v>1.7698499683980611</v>
      </c>
      <c r="L41" s="11">
        <f t="shared" si="3"/>
        <v>-5.8582504458642541E-2</v>
      </c>
      <c r="M41" s="11">
        <f t="shared" si="4"/>
        <v>5.8582504458642541E-2</v>
      </c>
      <c r="N41" s="9">
        <f>HLOOKUP($A41,'031-0005'!$A$1:$BF$16,13,FALSE)</f>
        <v>66.065454545454543</v>
      </c>
      <c r="O41" s="12">
        <f t="shared" si="5"/>
        <v>2.7060160744518197E-2</v>
      </c>
      <c r="P41" s="11"/>
      <c r="Q41" s="9">
        <f>HLOOKUP($A41,'031-0005'!$A$1:$BF$16,14,FALSE)</f>
        <v>71.999290730932614</v>
      </c>
      <c r="R41" s="12">
        <f t="shared" si="6"/>
        <v>5.9275391428437151E-3</v>
      </c>
      <c r="S41" s="11"/>
      <c r="T41" s="9">
        <f>HLOOKUP($A41,'031-0005'!$A$1:$BF$16,15,FALSE)</f>
        <v>90.921070414920933</v>
      </c>
      <c r="U41" s="12">
        <f t="shared" si="7"/>
        <v>6.0331885421598071E-2</v>
      </c>
      <c r="V41" s="9">
        <f>HLOOKUP($A41,'031-0005'!$A$1:$BF$16,16,FALSE)</f>
        <v>75.180375180375179</v>
      </c>
      <c r="W41" s="12">
        <f t="shared" si="8"/>
        <v>1.738826945210829E-2</v>
      </c>
      <c r="X41" s="12"/>
      <c r="Y41" s="10">
        <f>HLOOKUP($A41,'031-0002'!$D$27:$BD$32,2)</f>
        <v>76.424386854597941</v>
      </c>
      <c r="Z41" s="11">
        <f t="shared" si="9"/>
        <v>2.0814361008286049E-2</v>
      </c>
      <c r="AA41" s="11">
        <f t="shared" si="17"/>
        <v>1.7443103960161717</v>
      </c>
      <c r="AB41" s="11">
        <f t="shared" si="10"/>
        <v>-5.4810811871843106E-2</v>
      </c>
      <c r="AC41" s="11">
        <f t="shared" si="11"/>
        <v>5.4810811871843106E-2</v>
      </c>
      <c r="AD41" s="10">
        <f>HLOOKUP($A41,'031-0002'!$D$27:$BD$32,3)</f>
        <v>66.30309701305849</v>
      </c>
      <c r="AE41" s="11">
        <f t="shared" si="9"/>
        <v>2.8975231492581053E-2</v>
      </c>
      <c r="AF41" s="11"/>
      <c r="AG41" s="10">
        <f>HLOOKUP($A41,'031-0002'!$D$27:$BD$32,4)</f>
        <v>72.214480220011168</v>
      </c>
      <c r="AH41" s="11">
        <f t="shared" ref="AH41" si="111">LN(AG41/AG40)</f>
        <v>5.8814932250026439E-3</v>
      </c>
      <c r="AI41" s="11"/>
      <c r="AJ41" s="10">
        <f>HLOOKUP($A41,'031-0002'!$D$27:$BD$32,5)</f>
        <v>90.474126424903318</v>
      </c>
      <c r="AK41" s="11">
        <f t="shared" ref="AK41" si="112">LN(AJ41/AJ40)</f>
        <v>5.8607604894845844E-2</v>
      </c>
      <c r="AL41" s="10">
        <f>HLOOKUP($A41,'031-0002'!$D$27:$BD$32,6)</f>
        <v>88.494179496808115</v>
      </c>
      <c r="AM41" s="11">
        <f t="shared" ref="AM41" si="113">LN(AL41/AL40)</f>
        <v>2.0060281875661837E-2</v>
      </c>
    </row>
    <row r="42" spans="1:39" x14ac:dyDescent="0.25">
      <c r="A42" s="5">
        <v>1996</v>
      </c>
      <c r="B42" s="8">
        <f>HLOOKUP($A42,'EUCPI Raw'!$A$1:$BC$3,MATCH(Combined!B$5,'EUCPI Raw'!$A$1:$A$3,0),FALSE)</f>
        <v>116.6</v>
      </c>
      <c r="C42" s="11">
        <f t="shared" si="0"/>
        <v>-8.5726537611834216E-4</v>
      </c>
      <c r="D42" s="11">
        <f t="shared" si="15"/>
        <v>1.8302257500558508</v>
      </c>
      <c r="F42" s="8">
        <f>HLOOKUP($A42,'EUCPI Raw'!$A$1:$BC$3,MATCH(Combined!F$5,'EUCPI Raw'!$A$1:$A$3,0),FALSE)</f>
        <v>111.8</v>
      </c>
      <c r="G42" s="11">
        <f t="shared" si="1"/>
        <v>0</v>
      </c>
      <c r="I42" s="50">
        <f>HLOOKUP($A42,'031-0005'!$A$1:$BF$16,12,FALSE)</f>
        <v>77.436952789176942</v>
      </c>
      <c r="J42" s="11">
        <f t="shared" si="2"/>
        <v>3.031633019292521E-2</v>
      </c>
      <c r="K42" s="11">
        <f t="shared" si="16"/>
        <v>1.8001662985909863</v>
      </c>
      <c r="L42" s="11">
        <f t="shared" si="3"/>
        <v>3.117359556904355E-2</v>
      </c>
      <c r="M42" s="11">
        <f t="shared" si="4"/>
        <v>3.117359556904355E-2</v>
      </c>
      <c r="N42" s="9">
        <f>HLOOKUP($A42,'031-0005'!$A$1:$BF$16,13,FALSE)</f>
        <v>67.017592464330235</v>
      </c>
      <c r="O42" s="12">
        <f t="shared" si="5"/>
        <v>1.430917290007987E-2</v>
      </c>
      <c r="P42" s="11"/>
      <c r="Q42" s="9">
        <f>HLOOKUP($A42,'031-0005'!$A$1:$BF$16,14,FALSE)</f>
        <v>74.593323930418435</v>
      </c>
      <c r="R42" s="12">
        <f t="shared" si="6"/>
        <v>3.5394743647491858E-2</v>
      </c>
      <c r="S42" s="11"/>
      <c r="T42" s="9">
        <f>HLOOKUP($A42,'031-0005'!$A$1:$BF$16,15,FALSE)</f>
        <v>93.17614325461939</v>
      </c>
      <c r="U42" s="12">
        <f t="shared" si="7"/>
        <v>2.4499943195422022E-2</v>
      </c>
      <c r="V42" s="9">
        <f>HLOOKUP($A42,'031-0005'!$A$1:$BF$16,16,FALSE)</f>
        <v>75.091307523739957</v>
      </c>
      <c r="W42" s="12">
        <f t="shared" si="8"/>
        <v>-1.1854218368021561E-3</v>
      </c>
      <c r="X42" s="12"/>
      <c r="Y42" s="10">
        <f>HLOOKUP($A42,'031-0002'!$D$27:$BD$32,2)</f>
        <v>78.788965551232806</v>
      </c>
      <c r="Z42" s="11">
        <f t="shared" si="9"/>
        <v>3.0471111076229504E-2</v>
      </c>
      <c r="AA42" s="11">
        <f t="shared" si="17"/>
        <v>1.7747815070924011</v>
      </c>
      <c r="AB42" s="11">
        <f t="shared" si="10"/>
        <v>3.1328376452347845E-2</v>
      </c>
      <c r="AC42" s="11">
        <f t="shared" si="11"/>
        <v>3.1328376452347845E-2</v>
      </c>
      <c r="AD42" s="10">
        <f>HLOOKUP($A42,'031-0002'!$D$27:$BD$32,3)</f>
        <v>67.240679261506131</v>
      </c>
      <c r="AE42" s="11">
        <f t="shared" si="9"/>
        <v>1.4041802321058231E-2</v>
      </c>
      <c r="AF42" s="11"/>
      <c r="AG42" s="10">
        <f>HLOOKUP($A42,'031-0002'!$D$27:$BD$32,4)</f>
        <v>74.824856482503193</v>
      </c>
      <c r="AH42" s="11">
        <f t="shared" ref="AH42" si="114">LN(AG42/AG41)</f>
        <v>3.5509552841099731E-2</v>
      </c>
      <c r="AI42" s="11"/>
      <c r="AJ42" s="10">
        <f>HLOOKUP($A42,'031-0002'!$D$27:$BD$32,5)</f>
        <v>92.918677202935513</v>
      </c>
      <c r="AK42" s="11">
        <f t="shared" ref="AK42" si="115">LN(AJ42/AJ41)</f>
        <v>2.6660757958171324E-2</v>
      </c>
      <c r="AL42" s="10">
        <f>HLOOKUP($A42,'031-0002'!$D$27:$BD$32,6)</f>
        <v>89.729034211323039</v>
      </c>
      <c r="AM42" s="11">
        <f t="shared" ref="AM42" si="116">LN(AL42/AL41)</f>
        <v>1.3857616523517441E-2</v>
      </c>
    </row>
    <row r="43" spans="1:39" x14ac:dyDescent="0.25">
      <c r="A43" s="5">
        <v>1997</v>
      </c>
      <c r="B43" s="8">
        <f>HLOOKUP($A43,'EUCPI Raw'!$A$1:$BC$3,MATCH(Combined!B$5,'EUCPI Raw'!$A$1:$A$3,0),FALSE)</f>
        <v>118</v>
      </c>
      <c r="C43" s="11">
        <f t="shared" si="0"/>
        <v>1.1935350549272854E-2</v>
      </c>
      <c r="D43" s="11">
        <f t="shared" si="15"/>
        <v>1.8421611006051235</v>
      </c>
      <c r="F43" s="8">
        <f>HLOOKUP($A43,'EUCPI Raw'!$A$1:$BC$3,MATCH(Combined!F$5,'EUCPI Raw'!$A$1:$A$3,0),FALSE)</f>
        <v>113.7</v>
      </c>
      <c r="G43" s="11">
        <f t="shared" si="1"/>
        <v>1.6851840035491516E-2</v>
      </c>
      <c r="I43" s="50">
        <f>HLOOKUP($A43,'031-0005'!$A$1:$BF$16,12,FALSE)</f>
        <v>80.317315617273152</v>
      </c>
      <c r="J43" s="11">
        <f t="shared" si="2"/>
        <v>3.6521141404432168E-2</v>
      </c>
      <c r="K43" s="11">
        <f t="shared" si="16"/>
        <v>1.8366874399954185</v>
      </c>
      <c r="L43" s="11">
        <f t="shared" si="3"/>
        <v>2.4585790855159315E-2</v>
      </c>
      <c r="M43" s="11">
        <f t="shared" si="4"/>
        <v>2.4585790855159315E-2</v>
      </c>
      <c r="N43" s="9">
        <f>HLOOKUP($A43,'031-0005'!$A$1:$BF$16,13,FALSE)</f>
        <v>68.592784246083085</v>
      </c>
      <c r="O43" s="12">
        <f t="shared" si="5"/>
        <v>2.3232184263353894E-2</v>
      </c>
      <c r="P43" s="11"/>
      <c r="Q43" s="9">
        <f>HLOOKUP($A43,'031-0005'!$A$1:$BF$16,14,FALSE)</f>
        <v>77.816179111625488</v>
      </c>
      <c r="R43" s="12">
        <f t="shared" si="6"/>
        <v>4.2298355641352571E-2</v>
      </c>
      <c r="S43" s="11"/>
      <c r="T43" s="9">
        <f>HLOOKUP($A43,'031-0005'!$A$1:$BF$16,15,FALSE)</f>
        <v>95.125258994160859</v>
      </c>
      <c r="U43" s="12">
        <f t="shared" si="7"/>
        <v>2.0702823588191633E-2</v>
      </c>
      <c r="V43" s="9">
        <f>HLOOKUP($A43,'031-0005'!$A$1:$BF$16,16,FALSE)</f>
        <v>81.738495252008761</v>
      </c>
      <c r="W43" s="12">
        <f t="shared" si="8"/>
        <v>8.4820262296814733E-2</v>
      </c>
      <c r="X43" s="12"/>
      <c r="Y43" s="10">
        <f>HLOOKUP($A43,'031-0002'!$D$27:$BD$32,2)</f>
        <v>81.323365129616462</v>
      </c>
      <c r="Z43" s="11">
        <f t="shared" si="9"/>
        <v>3.1660413249410088E-2</v>
      </c>
      <c r="AA43" s="11">
        <f t="shared" si="17"/>
        <v>1.8064419203418112</v>
      </c>
      <c r="AB43" s="11">
        <f t="shared" si="10"/>
        <v>1.9725062700137234E-2</v>
      </c>
      <c r="AC43" s="11">
        <f t="shared" si="11"/>
        <v>1.9725062700137234E-2</v>
      </c>
      <c r="AD43" s="10">
        <f>HLOOKUP($A43,'031-0002'!$D$27:$BD$32,3)</f>
        <v>68.737795781737034</v>
      </c>
      <c r="AE43" s="11">
        <f t="shared" si="9"/>
        <v>2.2020794352466927E-2</v>
      </c>
      <c r="AF43" s="11"/>
      <c r="AG43" s="10">
        <f>HLOOKUP($A43,'031-0002'!$D$27:$BD$32,4)</f>
        <v>78.055116449131603</v>
      </c>
      <c r="AH43" s="11">
        <f t="shared" ref="AH43" si="117">LN(AG43/AG42)</f>
        <v>4.2265062598263396E-2</v>
      </c>
      <c r="AI43" s="11"/>
      <c r="AJ43" s="10">
        <f>HLOOKUP($A43,'031-0002'!$D$27:$BD$32,5)</f>
        <v>93.945748025347285</v>
      </c>
      <c r="AK43" s="11">
        <f t="shared" ref="AK43" si="118">LN(AJ43/AJ42)</f>
        <v>1.0992795058465222E-2</v>
      </c>
      <c r="AL43" s="10">
        <f>HLOOKUP($A43,'031-0002'!$D$27:$BD$32,6)</f>
        <v>91.028065663060744</v>
      </c>
      <c r="AM43" s="11">
        <f t="shared" ref="AM43" si="119">LN(AL43/AL42)</f>
        <v>1.4373474869937394E-2</v>
      </c>
    </row>
    <row r="44" spans="1:39" x14ac:dyDescent="0.25">
      <c r="A44" s="5">
        <v>1998</v>
      </c>
      <c r="B44" s="8">
        <f>HLOOKUP($A44,'EUCPI Raw'!$A$1:$BC$3,MATCH(Combined!B$5,'EUCPI Raw'!$A$1:$A$3,0),FALSE)</f>
        <v>122.8</v>
      </c>
      <c r="C44" s="11">
        <f t="shared" si="0"/>
        <v>3.9872391247377355E-2</v>
      </c>
      <c r="D44" s="11">
        <f t="shared" si="15"/>
        <v>1.8820334918525008</v>
      </c>
      <c r="F44" s="8">
        <f>HLOOKUP($A44,'EUCPI Raw'!$A$1:$BC$3,MATCH(Combined!F$5,'EUCPI Raw'!$A$1:$A$3,0),FALSE)</f>
        <v>119.4</v>
      </c>
      <c r="G44" s="11">
        <f t="shared" si="1"/>
        <v>4.8915800202011292E-2</v>
      </c>
      <c r="I44" s="50">
        <f>HLOOKUP($A44,'031-0005'!$A$1:$BF$16,12,FALSE)</f>
        <v>82.985156155717448</v>
      </c>
      <c r="J44" s="11">
        <f t="shared" si="2"/>
        <v>3.2676516019935327E-2</v>
      </c>
      <c r="K44" s="11">
        <f t="shared" si="16"/>
        <v>1.8693639560153539</v>
      </c>
      <c r="L44" s="11">
        <f t="shared" si="3"/>
        <v>-7.1958752274420279E-3</v>
      </c>
      <c r="M44" s="11">
        <f t="shared" si="4"/>
        <v>7.1958752274420279E-3</v>
      </c>
      <c r="N44" s="9">
        <f>HLOOKUP($A44,'031-0005'!$A$1:$BF$16,13,FALSE)</f>
        <v>69.794152744630068</v>
      </c>
      <c r="O44" s="12">
        <f t="shared" si="5"/>
        <v>1.7362891410131781E-2</v>
      </c>
      <c r="P44" s="11"/>
      <c r="Q44" s="9">
        <f>HLOOKUP($A44,'031-0005'!$A$1:$BF$16,14,FALSE)</f>
        <v>79.591028810574116</v>
      </c>
      <c r="R44" s="12">
        <f t="shared" si="6"/>
        <v>2.2552015816977109E-2</v>
      </c>
      <c r="S44" s="11"/>
      <c r="T44" s="9">
        <f>HLOOKUP($A44,'031-0005'!$A$1:$BF$16,15,FALSE)</f>
        <v>102.9105703779047</v>
      </c>
      <c r="U44" s="12">
        <f t="shared" si="7"/>
        <v>7.8665823475150234E-2</v>
      </c>
      <c r="V44" s="9">
        <f>HLOOKUP($A44,'031-0005'!$A$1:$BF$16,16,FALSE)</f>
        <v>82.487491065046456</v>
      </c>
      <c r="W44" s="12">
        <f t="shared" si="8"/>
        <v>9.1215893790873651E-3</v>
      </c>
      <c r="X44" s="12"/>
      <c r="Y44" s="10">
        <f>HLOOKUP($A44,'031-0002'!$D$27:$BD$32,2)</f>
        <v>84.443829785494614</v>
      </c>
      <c r="Z44" s="11">
        <f t="shared" si="9"/>
        <v>3.7653207829430206E-2</v>
      </c>
      <c r="AA44" s="11">
        <f t="shared" si="17"/>
        <v>1.8440951281712414</v>
      </c>
      <c r="AB44" s="11">
        <f t="shared" si="10"/>
        <v>-2.2191834179471487E-3</v>
      </c>
      <c r="AC44" s="11">
        <f t="shared" si="11"/>
        <v>2.2191834179471487E-3</v>
      </c>
      <c r="AD44" s="10">
        <f>HLOOKUP($A44,'031-0002'!$D$27:$BD$32,3)</f>
        <v>69.99691491330907</v>
      </c>
      <c r="AE44" s="11">
        <f t="shared" si="9"/>
        <v>1.8151963524255899E-2</v>
      </c>
      <c r="AF44" s="11"/>
      <c r="AG44" s="10">
        <f>HLOOKUP($A44,'031-0002'!$D$27:$BD$32,4)</f>
        <v>79.850578186571283</v>
      </c>
      <c r="AH44" s="11">
        <f t="shared" ref="AH44" si="120">LN(AG44/AG43)</f>
        <v>2.2741917250520254E-2</v>
      </c>
      <c r="AI44" s="11"/>
      <c r="AJ44" s="10">
        <f>HLOOKUP($A44,'031-0002'!$D$27:$BD$32,5)</f>
        <v>101.91662644968481</v>
      </c>
      <c r="AK44" s="11">
        <f t="shared" ref="AK44" si="121">LN(AJ44/AJ43)</f>
        <v>8.1437624303483891E-2</v>
      </c>
      <c r="AL44" s="10">
        <f>HLOOKUP($A44,'031-0002'!$D$27:$BD$32,6)</f>
        <v>92.420417893703544</v>
      </c>
      <c r="AM44" s="11">
        <f t="shared" ref="AM44" si="122">LN(AL44/AL43)</f>
        <v>1.5180054265453878E-2</v>
      </c>
    </row>
    <row r="45" spans="1:39" x14ac:dyDescent="0.25">
      <c r="A45" s="5">
        <v>1999</v>
      </c>
      <c r="B45" s="8">
        <f>HLOOKUP($A45,'EUCPI Raw'!$A$1:$BC$3,MATCH(Combined!B$5,'EUCPI Raw'!$A$1:$A$3,0),FALSE)</f>
        <v>126.1</v>
      </c>
      <c r="C45" s="11">
        <f t="shared" si="0"/>
        <v>2.6518227257831688E-2</v>
      </c>
      <c r="D45" s="11">
        <f t="shared" si="15"/>
        <v>1.9085517191103325</v>
      </c>
      <c r="F45" s="8">
        <f>HLOOKUP($A45,'EUCPI Raw'!$A$1:$BC$3,MATCH(Combined!F$5,'EUCPI Raw'!$A$1:$A$3,0),FALSE)</f>
        <v>120.6</v>
      </c>
      <c r="G45" s="11">
        <f t="shared" si="1"/>
        <v>1.0000083334583179E-2</v>
      </c>
      <c r="I45" s="50">
        <f>HLOOKUP($A45,'031-0005'!$A$1:$BF$16,12,FALSE)</f>
        <v>83.696496543152335</v>
      </c>
      <c r="J45" s="11">
        <f t="shared" si="2"/>
        <v>8.5353690042097429E-3</v>
      </c>
      <c r="K45" s="11">
        <f t="shared" si="16"/>
        <v>1.8778993250195637</v>
      </c>
      <c r="L45" s="11">
        <f t="shared" si="3"/>
        <v>-1.7982858253621947E-2</v>
      </c>
      <c r="M45" s="11">
        <f t="shared" si="4"/>
        <v>1.7982858253621947E-2</v>
      </c>
      <c r="N45" s="9">
        <f>HLOOKUP($A45,'031-0005'!$A$1:$BF$16,13,FALSE)</f>
        <v>70.955256231614797</v>
      </c>
      <c r="O45" s="12">
        <f t="shared" si="5"/>
        <v>1.6499249772354115E-2</v>
      </c>
      <c r="P45" s="11"/>
      <c r="Q45" s="9">
        <f>HLOOKUP($A45,'031-0005'!$A$1:$BF$16,14,FALSE)</f>
        <v>80.027701739144689</v>
      </c>
      <c r="R45" s="12">
        <f t="shared" si="6"/>
        <v>5.4714633608812973E-3</v>
      </c>
      <c r="S45" s="11"/>
      <c r="T45" s="9">
        <f>HLOOKUP($A45,'031-0005'!$A$1:$BF$16,15,FALSE)</f>
        <v>105.25479652939021</v>
      </c>
      <c r="U45" s="12">
        <f t="shared" si="7"/>
        <v>2.2523681924727718E-2</v>
      </c>
      <c r="V45" s="9">
        <f>HLOOKUP($A45,'031-0005'!$A$1:$BF$16,16,FALSE)</f>
        <v>84.181568088033018</v>
      </c>
      <c r="W45" s="12">
        <f t="shared" si="8"/>
        <v>2.0329332576243263E-2</v>
      </c>
      <c r="X45" s="12"/>
      <c r="Y45" s="10">
        <f>HLOOKUP($A45,'031-0002'!$D$27:$BD$32,2)</f>
        <v>85.368124605662857</v>
      </c>
      <c r="Z45" s="11">
        <f t="shared" si="9"/>
        <v>1.0886205881154088E-2</v>
      </c>
      <c r="AA45" s="11">
        <f t="shared" si="17"/>
        <v>1.8549813340523955</v>
      </c>
      <c r="AB45" s="11">
        <f t="shared" si="10"/>
        <v>-1.5632021376677602E-2</v>
      </c>
      <c r="AC45" s="11">
        <f t="shared" si="11"/>
        <v>1.5632021376677602E-2</v>
      </c>
      <c r="AD45" s="10">
        <f>HLOOKUP($A45,'031-0002'!$D$27:$BD$32,3)</f>
        <v>71.281290468586946</v>
      </c>
      <c r="AE45" s="11">
        <f t="shared" si="9"/>
        <v>1.8182718804545927E-2</v>
      </c>
      <c r="AF45" s="11"/>
      <c r="AG45" s="10">
        <f>HLOOKUP($A45,'031-0002'!$D$27:$BD$32,4)</f>
        <v>80.300410007119879</v>
      </c>
      <c r="AH45" s="11">
        <f t="shared" ref="AH45" si="123">LN(AG45/AG44)</f>
        <v>5.6176113377465154E-3</v>
      </c>
      <c r="AI45" s="11"/>
      <c r="AJ45" s="10">
        <f>HLOOKUP($A45,'031-0002'!$D$27:$BD$32,5)</f>
        <v>104.412225049512</v>
      </c>
      <c r="AK45" s="11">
        <f t="shared" ref="AK45" si="124">LN(AJ45/AJ44)</f>
        <v>2.419167547591718E-2</v>
      </c>
      <c r="AL45" s="10">
        <f>HLOOKUP($A45,'031-0002'!$D$27:$BD$32,6)</f>
        <v>94.158652294584655</v>
      </c>
      <c r="AM45" s="11">
        <f t="shared" ref="AM45" si="125">LN(AL45/AL44)</f>
        <v>1.8633222808062365E-2</v>
      </c>
    </row>
    <row r="46" spans="1:39" x14ac:dyDescent="0.25">
      <c r="A46" s="5">
        <v>2000</v>
      </c>
      <c r="B46" s="8">
        <f>HLOOKUP($A46,'EUCPI Raw'!$A$1:$BC$3,MATCH(Combined!B$5,'EUCPI Raw'!$A$1:$A$3,0),FALSE)</f>
        <v>128.69999999999999</v>
      </c>
      <c r="C46" s="11">
        <f t="shared" si="0"/>
        <v>2.0408871631207033E-2</v>
      </c>
      <c r="D46" s="11">
        <f t="shared" si="15"/>
        <v>1.9289605907415395</v>
      </c>
      <c r="F46" s="8">
        <f>HLOOKUP($A46,'EUCPI Raw'!$A$1:$BC$3,MATCH(Combined!F$5,'EUCPI Raw'!$A$1:$A$3,0),FALSE)</f>
        <v>122.5</v>
      </c>
      <c r="G46" s="11">
        <f t="shared" si="1"/>
        <v>1.5631745691696591E-2</v>
      </c>
      <c r="I46" s="50">
        <f>HLOOKUP($A46,'031-0005'!$A$1:$BF$16,12,FALSE)</f>
        <v>85.358304687397109</v>
      </c>
      <c r="J46" s="11">
        <f t="shared" si="2"/>
        <v>1.9660626748806285E-2</v>
      </c>
      <c r="K46" s="11">
        <f t="shared" si="16"/>
        <v>1.8975599517683699</v>
      </c>
      <c r="L46" s="11">
        <f t="shared" si="3"/>
        <v>-7.482448824007483E-4</v>
      </c>
      <c r="M46" s="11">
        <f t="shared" si="4"/>
        <v>7.482448824007483E-4</v>
      </c>
      <c r="N46" s="9">
        <f>HLOOKUP($A46,'031-0005'!$A$1:$BF$16,13,FALSE)</f>
        <v>74.528301886792448</v>
      </c>
      <c r="O46" s="12">
        <f t="shared" si="5"/>
        <v>4.9129459878302952E-2</v>
      </c>
      <c r="P46" s="11"/>
      <c r="Q46" s="9">
        <f>HLOOKUP($A46,'031-0005'!$A$1:$BF$16,14,FALSE)</f>
        <v>81.71577553385201</v>
      </c>
      <c r="R46" s="12">
        <f t="shared" si="6"/>
        <v>2.0874227740944468E-2</v>
      </c>
      <c r="S46" s="11"/>
      <c r="T46" s="9">
        <f>HLOOKUP($A46,'031-0005'!$A$1:$BF$16,15,FALSE)</f>
        <v>107.03454811751529</v>
      </c>
      <c r="U46" s="12">
        <f t="shared" si="7"/>
        <v>1.6767617700567849E-2</v>
      </c>
      <c r="V46" s="9">
        <f>HLOOKUP($A46,'031-0005'!$A$1:$BF$16,16,FALSE)</f>
        <v>88.257817485641354</v>
      </c>
      <c r="W46" s="12">
        <f t="shared" si="8"/>
        <v>4.7286284329930518E-2</v>
      </c>
      <c r="X46" s="12"/>
      <c r="Y46" s="10">
        <f>HLOOKUP($A46,'031-0002'!$D$27:$BD$32,2)</f>
        <v>87.068669817450996</v>
      </c>
      <c r="Z46" s="11">
        <f t="shared" si="9"/>
        <v>1.9724332618375261E-2</v>
      </c>
      <c r="AA46" s="11">
        <f t="shared" si="17"/>
        <v>1.8747056666707709</v>
      </c>
      <c r="AB46" s="11">
        <f t="shared" si="10"/>
        <v>-6.8453901283177174E-4</v>
      </c>
      <c r="AC46" s="11">
        <f t="shared" si="11"/>
        <v>6.8453901283177174E-4</v>
      </c>
      <c r="AD46" s="10">
        <f>HLOOKUP($A46,'031-0002'!$D$27:$BD$32,3)</f>
        <v>74.660708586019794</v>
      </c>
      <c r="AE46" s="11">
        <f t="shared" si="9"/>
        <v>4.6320077064469785E-2</v>
      </c>
      <c r="AF46" s="11"/>
      <c r="AG46" s="10">
        <f>HLOOKUP($A46,'031-0002'!$D$27:$BD$32,4)</f>
        <v>81.97046925848413</v>
      </c>
      <c r="AH46" s="11">
        <f t="shared" ref="AH46" si="126">LN(AG46/AG45)</f>
        <v>2.0584324526019646E-2</v>
      </c>
      <c r="AI46" s="11"/>
      <c r="AJ46" s="10">
        <f>HLOOKUP($A46,'031-0002'!$D$27:$BD$32,5)</f>
        <v>106.16999562618457</v>
      </c>
      <c r="AK46" s="11">
        <f t="shared" ref="AK46" si="127">LN(AJ46/AJ45)</f>
        <v>1.6694775060656159E-2</v>
      </c>
      <c r="AL46" s="10">
        <f>HLOOKUP($A46,'031-0002'!$D$27:$BD$32,6)</f>
        <v>98.334590611036973</v>
      </c>
      <c r="AM46" s="11">
        <f t="shared" ref="AM46" si="128">LN(AL46/AL45)</f>
        <v>4.3394703544553367E-2</v>
      </c>
    </row>
    <row r="47" spans="1:39" x14ac:dyDescent="0.25">
      <c r="A47" s="5">
        <v>2001</v>
      </c>
      <c r="B47" s="8">
        <f>HLOOKUP($A47,'EUCPI Raw'!$A$1:$BC$3,MATCH(Combined!B$5,'EUCPI Raw'!$A$1:$A$3,0),FALSE)</f>
        <v>129.6</v>
      </c>
      <c r="C47" s="11">
        <f t="shared" si="0"/>
        <v>6.9686693160934355E-3</v>
      </c>
      <c r="D47" s="11">
        <f t="shared" si="15"/>
        <v>1.935929260057633</v>
      </c>
      <c r="F47" s="8">
        <f>HLOOKUP($A47,'EUCPI Raw'!$A$1:$BC$3,MATCH(Combined!F$5,'EUCPI Raw'!$A$1:$A$3,0),FALSE)</f>
        <v>125.4</v>
      </c>
      <c r="G47" s="11">
        <f t="shared" si="1"/>
        <v>2.3397598214038706E-2</v>
      </c>
      <c r="I47" s="50">
        <f>HLOOKUP($A47,'031-0005'!$A$1:$BF$16,12,FALSE)</f>
        <v>87.255597002564116</v>
      </c>
      <c r="J47" s="11">
        <f t="shared" si="2"/>
        <v>2.1983961993412227E-2</v>
      </c>
      <c r="K47" s="11">
        <f t="shared" si="16"/>
        <v>1.919543913761782</v>
      </c>
      <c r="L47" s="11">
        <f t="shared" si="3"/>
        <v>1.5015292677318791E-2</v>
      </c>
      <c r="M47" s="11">
        <f t="shared" si="4"/>
        <v>1.5015292677318791E-2</v>
      </c>
      <c r="N47" s="9">
        <f>HLOOKUP($A47,'031-0005'!$A$1:$BF$16,13,FALSE)</f>
        <v>76.066666666666663</v>
      </c>
      <c r="O47" s="12">
        <f t="shared" si="5"/>
        <v>2.0431204416819965E-2</v>
      </c>
      <c r="P47" s="11"/>
      <c r="Q47" s="9">
        <f>HLOOKUP($A47,'031-0005'!$A$1:$BF$16,14,FALSE)</f>
        <v>83.083182415837655</v>
      </c>
      <c r="R47" s="12">
        <f t="shared" si="6"/>
        <v>1.6595229496950026E-2</v>
      </c>
      <c r="S47" s="11"/>
      <c r="T47" s="9">
        <f>HLOOKUP($A47,'031-0005'!$A$1:$BF$16,15,FALSE)</f>
        <v>112.55405405405405</v>
      </c>
      <c r="U47" s="12">
        <f t="shared" si="7"/>
        <v>5.0281924780719515E-2</v>
      </c>
      <c r="V47" s="9">
        <f>HLOOKUP($A47,'031-0005'!$A$1:$BF$16,16,FALSE)</f>
        <v>92.845257903494172</v>
      </c>
      <c r="W47" s="12">
        <f t="shared" si="8"/>
        <v>5.0671938537365964E-2</v>
      </c>
      <c r="X47" s="12"/>
      <c r="Y47" s="10">
        <f>HLOOKUP($A47,'031-0002'!$D$27:$BD$32,2)</f>
        <v>89.195395203408665</v>
      </c>
      <c r="Z47" s="11">
        <f t="shared" si="9"/>
        <v>2.4132299412053478E-2</v>
      </c>
      <c r="AA47" s="11">
        <f t="shared" si="17"/>
        <v>1.8988379660828243</v>
      </c>
      <c r="AB47" s="11">
        <f t="shared" si="10"/>
        <v>1.7163630095960041E-2</v>
      </c>
      <c r="AC47" s="11">
        <f t="shared" si="11"/>
        <v>1.7163630095960041E-2</v>
      </c>
      <c r="AD47" s="10">
        <f>HLOOKUP($A47,'031-0002'!$D$27:$BD$32,3)</f>
        <v>76.268793306314549</v>
      </c>
      <c r="AE47" s="11">
        <f t="shared" si="9"/>
        <v>2.1309890429758855E-2</v>
      </c>
      <c r="AF47" s="11"/>
      <c r="AG47" s="10">
        <f>HLOOKUP($A47,'031-0002'!$D$27:$BD$32,4)</f>
        <v>83.393658433927797</v>
      </c>
      <c r="AH47" s="11">
        <f t="shared" ref="AH47" si="129">LN(AG47/AG46)</f>
        <v>1.7213217103754754E-2</v>
      </c>
      <c r="AI47" s="11"/>
      <c r="AJ47" s="10">
        <f>HLOOKUP($A47,'031-0002'!$D$27:$BD$32,5)</f>
        <v>111.47851812008338</v>
      </c>
      <c r="AK47" s="11">
        <f t="shared" ref="AK47" si="130">LN(AJ47/AJ46)</f>
        <v>4.8790367909060779E-2</v>
      </c>
      <c r="AL47" s="10">
        <f>HLOOKUP($A47,'031-0002'!$D$27:$BD$32,6)</f>
        <v>99.891455104625223</v>
      </c>
      <c r="AM47" s="11">
        <f t="shared" ref="AM47" si="131">LN(AL47/AL46)</f>
        <v>1.570829404306515E-2</v>
      </c>
    </row>
    <row r="48" spans="1:39" x14ac:dyDescent="0.25">
      <c r="A48" s="5">
        <v>2002</v>
      </c>
      <c r="B48" s="8">
        <f>HLOOKUP($A48,'EUCPI Raw'!$A$1:$BC$3,MATCH(Combined!B$5,'EUCPI Raw'!$A$1:$A$3,0),FALSE)</f>
        <v>130.5</v>
      </c>
      <c r="C48" s="11">
        <f t="shared" si="0"/>
        <v>6.920442844573757E-3</v>
      </c>
      <c r="D48" s="11">
        <f t="shared" si="15"/>
        <v>1.9428497029022067</v>
      </c>
      <c r="F48" s="8">
        <f>HLOOKUP($A48,'EUCPI Raw'!$A$1:$BC$3,MATCH(Combined!F$5,'EUCPI Raw'!$A$1:$A$3,0),FALSE)</f>
        <v>127.8</v>
      </c>
      <c r="G48" s="11">
        <f t="shared" si="1"/>
        <v>1.8957913744613988E-2</v>
      </c>
      <c r="I48" s="50">
        <f>HLOOKUP($A48,'031-0005'!$A$1:$BF$16,12,FALSE)</f>
        <v>87.761648093647693</v>
      </c>
      <c r="J48" s="11">
        <f t="shared" si="2"/>
        <v>5.7828872929133659E-3</v>
      </c>
      <c r="K48" s="11">
        <f t="shared" si="16"/>
        <v>1.9253268010546953</v>
      </c>
      <c r="L48" s="11">
        <f t="shared" si="3"/>
        <v>-1.1375555516603911E-3</v>
      </c>
      <c r="M48" s="11">
        <f t="shared" si="4"/>
        <v>1.1375555516603911E-3</v>
      </c>
      <c r="N48" s="9">
        <f>HLOOKUP($A48,'031-0005'!$A$1:$BF$16,13,FALSE)</f>
        <v>77.546493772393788</v>
      </c>
      <c r="O48" s="12">
        <f t="shared" si="5"/>
        <v>1.9267527363375784E-2</v>
      </c>
      <c r="P48" s="11"/>
      <c r="Q48" s="9">
        <f>HLOOKUP($A48,'031-0005'!$A$1:$BF$16,14,FALSE)</f>
        <v>83.422420496868995</v>
      </c>
      <c r="R48" s="12">
        <f t="shared" si="6"/>
        <v>4.0748004209976525E-3</v>
      </c>
      <c r="S48" s="11"/>
      <c r="T48" s="9">
        <f>HLOOKUP($A48,'031-0005'!$A$1:$BF$16,15,FALSE)</f>
        <v>114.91451780485501</v>
      </c>
      <c r="U48" s="12">
        <f t="shared" si="7"/>
        <v>2.0754941794191614E-2</v>
      </c>
      <c r="V48" s="9">
        <f>HLOOKUP($A48,'031-0005'!$A$1:$BF$16,16,FALSE)</f>
        <v>95.359281437125745</v>
      </c>
      <c r="W48" s="12">
        <f t="shared" si="8"/>
        <v>2.6717454189414305E-2</v>
      </c>
      <c r="X48" s="12"/>
      <c r="Y48" s="10">
        <f>HLOOKUP($A48,'031-0002'!$D$27:$BD$32,2)</f>
        <v>89.93884020781671</v>
      </c>
      <c r="Z48" s="11">
        <f t="shared" si="9"/>
        <v>8.3004711095547978E-3</v>
      </c>
      <c r="AA48" s="11">
        <f t="shared" si="17"/>
        <v>1.9071384371923792</v>
      </c>
      <c r="AB48" s="11">
        <f t="shared" si="10"/>
        <v>1.3800282649810407E-3</v>
      </c>
      <c r="AC48" s="11">
        <f t="shared" si="11"/>
        <v>1.3800282649810407E-3</v>
      </c>
      <c r="AD48" s="10">
        <f>HLOOKUP($A48,'031-0002'!$D$27:$BD$32,3)</f>
        <v>77.722733037412809</v>
      </c>
      <c r="AE48" s="11">
        <f t="shared" si="9"/>
        <v>1.8883934356219316E-2</v>
      </c>
      <c r="AF48" s="11"/>
      <c r="AG48" s="10">
        <f>HLOOKUP($A48,'031-0002'!$D$27:$BD$32,4)</f>
        <v>83.754769884277493</v>
      </c>
      <c r="AH48" s="11">
        <f t="shared" ref="AH48" si="132">LN(AG48/AG47)</f>
        <v>4.3208544143144099E-3</v>
      </c>
      <c r="AI48" s="11"/>
      <c r="AJ48" s="10">
        <f>HLOOKUP($A48,'031-0002'!$D$27:$BD$32,5)</f>
        <v>114.46693307463042</v>
      </c>
      <c r="AK48" s="11">
        <f t="shared" ref="AK48" si="133">LN(AJ48/AJ47)</f>
        <v>2.6454077439012832E-2</v>
      </c>
      <c r="AL48" s="10">
        <f>HLOOKUP($A48,'031-0002'!$D$27:$BD$32,6)</f>
        <v>100.18948093706936</v>
      </c>
      <c r="AM48" s="11">
        <f t="shared" ref="AM48" si="134">LN(AL48/AL47)</f>
        <v>2.9790549639490322E-3</v>
      </c>
    </row>
    <row r="49" spans="1:39" x14ac:dyDescent="0.25">
      <c r="A49" s="5">
        <v>2003</v>
      </c>
      <c r="B49" s="8">
        <f>HLOOKUP($A49,'EUCPI Raw'!$A$1:$BC$3,MATCH(Combined!B$5,'EUCPI Raw'!$A$1:$A$3,0),FALSE)</f>
        <v>130.6</v>
      </c>
      <c r="C49" s="11">
        <f t="shared" si="0"/>
        <v>7.6599007958263706E-4</v>
      </c>
      <c r="D49" s="11">
        <f t="shared" si="15"/>
        <v>1.9436156929817894</v>
      </c>
      <c r="F49" s="8">
        <f>HLOOKUP($A49,'EUCPI Raw'!$A$1:$BC$3,MATCH(Combined!F$5,'EUCPI Raw'!$A$1:$A$3,0),FALSE)</f>
        <v>124</v>
      </c>
      <c r="G49" s="11">
        <f t="shared" si="1"/>
        <v>-3.0184976338397548E-2</v>
      </c>
      <c r="I49" s="50">
        <f>HLOOKUP($A49,'031-0005'!$A$1:$BF$16,12,FALSE)</f>
        <v>87.094797635110908</v>
      </c>
      <c r="J49" s="11">
        <f t="shared" si="2"/>
        <v>-7.6274419138433426E-3</v>
      </c>
      <c r="K49" s="11">
        <f t="shared" si="16"/>
        <v>1.917699359140852</v>
      </c>
      <c r="L49" s="11">
        <f t="shared" si="3"/>
        <v>-8.3934319934259802E-3</v>
      </c>
      <c r="M49" s="11">
        <f t="shared" si="4"/>
        <v>8.3934319934259802E-3</v>
      </c>
      <c r="N49" s="9">
        <f>HLOOKUP($A49,'031-0005'!$A$1:$BF$16,13,FALSE)</f>
        <v>79.274336283185846</v>
      </c>
      <c r="O49" s="12">
        <f t="shared" si="5"/>
        <v>2.203677193166351E-2</v>
      </c>
      <c r="P49" s="11"/>
      <c r="Q49" s="9">
        <f>HLOOKUP($A49,'031-0005'!$A$1:$BF$16,14,FALSE)</f>
        <v>83.943021038632253</v>
      </c>
      <c r="R49" s="12">
        <f t="shared" si="6"/>
        <v>6.2211435770327221E-3</v>
      </c>
      <c r="S49" s="11"/>
      <c r="T49" s="9">
        <f>HLOOKUP($A49,'031-0005'!$A$1:$BF$16,15,FALSE)</f>
        <v>107.07424839112477</v>
      </c>
      <c r="U49" s="12">
        <f t="shared" si="7"/>
        <v>-7.0666024510392139E-2</v>
      </c>
      <c r="V49" s="9">
        <f>HLOOKUP($A49,'031-0005'!$A$1:$BF$16,16,FALSE)</f>
        <v>97.265440829797271</v>
      </c>
      <c r="W49" s="12">
        <f t="shared" si="8"/>
        <v>1.9792076471051849E-2</v>
      </c>
      <c r="X49" s="12"/>
      <c r="Y49" s="10">
        <f>HLOOKUP($A49,'031-0002'!$D$27:$BD$32,2)</f>
        <v>88.489974883633224</v>
      </c>
      <c r="Z49" s="11">
        <f t="shared" si="9"/>
        <v>-1.624061863642658E-2</v>
      </c>
      <c r="AA49" s="11">
        <f t="shared" si="17"/>
        <v>1.8908978185559526</v>
      </c>
      <c r="AB49" s="11">
        <f t="shared" si="10"/>
        <v>-1.7006608716009217E-2</v>
      </c>
      <c r="AC49" s="11">
        <f t="shared" si="11"/>
        <v>1.7006608716009217E-2</v>
      </c>
      <c r="AD49" s="10">
        <f>HLOOKUP($A49,'031-0002'!$D$27:$BD$32,3)</f>
        <v>79.6122534393606</v>
      </c>
      <c r="AE49" s="11">
        <f t="shared" si="9"/>
        <v>2.4020229617447059E-2</v>
      </c>
      <c r="AF49" s="11"/>
      <c r="AG49" s="10">
        <f>HLOOKUP($A49,'031-0002'!$D$27:$BD$32,4)</f>
        <v>84.203705448783651</v>
      </c>
      <c r="AH49" s="11">
        <f t="shared" ref="AH49" si="135">LN(AG49/AG48)</f>
        <v>5.345805059752822E-3</v>
      </c>
      <c r="AI49" s="11"/>
      <c r="AJ49" s="10">
        <f>HLOOKUP($A49,'031-0002'!$D$27:$BD$32,5)</f>
        <v>106.0086407683239</v>
      </c>
      <c r="AK49" s="11">
        <f t="shared" ref="AK49" si="136">LN(AJ49/AJ48)</f>
        <v>-7.6765379705150349E-2</v>
      </c>
      <c r="AL49" s="10">
        <f>HLOOKUP($A49,'031-0002'!$D$27:$BD$32,6)</f>
        <v>99.205479452054789</v>
      </c>
      <c r="AM49" s="11">
        <f t="shared" ref="AM49" si="137">LN(AL49/AL48)</f>
        <v>-9.8699532947426772E-3</v>
      </c>
    </row>
    <row r="50" spans="1:39" x14ac:dyDescent="0.25">
      <c r="A50" s="5">
        <v>2004</v>
      </c>
      <c r="B50" s="8">
        <f>HLOOKUP($A50,'EUCPI Raw'!$A$1:$BC$3,MATCH(Combined!B$5,'EUCPI Raw'!$A$1:$A$3,0),FALSE)</f>
        <v>131.1</v>
      </c>
      <c r="C50" s="11">
        <f t="shared" si="0"/>
        <v>3.8211739273234352E-3</v>
      </c>
      <c r="D50" s="11">
        <f t="shared" si="15"/>
        <v>1.9474368669091129</v>
      </c>
      <c r="F50" s="8">
        <f>HLOOKUP($A50,'EUCPI Raw'!$A$1:$BC$3,MATCH(Combined!F$5,'EUCPI Raw'!$A$1:$A$3,0),FALSE)</f>
        <v>125.4</v>
      </c>
      <c r="G50" s="11">
        <f t="shared" si="1"/>
        <v>1.1227062593783402E-2</v>
      </c>
      <c r="I50" s="50">
        <f>HLOOKUP($A50,'031-0005'!$A$1:$BF$16,12,FALSE)</f>
        <v>90.026285515973754</v>
      </c>
      <c r="J50" s="11">
        <f t="shared" si="2"/>
        <v>3.3104535546597945E-2</v>
      </c>
      <c r="K50" s="11">
        <f t="shared" si="16"/>
        <v>1.95080389468745</v>
      </c>
      <c r="L50" s="11">
        <f t="shared" si="3"/>
        <v>2.9283361619274511E-2</v>
      </c>
      <c r="M50" s="11">
        <f t="shared" si="4"/>
        <v>2.9283361619274511E-2</v>
      </c>
      <c r="N50" s="9">
        <f>HLOOKUP($A50,'031-0005'!$A$1:$BF$16,13,FALSE)</f>
        <v>83.504965060684071</v>
      </c>
      <c r="O50" s="12">
        <f t="shared" si="5"/>
        <v>5.1991643838721562E-2</v>
      </c>
      <c r="P50" s="11"/>
      <c r="Q50" s="9">
        <f>HLOOKUP($A50,'031-0005'!$A$1:$BF$16,14,FALSE)</f>
        <v>88.205870324346435</v>
      </c>
      <c r="R50" s="12">
        <f t="shared" si="6"/>
        <v>4.9535270052415668E-2</v>
      </c>
      <c r="S50" s="11"/>
      <c r="T50" s="9">
        <f>HLOOKUP($A50,'031-0005'!$A$1:$BF$16,15,FALSE)</f>
        <v>102.08926417370326</v>
      </c>
      <c r="U50" s="12">
        <f t="shared" si="7"/>
        <v>-4.7674934483654632E-2</v>
      </c>
      <c r="V50" s="9">
        <f>HLOOKUP($A50,'031-0005'!$A$1:$BF$16,16,FALSE)</f>
        <v>97.379912663755462</v>
      </c>
      <c r="W50" s="12">
        <f t="shared" si="8"/>
        <v>1.1762093993096328E-3</v>
      </c>
      <c r="X50" s="12"/>
      <c r="Y50" s="10">
        <f>HLOOKUP($A50,'031-0002'!$D$27:$BD$32,2)</f>
        <v>90.881838088394886</v>
      </c>
      <c r="Z50" s="11">
        <f t="shared" si="9"/>
        <v>2.667091276640312E-2</v>
      </c>
      <c r="AA50" s="11">
        <f t="shared" si="17"/>
        <v>1.9175687313223557</v>
      </c>
      <c r="AB50" s="11">
        <f t="shared" si="10"/>
        <v>2.2849738839079686E-2</v>
      </c>
      <c r="AC50" s="11">
        <f t="shared" si="11"/>
        <v>2.2849738839079686E-2</v>
      </c>
      <c r="AD50" s="10">
        <f>HLOOKUP($A50,'031-0002'!$D$27:$BD$32,3)</f>
        <v>83.88333656321808</v>
      </c>
      <c r="AE50" s="11">
        <f t="shared" si="9"/>
        <v>5.2258964375188045E-2</v>
      </c>
      <c r="AF50" s="11"/>
      <c r="AG50" s="10">
        <f>HLOOKUP($A50,'031-0002'!$D$27:$BD$32,4)</f>
        <v>88.41126991173401</v>
      </c>
      <c r="AH50" s="11">
        <f t="shared" ref="AH50" si="138">LN(AG50/AG49)</f>
        <v>4.8760521221792232E-2</v>
      </c>
      <c r="AI50" s="11"/>
      <c r="AJ50" s="10">
        <f>HLOOKUP($A50,'031-0002'!$D$27:$BD$32,5)</f>
        <v>101.5685716474928</v>
      </c>
      <c r="AK50" s="11">
        <f t="shared" ref="AK50" si="139">LN(AJ50/AJ49)</f>
        <v>-4.2786454359588555E-2</v>
      </c>
      <c r="AL50" s="10">
        <f>HLOOKUP($A50,'031-0002'!$D$27:$BD$32,6)</f>
        <v>98.274568642160546</v>
      </c>
      <c r="AM50" s="11">
        <f t="shared" ref="AM50" si="140">LN(AL50/AL49)</f>
        <v>-9.4279671726153653E-3</v>
      </c>
    </row>
    <row r="51" spans="1:39" x14ac:dyDescent="0.25">
      <c r="A51" s="5">
        <v>2005</v>
      </c>
      <c r="B51" s="8">
        <f>HLOOKUP($A51,'EUCPI Raw'!$A$1:$BC$3,MATCH(Combined!B$5,'EUCPI Raw'!$A$1:$A$3,0),FALSE)</f>
        <v>133.6</v>
      </c>
      <c r="C51" s="11">
        <f t="shared" si="0"/>
        <v>1.8889870332891242E-2</v>
      </c>
      <c r="D51" s="11">
        <f t="shared" si="15"/>
        <v>1.9663267372420041</v>
      </c>
      <c r="F51" s="8">
        <f>HLOOKUP($A51,'EUCPI Raw'!$A$1:$BC$3,MATCH(Combined!F$5,'EUCPI Raw'!$A$1:$A$3,0),FALSE)</f>
        <v>127.7</v>
      </c>
      <c r="G51" s="11">
        <f t="shared" si="1"/>
        <v>1.8175134839673361E-2</v>
      </c>
      <c r="I51" s="50">
        <f>HLOOKUP($A51,'031-0005'!$A$1:$BF$16,12,FALSE)</f>
        <v>92.721093162679338</v>
      </c>
      <c r="J51" s="11">
        <f t="shared" si="2"/>
        <v>2.9494299918716663E-2</v>
      </c>
      <c r="K51" s="11">
        <f t="shared" si="16"/>
        <v>1.9802981946061666</v>
      </c>
      <c r="L51" s="11">
        <f t="shared" si="3"/>
        <v>1.0604429585825421E-2</v>
      </c>
      <c r="M51" s="11">
        <f t="shared" si="4"/>
        <v>1.0604429585825421E-2</v>
      </c>
      <c r="N51" s="9">
        <f>HLOOKUP($A51,'031-0005'!$A$1:$BF$16,13,FALSE)</f>
        <v>87.320529554353911</v>
      </c>
      <c r="O51" s="12">
        <f t="shared" si="5"/>
        <v>4.4679504295081503E-2</v>
      </c>
      <c r="P51" s="11"/>
      <c r="Q51" s="9">
        <f>HLOOKUP($A51,'031-0005'!$A$1:$BF$16,14,FALSE)</f>
        <v>91.662113177924681</v>
      </c>
      <c r="R51" s="12">
        <f t="shared" si="6"/>
        <v>3.8435615578698519E-2</v>
      </c>
      <c r="S51" s="11"/>
      <c r="T51" s="9">
        <f>HLOOKUP($A51,'031-0005'!$A$1:$BF$16,15,FALSE)</f>
        <v>100.49502524138607</v>
      </c>
      <c r="U51" s="12">
        <f t="shared" si="7"/>
        <v>-1.5739343343065395E-2</v>
      </c>
      <c r="V51" s="9">
        <f>HLOOKUP($A51,'031-0005'!$A$1:$BF$16,16,FALSE)</f>
        <v>95.83011583011583</v>
      </c>
      <c r="W51" s="12">
        <f t="shared" si="8"/>
        <v>-1.6042956834910034E-2</v>
      </c>
      <c r="X51" s="12"/>
      <c r="Y51" s="10">
        <f>HLOOKUP($A51,'031-0002'!$D$27:$BD$32,2)</f>
        <v>93.227331102750739</v>
      </c>
      <c r="Z51" s="11">
        <f t="shared" si="9"/>
        <v>2.5480750664172259E-2</v>
      </c>
      <c r="AA51" s="11">
        <f t="shared" si="17"/>
        <v>1.943049481986528</v>
      </c>
      <c r="AB51" s="11">
        <f t="shared" si="10"/>
        <v>6.5908803312810169E-3</v>
      </c>
      <c r="AC51" s="11">
        <f t="shared" si="11"/>
        <v>6.5908803312810169E-3</v>
      </c>
      <c r="AD51" s="10">
        <f>HLOOKUP($A51,'031-0002'!$D$27:$BD$32,3)</f>
        <v>87.818339730479366</v>
      </c>
      <c r="AE51" s="11">
        <f t="shared" si="9"/>
        <v>4.584337652694527E-2</v>
      </c>
      <c r="AF51" s="11"/>
      <c r="AG51" s="10">
        <f>HLOOKUP($A51,'031-0002'!$D$27:$BD$32,4)</f>
        <v>91.767445311296157</v>
      </c>
      <c r="AH51" s="11">
        <f t="shared" ref="AH51" si="141">LN(AG51/AG50)</f>
        <v>3.7258159286054797E-2</v>
      </c>
      <c r="AI51" s="11"/>
      <c r="AJ51" s="10">
        <f>HLOOKUP($A51,'031-0002'!$D$27:$BD$32,5)</f>
        <v>100.03212119401202</v>
      </c>
      <c r="AK51" s="11">
        <f t="shared" ref="AK51" si="142">LN(AJ51/AJ50)</f>
        <v>-1.5242806761774442E-2</v>
      </c>
      <c r="AL51" s="10">
        <f>HLOOKUP($A51,'031-0002'!$D$27:$BD$32,6)</f>
        <v>97.718924311822605</v>
      </c>
      <c r="AM51" s="11">
        <f t="shared" ref="AM51" si="143">LN(AL51/AL50)</f>
        <v>-5.6700435366320613E-3</v>
      </c>
    </row>
    <row r="52" spans="1:39" x14ac:dyDescent="0.25">
      <c r="A52" s="5">
        <v>2006</v>
      </c>
      <c r="B52" s="8">
        <f>HLOOKUP($A52,'EUCPI Raw'!$A$1:$BC$3,MATCH(Combined!B$5,'EUCPI Raw'!$A$1:$A$3,0),FALSE)</f>
        <v>142.4</v>
      </c>
      <c r="C52" s="11">
        <f t="shared" si="0"/>
        <v>6.378973787533021E-2</v>
      </c>
      <c r="D52" s="11">
        <f t="shared" si="15"/>
        <v>2.0301164751173344</v>
      </c>
      <c r="F52" s="8">
        <f>HLOOKUP($A52,'EUCPI Raw'!$A$1:$BC$3,MATCH(Combined!F$5,'EUCPI Raw'!$A$1:$A$3,0),FALSE)</f>
        <v>132.6</v>
      </c>
      <c r="G52" s="11">
        <f t="shared" si="1"/>
        <v>3.7653314713268445E-2</v>
      </c>
      <c r="I52" s="50">
        <f>HLOOKUP($A52,'031-0005'!$A$1:$BF$16,12,FALSE)</f>
        <v>96.22778516221139</v>
      </c>
      <c r="J52" s="11">
        <f t="shared" si="2"/>
        <v>3.7122154123189213E-2</v>
      </c>
      <c r="K52" s="11">
        <f t="shared" si="16"/>
        <v>2.017420348729356</v>
      </c>
      <c r="L52" s="11">
        <f t="shared" si="3"/>
        <v>-2.6667583752140997E-2</v>
      </c>
      <c r="M52" s="11">
        <f t="shared" si="4"/>
        <v>2.6667583752140997E-2</v>
      </c>
      <c r="N52" s="9">
        <f>HLOOKUP($A52,'031-0005'!$A$1:$BF$16,13,FALSE)</f>
        <v>92.582929556466638</v>
      </c>
      <c r="O52" s="12">
        <f t="shared" si="5"/>
        <v>5.8519182427128523E-2</v>
      </c>
      <c r="P52" s="11"/>
      <c r="Q52" s="9">
        <f>HLOOKUP($A52,'031-0005'!$A$1:$BF$16,14,FALSE)</f>
        <v>95.792940684422007</v>
      </c>
      <c r="R52" s="12">
        <f t="shared" si="6"/>
        <v>4.4079860865660077E-2</v>
      </c>
      <c r="S52" s="11"/>
      <c r="T52" s="9">
        <f>HLOOKUP($A52,'031-0005'!$A$1:$BF$16,15,FALSE)</f>
        <v>99.756785679540812</v>
      </c>
      <c r="U52" s="12">
        <f t="shared" si="7"/>
        <v>-7.3731458694347492E-3</v>
      </c>
      <c r="V52" s="9">
        <f>HLOOKUP($A52,'031-0005'!$A$1:$BF$16,16,FALSE)</f>
        <v>98.139188686267218</v>
      </c>
      <c r="W52" s="12">
        <f t="shared" si="8"/>
        <v>2.3809766666826514E-2</v>
      </c>
      <c r="X52" s="12"/>
      <c r="Y52" s="10">
        <f>HLOOKUP($A52,'031-0002'!$D$27:$BD$32,2)</f>
        <v>96.409188077448832</v>
      </c>
      <c r="Z52" s="11">
        <f t="shared" si="9"/>
        <v>3.3560578204362007E-2</v>
      </c>
      <c r="AA52" s="11">
        <f t="shared" si="17"/>
        <v>1.97661006019089</v>
      </c>
      <c r="AB52" s="11">
        <f t="shared" si="10"/>
        <v>-3.0229159670968203E-2</v>
      </c>
      <c r="AC52" s="11">
        <f t="shared" si="11"/>
        <v>3.0229159670968203E-2</v>
      </c>
      <c r="AD52" s="10">
        <f>HLOOKUP($A52,'031-0002'!$D$27:$BD$32,3)</f>
        <v>92.914274429036951</v>
      </c>
      <c r="AE52" s="11">
        <f t="shared" si="9"/>
        <v>5.6406928133884614E-2</v>
      </c>
      <c r="AF52" s="11"/>
      <c r="AG52" s="10">
        <f>HLOOKUP($A52,'031-0002'!$D$27:$BD$32,4)</f>
        <v>95.833484902328948</v>
      </c>
      <c r="AH52" s="11">
        <f t="shared" ref="AH52" si="144">LN(AG52/AG51)</f>
        <v>4.335454466447769E-2</v>
      </c>
      <c r="AI52" s="11"/>
      <c r="AJ52" s="10">
        <f>HLOOKUP($A52,'031-0002'!$D$27:$BD$32,5)</f>
        <v>99.475502784159048</v>
      </c>
      <c r="AK52" s="11">
        <f t="shared" ref="AK52" si="145">LN(AJ52/AJ51)</f>
        <v>-5.5799356734118595E-3</v>
      </c>
      <c r="AL52" s="10">
        <f>HLOOKUP($A52,'031-0002'!$D$27:$BD$32,6)</f>
        <v>98.517220750363222</v>
      </c>
      <c r="AM52" s="11">
        <f t="shared" ref="AM52" si="146">LN(AL52/AL51)</f>
        <v>8.1361243820462555E-3</v>
      </c>
    </row>
    <row r="53" spans="1:39" x14ac:dyDescent="0.25">
      <c r="A53" s="5">
        <v>2007</v>
      </c>
      <c r="B53" s="8">
        <f>HLOOKUP($A53,'EUCPI Raw'!$A$1:$BC$3,MATCH(Combined!B$5,'EUCPI Raw'!$A$1:$A$3,0),FALSE)</f>
        <v>148.80000000000001</v>
      </c>
      <c r="C53" s="11">
        <f t="shared" si="0"/>
        <v>4.3963123421116204E-2</v>
      </c>
      <c r="D53" s="11">
        <f t="shared" si="15"/>
        <v>2.0740795985384506</v>
      </c>
      <c r="F53" s="8">
        <f>HLOOKUP($A53,'EUCPI Raw'!$A$1:$BC$3,MATCH(Combined!F$5,'EUCPI Raw'!$A$1:$A$3,0),FALSE)</f>
        <v>139.5</v>
      </c>
      <c r="G53" s="11">
        <f t="shared" si="1"/>
        <v>5.0727523509658222E-2</v>
      </c>
      <c r="I53" s="50">
        <f>HLOOKUP($A53,'031-0005'!$A$1:$BF$16,12,FALSE)</f>
        <v>100</v>
      </c>
      <c r="J53" s="11">
        <f t="shared" si="2"/>
        <v>3.8452042968918881E-2</v>
      </c>
      <c r="K53" s="11">
        <f t="shared" si="16"/>
        <v>2.0558723916982751</v>
      </c>
      <c r="L53" s="11">
        <f t="shared" si="3"/>
        <v>-5.5110804521973228E-3</v>
      </c>
      <c r="M53" s="11">
        <f t="shared" si="4"/>
        <v>5.5110804521973228E-3</v>
      </c>
      <c r="N53" s="9">
        <f>HLOOKUP($A53,'031-0005'!$A$1:$BF$16,13,FALSE)</f>
        <v>100</v>
      </c>
      <c r="O53" s="12">
        <f t="shared" si="5"/>
        <v>7.7065407372254882E-2</v>
      </c>
      <c r="P53" s="11"/>
      <c r="Q53" s="9">
        <f>HLOOKUP($A53,'031-0005'!$A$1:$BF$16,14,FALSE)</f>
        <v>100</v>
      </c>
      <c r="R53" s="12">
        <f t="shared" si="6"/>
        <v>4.2981191780424546E-2</v>
      </c>
      <c r="S53" s="11"/>
      <c r="T53" s="9">
        <f>HLOOKUP($A53,'031-0005'!$A$1:$BF$16,15,FALSE)</f>
        <v>100</v>
      </c>
      <c r="U53" s="12">
        <f t="shared" si="7"/>
        <v>2.4351056692760017E-3</v>
      </c>
      <c r="V53" s="9">
        <f>HLOOKUP($A53,'031-0005'!$A$1:$BF$16,16,FALSE)</f>
        <v>100</v>
      </c>
      <c r="W53" s="12">
        <f t="shared" si="8"/>
        <v>1.8783422262204547E-2</v>
      </c>
      <c r="X53" s="12"/>
      <c r="Y53" s="10">
        <f>HLOOKUP($A53,'031-0002'!$D$27:$BD$32,2)</f>
        <v>100</v>
      </c>
      <c r="Z53" s="11">
        <f t="shared" si="9"/>
        <v>3.6568676906761438E-2</v>
      </c>
      <c r="AA53" s="11">
        <f t="shared" si="17"/>
        <v>2.0131787370976513</v>
      </c>
      <c r="AB53" s="11">
        <f t="shared" si="10"/>
        <v>-7.3944465143547661E-3</v>
      </c>
      <c r="AC53" s="11">
        <f t="shared" si="11"/>
        <v>7.3944465143547661E-3</v>
      </c>
      <c r="AD53" s="10">
        <f>HLOOKUP($A53,'031-0002'!$D$27:$BD$32,3)</f>
        <v>100</v>
      </c>
      <c r="AE53" s="11">
        <f t="shared" si="9"/>
        <v>7.3492898268515586E-2</v>
      </c>
      <c r="AF53" s="11"/>
      <c r="AG53" s="10">
        <f>HLOOKUP($A53,'031-0002'!$D$27:$BD$32,4)</f>
        <v>100</v>
      </c>
      <c r="AH53" s="11">
        <f t="shared" ref="AH53" si="147">LN(AG53/AG52)</f>
        <v>4.2558032830527268E-2</v>
      </c>
      <c r="AI53" s="11"/>
      <c r="AJ53" s="10">
        <f>HLOOKUP($A53,'031-0002'!$D$27:$BD$32,5)</f>
        <v>100</v>
      </c>
      <c r="AK53" s="11">
        <f t="shared" ref="AK53" si="148">LN(AJ53/AJ52)</f>
        <v>5.2587753108022627E-3</v>
      </c>
      <c r="AL53" s="10">
        <f>HLOOKUP($A53,'031-0002'!$D$27:$BD$32,6)</f>
        <v>100</v>
      </c>
      <c r="AM53" s="11">
        <f t="shared" ref="AM53" si="149">LN(AL53/AL52)</f>
        <v>1.4938823138097336E-2</v>
      </c>
    </row>
    <row r="54" spans="1:39" x14ac:dyDescent="0.25">
      <c r="A54" s="5">
        <v>2008</v>
      </c>
      <c r="B54" s="8">
        <f>HLOOKUP($A54,'EUCPI Raw'!$A$1:$BC$3,MATCH(Combined!B$5,'EUCPI Raw'!$A$1:$A$3,0),FALSE)</f>
        <v>150.30000000000001</v>
      </c>
      <c r="C54" s="11">
        <f t="shared" si="0"/>
        <v>1.0030174359937251E-2</v>
      </c>
      <c r="D54" s="11">
        <f t="shared" si="15"/>
        <v>2.0841097728983877</v>
      </c>
      <c r="F54" s="8">
        <f>HLOOKUP($A54,'EUCPI Raw'!$A$1:$BC$3,MATCH(Combined!F$5,'EUCPI Raw'!$A$1:$A$3,0),FALSE)</f>
        <v>147.5</v>
      </c>
      <c r="G54" s="11">
        <f t="shared" si="1"/>
        <v>5.576357451845429E-2</v>
      </c>
      <c r="I54" s="50">
        <f>HLOOKUP($A54,'031-0005'!$A$1:$BF$16,12,FALSE)</f>
        <v>106.43053843228981</v>
      </c>
      <c r="J54" s="11">
        <f t="shared" si="2"/>
        <v>6.2322365079498725E-2</v>
      </c>
      <c r="K54" s="11">
        <f t="shared" si="16"/>
        <v>2.1181947567777737</v>
      </c>
      <c r="L54" s="11">
        <f t="shared" si="3"/>
        <v>5.2292190719561475E-2</v>
      </c>
      <c r="M54" s="11">
        <f t="shared" si="4"/>
        <v>5.2292190719561475E-2</v>
      </c>
      <c r="N54" s="9">
        <f>HLOOKUP($A54,'031-0005'!$A$1:$BF$16,13,FALSE)</f>
        <v>108.93693693693693</v>
      </c>
      <c r="O54" s="12">
        <f t="shared" si="5"/>
        <v>8.5598968598923145E-2</v>
      </c>
      <c r="P54" s="11"/>
      <c r="Q54" s="9">
        <f>HLOOKUP($A54,'031-0005'!$A$1:$BF$16,14,FALSE)</f>
        <v>106.49627777854509</v>
      </c>
      <c r="R54" s="12">
        <f t="shared" si="6"/>
        <v>6.2939848114411362E-2</v>
      </c>
      <c r="S54" s="11"/>
      <c r="T54" s="9">
        <f>HLOOKUP($A54,'031-0005'!$A$1:$BF$16,15,FALSE)</f>
        <v>105.69315361782881</v>
      </c>
      <c r="U54" s="12">
        <f t="shared" si="7"/>
        <v>5.5369932962773129E-2</v>
      </c>
      <c r="V54" s="9">
        <f>HLOOKUP($A54,'031-0005'!$A$1:$BF$16,16,FALSE)</f>
        <v>103.29464619992513</v>
      </c>
      <c r="W54" s="12">
        <f t="shared" si="8"/>
        <v>3.2415361107325222E-2</v>
      </c>
      <c r="X54" s="12"/>
      <c r="Y54" s="10">
        <f>HLOOKUP($A54,'031-0002'!$D$27:$BD$32,2)</f>
        <v>104.89757893392635</v>
      </c>
      <c r="Z54" s="11">
        <f t="shared" si="9"/>
        <v>4.7814249394971531E-2</v>
      </c>
      <c r="AA54" s="11">
        <f t="shared" si="17"/>
        <v>2.0609929864926229</v>
      </c>
      <c r="AB54" s="11">
        <f t="shared" si="10"/>
        <v>3.7784075035034281E-2</v>
      </c>
      <c r="AC54" s="11">
        <f t="shared" si="11"/>
        <v>3.7784075035034281E-2</v>
      </c>
      <c r="AD54" s="10">
        <f>HLOOKUP($A54,'031-0002'!$D$27:$BD$32,3)</f>
        <v>108.72407762138752</v>
      </c>
      <c r="AE54" s="11">
        <f t="shared" si="9"/>
        <v>8.3643088866960022E-2</v>
      </c>
      <c r="AF54" s="11"/>
      <c r="AG54" s="10">
        <f>HLOOKUP($A54,'031-0002'!$D$27:$BD$32,4)</f>
        <v>104.59206698016702</v>
      </c>
      <c r="AH54" s="11">
        <f t="shared" ref="AH54" si="150">LN(AG54/AG53)</f>
        <v>4.4897521276820798E-2</v>
      </c>
      <c r="AI54" s="11"/>
      <c r="AJ54" s="10">
        <f>HLOOKUP($A54,'031-0002'!$D$27:$BD$32,5)</f>
        <v>105.37457467463811</v>
      </c>
      <c r="AK54" s="11">
        <f t="shared" ref="AK54" si="151">LN(AJ54/AJ53)</f>
        <v>5.2351194023415586E-2</v>
      </c>
      <c r="AL54" s="10">
        <f>HLOOKUP($A54,'031-0002'!$D$27:$BD$32,6)</f>
        <v>102.99611838913151</v>
      </c>
      <c r="AM54" s="11">
        <f t="shared" ref="AM54" si="152">LN(AL54/AL53)</f>
        <v>2.9521115989014073E-2</v>
      </c>
    </row>
    <row r="55" spans="1:39" x14ac:dyDescent="0.25">
      <c r="A55" s="5">
        <v>2009</v>
      </c>
      <c r="B55" s="8">
        <f>HLOOKUP($A55,'EUCPI Raw'!$A$1:$BC$3,MATCH(Combined!B$5,'EUCPI Raw'!$A$1:$A$3,0),FALSE)</f>
        <v>151.1</v>
      </c>
      <c r="C55" s="11">
        <f t="shared" si="0"/>
        <v>5.3085725197649985E-3</v>
      </c>
      <c r="D55" s="11">
        <f t="shared" si="15"/>
        <v>2.0894183454181525</v>
      </c>
      <c r="F55" s="8">
        <f>HLOOKUP($A55,'EUCPI Raw'!$A$1:$BC$3,MATCH(Combined!F$5,'EUCPI Raw'!$A$1:$A$3,0),FALSE)</f>
        <v>149.5</v>
      </c>
      <c r="G55" s="11">
        <f t="shared" si="1"/>
        <v>1.3468217050866611E-2</v>
      </c>
      <c r="I55" s="50">
        <f>HLOOKUP($A55,'031-0005'!$A$1:$BF$16,12,FALSE)</f>
        <v>109.58326567862802</v>
      </c>
      <c r="J55" s="11">
        <f t="shared" si="2"/>
        <v>2.91921263747426E-2</v>
      </c>
      <c r="K55" s="11">
        <f t="shared" si="16"/>
        <v>2.1473868831525165</v>
      </c>
      <c r="L55" s="11">
        <f t="shared" si="3"/>
        <v>2.3883553854977601E-2</v>
      </c>
      <c r="M55" s="11">
        <f t="shared" si="4"/>
        <v>2.3883553854977601E-2</v>
      </c>
      <c r="N55" s="9">
        <f>HLOOKUP($A55,'031-0005'!$A$1:$BF$16,13,FALSE)</f>
        <v>106.34296460933493</v>
      </c>
      <c r="O55" s="12">
        <f t="shared" si="5"/>
        <v>-2.4099768308723804E-2</v>
      </c>
      <c r="P55" s="11"/>
      <c r="Q55" s="9">
        <f>HLOOKUP($A55,'031-0005'!$A$1:$BF$16,14,FALSE)</f>
        <v>109.13845325435821</v>
      </c>
      <c r="R55" s="12">
        <f t="shared" si="6"/>
        <v>2.4507255430897126E-2</v>
      </c>
      <c r="S55" s="11"/>
      <c r="T55" s="9">
        <f>HLOOKUP($A55,'031-0005'!$A$1:$BF$16,15,FALSE)</f>
        <v>113.9200074067216</v>
      </c>
      <c r="U55" s="12">
        <f t="shared" si="7"/>
        <v>7.4956393729666823E-2</v>
      </c>
      <c r="V55" s="9">
        <f>HLOOKUP($A55,'031-0005'!$A$1:$BF$16,16,FALSE)</f>
        <v>106.31538163502519</v>
      </c>
      <c r="W55" s="12">
        <f t="shared" si="8"/>
        <v>2.8824428019836871E-2</v>
      </c>
      <c r="X55" s="12"/>
      <c r="Y55" s="10">
        <f>HLOOKUP($A55,'031-0002'!$D$27:$BD$32,2)</f>
        <v>109.01597561348598</v>
      </c>
      <c r="Z55" s="11">
        <f t="shared" si="9"/>
        <v>3.8510001367781529E-2</v>
      </c>
      <c r="AA55" s="11">
        <f t="shared" si="17"/>
        <v>2.0995029878604043</v>
      </c>
      <c r="AB55" s="11">
        <f t="shared" si="10"/>
        <v>3.320142884801653E-2</v>
      </c>
      <c r="AC55" s="11">
        <f t="shared" si="11"/>
        <v>3.320142884801653E-2</v>
      </c>
      <c r="AD55" s="10">
        <f>HLOOKUP($A55,'031-0002'!$D$27:$BD$32,3)</f>
        <v>106.35001337971634</v>
      </c>
      <c r="AE55" s="11">
        <f t="shared" si="9"/>
        <v>-2.2077607400478913E-2</v>
      </c>
      <c r="AF55" s="11"/>
      <c r="AG55" s="10">
        <f>HLOOKUP($A55,'031-0002'!$D$27:$BD$32,4)</f>
        <v>107.80897842689782</v>
      </c>
      <c r="AH55" s="11">
        <f t="shared" ref="AH55" si="153">LN(AG55/AG54)</f>
        <v>3.0293235560836001E-2</v>
      </c>
      <c r="AI55" s="11"/>
      <c r="AJ55" s="10">
        <f>HLOOKUP($A55,'031-0002'!$D$27:$BD$32,5)</f>
        <v>115.59524520192221</v>
      </c>
      <c r="AK55" s="11">
        <f t="shared" ref="AK55" si="154">LN(AJ55/AJ54)</f>
        <v>9.2573443909586842E-2</v>
      </c>
      <c r="AL55" s="10">
        <f>HLOOKUP($A55,'031-0002'!$D$27:$BD$32,6)</f>
        <v>104.53620352250489</v>
      </c>
      <c r="AM55" s="11">
        <f t="shared" ref="AM55" si="155">LN(AL55/AL54)</f>
        <v>1.4842154620916285E-2</v>
      </c>
    </row>
    <row r="56" spans="1:39" x14ac:dyDescent="0.25">
      <c r="A56" s="5">
        <v>2010</v>
      </c>
      <c r="B56" s="8">
        <f>HLOOKUP($A56,'EUCPI Raw'!$A$1:$BC$3,MATCH(Combined!B$5,'EUCPI Raw'!$A$1:$A$3,0),FALSE)</f>
        <v>155.1</v>
      </c>
      <c r="C56" s="11">
        <f t="shared" si="0"/>
        <v>2.6128200903799345E-2</v>
      </c>
      <c r="D56" s="11">
        <f t="shared" si="15"/>
        <v>2.1155465463219518</v>
      </c>
      <c r="F56" s="8">
        <f>HLOOKUP($A56,'EUCPI Raw'!$A$1:$BC$3,MATCH(Combined!F$5,'EUCPI Raw'!$A$1:$A$3,0),FALSE)</f>
        <v>149.30000000000001</v>
      </c>
      <c r="G56" s="11">
        <f t="shared" si="1"/>
        <v>-1.3386882855963484E-3</v>
      </c>
      <c r="I56" s="50">
        <f>HLOOKUP($A56,'031-0005'!$A$1:$BF$16,12,FALSE)</f>
        <v>110.63348786028294</v>
      </c>
      <c r="J56" s="11">
        <f t="shared" si="2"/>
        <v>9.5381493630762575E-3</v>
      </c>
      <c r="K56" s="11">
        <f t="shared" si="16"/>
        <v>2.1569250325155926</v>
      </c>
      <c r="L56" s="11">
        <f t="shared" si="3"/>
        <v>-1.6590051540723086E-2</v>
      </c>
      <c r="M56" s="11">
        <f t="shared" si="4"/>
        <v>1.6590051540723086E-2</v>
      </c>
      <c r="N56" s="9">
        <f>HLOOKUP($A56,'031-0005'!$A$1:$BF$16,13,FALSE)</f>
        <v>107.01006310762408</v>
      </c>
      <c r="O56" s="12">
        <f t="shared" si="5"/>
        <v>6.2534914962089566E-3</v>
      </c>
      <c r="P56" s="11"/>
      <c r="Q56" s="9">
        <f>HLOOKUP($A56,'031-0005'!$A$1:$BF$16,14,FALSE)</f>
        <v>111.49169902786103</v>
      </c>
      <c r="R56" s="12">
        <f t="shared" si="6"/>
        <v>2.1332850414751681E-2</v>
      </c>
      <c r="S56" s="11"/>
      <c r="T56" s="9">
        <f>HLOOKUP($A56,'031-0005'!$A$1:$BF$16,15,FALSE)</f>
        <v>106.03654058024237</v>
      </c>
      <c r="U56" s="12">
        <f t="shared" si="7"/>
        <v>-7.1712755516481791E-2</v>
      </c>
      <c r="V56" s="9">
        <f>HLOOKUP($A56,'031-0005'!$A$1:$BF$16,16,FALSE)</f>
        <v>106.36994691710902</v>
      </c>
      <c r="W56" s="12">
        <f t="shared" si="8"/>
        <v>5.1310810813751453E-4</v>
      </c>
      <c r="X56" s="12"/>
      <c r="Y56" s="10">
        <f>HLOOKUP($A56,'031-0002'!$D$27:$BD$32,2)</f>
        <v>111.10140467380324</v>
      </c>
      <c r="Z56" s="11">
        <f t="shared" si="9"/>
        <v>1.8948903143375766E-2</v>
      </c>
      <c r="AA56" s="11">
        <f t="shared" si="17"/>
        <v>2.11845189100378</v>
      </c>
      <c r="AB56" s="11">
        <f t="shared" si="10"/>
        <v>-7.1792977604235794E-3</v>
      </c>
      <c r="AC56" s="11">
        <f t="shared" si="11"/>
        <v>7.1792977604235794E-3</v>
      </c>
      <c r="AD56" s="10">
        <f>HLOOKUP($A56,'031-0002'!$D$27:$BD$32,3)</f>
        <v>106.70669341019885</v>
      </c>
      <c r="AE56" s="11">
        <f t="shared" si="9"/>
        <v>3.3482200027610534E-3</v>
      </c>
      <c r="AF56" s="11"/>
      <c r="AG56" s="10">
        <f>HLOOKUP($A56,'031-0002'!$D$27:$BD$32,4)</f>
        <v>112.52762850736839</v>
      </c>
      <c r="AH56" s="11">
        <f t="shared" ref="AH56" si="156">LN(AG56/AG55)</f>
        <v>4.2837835399405014E-2</v>
      </c>
      <c r="AI56" s="11"/>
      <c r="AJ56" s="10">
        <f>HLOOKUP($A56,'031-0002'!$D$27:$BD$32,5)</f>
        <v>106.34865677865142</v>
      </c>
      <c r="AK56" s="11">
        <f t="shared" ref="AK56" si="157">LN(AJ56/AJ55)</f>
        <v>-8.3371912550646646E-2</v>
      </c>
      <c r="AL56" s="10">
        <f>HLOOKUP($A56,'031-0002'!$D$27:$BD$32,6)</f>
        <v>103.95427865307384</v>
      </c>
      <c r="AM56" s="11">
        <f t="shared" ref="AM56" si="158">LN(AL56/AL55)</f>
        <v>-5.5822824573464993E-3</v>
      </c>
    </row>
    <row r="57" spans="1:39" x14ac:dyDescent="0.25">
      <c r="A57" s="5">
        <v>2011</v>
      </c>
      <c r="B57" s="8">
        <f>HLOOKUP($A57,'EUCPI Raw'!$A$1:$BC$3,MATCH(Combined!B$5,'EUCPI Raw'!$A$1:$A$3,0),FALSE)</f>
        <v>160.1</v>
      </c>
      <c r="C57" s="11">
        <f t="shared" si="0"/>
        <v>3.1728549820175769E-2</v>
      </c>
      <c r="D57" s="11">
        <f t="shared" si="15"/>
        <v>2.1472750961421276</v>
      </c>
      <c r="F57" s="8">
        <f>HLOOKUP($A57,'EUCPI Raw'!$A$1:$BC$3,MATCH(Combined!F$5,'EUCPI Raw'!$A$1:$A$3,0),FALSE)</f>
        <v>151.80000000000001</v>
      </c>
      <c r="G57" s="11">
        <f t="shared" si="1"/>
        <v>1.660616041638489E-2</v>
      </c>
      <c r="I57" s="50">
        <f>HLOOKUP($A57,'031-0005'!$A$1:$BF$16,12,FALSE)</f>
        <v>113.2677671915778</v>
      </c>
      <c r="J57" s="11">
        <f t="shared" si="2"/>
        <v>2.3531809946461504E-2</v>
      </c>
      <c r="K57" s="11">
        <f t="shared" si="16"/>
        <v>2.1804568424620543</v>
      </c>
      <c r="L57" s="11">
        <f t="shared" si="3"/>
        <v>-8.1967398737142656E-3</v>
      </c>
      <c r="M57" s="11">
        <f t="shared" si="4"/>
        <v>8.1967398737142656E-3</v>
      </c>
      <c r="N57" s="9">
        <f>HLOOKUP($A57,'031-0005'!$A$1:$BF$16,13,FALSE)</f>
        <v>110.83851453537221</v>
      </c>
      <c r="O57" s="12">
        <f t="shared" si="5"/>
        <v>3.5151440248229096E-2</v>
      </c>
      <c r="P57" s="11"/>
      <c r="Q57" s="9">
        <f>HLOOKUP($A57,'031-0005'!$A$1:$BF$16,14,FALSE)</f>
        <v>114.62512838069155</v>
      </c>
      <c r="R57" s="12">
        <f t="shared" si="6"/>
        <v>2.7716910633883401E-2</v>
      </c>
      <c r="S57" s="11"/>
      <c r="T57" s="9">
        <f>HLOOKUP($A57,'031-0005'!$A$1:$BF$16,15,FALSE)</f>
        <v>105.00543596434008</v>
      </c>
      <c r="U57" s="12">
        <f t="shared" si="7"/>
        <v>-9.7716372576497779E-3</v>
      </c>
      <c r="V57" s="9">
        <f>HLOOKUP($A57,'031-0005'!$A$1:$BF$16,16,FALSE)</f>
        <v>107.51689189189189</v>
      </c>
      <c r="W57" s="12">
        <f t="shared" si="8"/>
        <v>1.0724885878155946E-2</v>
      </c>
      <c r="X57" s="12"/>
      <c r="Y57" s="10">
        <f>HLOOKUP($A57,'031-0002'!$D$27:$BD$32,2)</f>
        <v>113.859921266001</v>
      </c>
      <c r="Z57" s="11">
        <f t="shared" si="9"/>
        <v>2.452559213015397E-2</v>
      </c>
      <c r="AA57" s="11">
        <f t="shared" si="17"/>
        <v>2.1429774831339339</v>
      </c>
      <c r="AB57" s="11">
        <f t="shared" si="10"/>
        <v>-7.2029576900217995E-3</v>
      </c>
      <c r="AC57" s="11">
        <f t="shared" si="11"/>
        <v>7.2029576900217995E-3</v>
      </c>
      <c r="AD57" s="10">
        <f>HLOOKUP($A57,'031-0002'!$D$27:$BD$32,3)</f>
        <v>110.36714784786764</v>
      </c>
      <c r="AE57" s="11">
        <f t="shared" si="9"/>
        <v>3.372862826000169E-2</v>
      </c>
      <c r="AF57" s="11"/>
      <c r="AG57" s="10">
        <f>HLOOKUP($A57,'031-0002'!$D$27:$BD$32,4)</f>
        <v>116.26505008779539</v>
      </c>
      <c r="AH57" s="11">
        <f t="shared" ref="AH57" si="159">LN(AG57/AG56)</f>
        <v>3.2673720983506405E-2</v>
      </c>
      <c r="AI57" s="11"/>
      <c r="AJ57" s="10">
        <f>HLOOKUP($A57,'031-0002'!$D$27:$BD$32,5)</f>
        <v>104.46479004154124</v>
      </c>
      <c r="AK57" s="11">
        <f t="shared" ref="AK57" si="160">LN(AJ57/AJ56)</f>
        <v>-1.7872834143260737E-2</v>
      </c>
      <c r="AL57" s="10">
        <f>HLOOKUP($A57,'031-0002'!$D$27:$BD$32,6)</f>
        <v>104.67509227155799</v>
      </c>
      <c r="AM57" s="11">
        <f t="shared" ref="AM57" si="161">LN(AL57/AL56)</f>
        <v>6.9100192693545065E-3</v>
      </c>
    </row>
    <row r="58" spans="1:39" x14ac:dyDescent="0.25">
      <c r="A58" s="5">
        <v>2012</v>
      </c>
      <c r="B58" s="8">
        <f>HLOOKUP($A58,'EUCPI Raw'!$A$1:$BC$3,MATCH(Combined!B$5,'EUCPI Raw'!$A$1:$A$3,0),FALSE)</f>
        <v>161.5</v>
      </c>
      <c r="C58" s="11">
        <f t="shared" si="0"/>
        <v>8.7065226600422877E-3</v>
      </c>
      <c r="D58" s="11">
        <f t="shared" si="15"/>
        <v>2.1559816188021701</v>
      </c>
      <c r="F58" s="8">
        <f>HLOOKUP($A58,'EUCPI Raw'!$A$1:$BC$3,MATCH(Combined!F$5,'EUCPI Raw'!$A$1:$A$3,0),FALSE)</f>
        <v>152.4</v>
      </c>
      <c r="G58" s="11">
        <f t="shared" si="1"/>
        <v>3.9447782910163251E-3</v>
      </c>
      <c r="I58" s="50">
        <f>HLOOKUP($A58,'031-0005'!$A$1:$BF$16,12,FALSE)</f>
        <v>116.34068269953553</v>
      </c>
      <c r="J58" s="11">
        <f t="shared" si="2"/>
        <v>2.6768169854627117E-2</v>
      </c>
      <c r="K58" s="11">
        <f t="shared" si="16"/>
        <v>2.2072250123166812</v>
      </c>
      <c r="L58" s="11">
        <f t="shared" si="3"/>
        <v>1.8061647194584828E-2</v>
      </c>
      <c r="M58" s="11">
        <f t="shared" si="4"/>
        <v>1.8061647194584828E-2</v>
      </c>
      <c r="N58" s="9">
        <f>HLOOKUP($A58,'031-0005'!$A$1:$BF$16,13,FALSE)</f>
        <v>113.0709426627794</v>
      </c>
      <c r="O58" s="12">
        <f t="shared" si="5"/>
        <v>1.9941114873659255E-2</v>
      </c>
      <c r="P58" s="11"/>
      <c r="Q58" s="9">
        <f>HLOOKUP($A58,'031-0005'!$A$1:$BF$16,14,FALSE)</f>
        <v>117.99637541222259</v>
      </c>
      <c r="R58" s="12">
        <f t="shared" si="6"/>
        <v>2.8986856566286759E-2</v>
      </c>
      <c r="S58" s="11"/>
      <c r="T58" s="9">
        <f>HLOOKUP($A58,'031-0005'!$A$1:$BF$16,15,FALSE)</f>
        <v>106.34755463059314</v>
      </c>
      <c r="U58" s="12">
        <f t="shared" si="7"/>
        <v>1.2700427875048808E-2</v>
      </c>
      <c r="V58" s="9">
        <f>HLOOKUP($A58,'031-0005'!$A$1:$BF$16,16,FALSE)</f>
        <v>108.59538784067085</v>
      </c>
      <c r="W58" s="12">
        <f t="shared" si="8"/>
        <v>9.9809682576863009E-3</v>
      </c>
      <c r="X58" s="12"/>
      <c r="Y58" s="10">
        <f>HLOOKUP($A58,'031-0002'!$D$27:$BD$32,2)</f>
        <v>117.13996888872717</v>
      </c>
      <c r="Z58" s="11">
        <f t="shared" si="9"/>
        <v>2.840060304671246E-2</v>
      </c>
      <c r="AA58" s="11">
        <f t="shared" si="17"/>
        <v>2.1713780861806464</v>
      </c>
      <c r="AB58" s="11">
        <f t="shared" si="10"/>
        <v>1.9694080386670171E-2</v>
      </c>
      <c r="AC58" s="11">
        <f t="shared" si="11"/>
        <v>1.9694080386670171E-2</v>
      </c>
      <c r="AD58" s="10">
        <f>HLOOKUP($A58,'031-0002'!$D$27:$BD$32,3)</f>
        <v>112.94582685329186</v>
      </c>
      <c r="AE58" s="11">
        <f t="shared" si="9"/>
        <v>2.3095779664119707E-2</v>
      </c>
      <c r="AF58" s="11"/>
      <c r="AG58" s="10">
        <f>HLOOKUP($A58,'031-0002'!$D$27:$BD$32,4)</f>
        <v>120.02189395957102</v>
      </c>
      <c r="AH58" s="11">
        <f t="shared" ref="AH58" si="162">LN(AG58/AG57)</f>
        <v>3.180167659456249E-2</v>
      </c>
      <c r="AI58" s="11"/>
      <c r="AJ58" s="10">
        <f>HLOOKUP($A58,'031-0002'!$D$27:$BD$32,5)</f>
        <v>105.85089963712691</v>
      </c>
      <c r="AK58" s="11">
        <f t="shared" ref="AK58" si="163">LN(AJ58/AJ57)</f>
        <v>1.3181419487403947E-2</v>
      </c>
      <c r="AL58" s="10">
        <f>HLOOKUP($A58,'031-0002'!$D$27:$BD$32,6)</f>
        <v>105.63748023388371</v>
      </c>
      <c r="AM58" s="11">
        <f t="shared" ref="AM58" si="164">LN(AL58/AL57)</f>
        <v>9.1520413478682477E-3</v>
      </c>
    </row>
    <row r="59" spans="1:39" x14ac:dyDescent="0.25">
      <c r="A59" s="5">
        <v>2013</v>
      </c>
      <c r="B59" s="8">
        <f>HLOOKUP($A59,'EUCPI Raw'!$A$1:$BC$3,MATCH(Combined!B$5,'EUCPI Raw'!$A$1:$A$3,0),FALSE)</f>
        <v>160.19999999999999</v>
      </c>
      <c r="C59" s="11">
        <f t="shared" si="0"/>
        <v>-8.082108028452455E-3</v>
      </c>
      <c r="D59" s="11">
        <f t="shared" si="15"/>
        <v>2.1478995107737178</v>
      </c>
      <c r="F59" s="8">
        <f>HLOOKUP($A59,'EUCPI Raw'!$A$1:$BC$3,MATCH(Combined!F$5,'EUCPI Raw'!$A$1:$A$3,0),FALSE)</f>
        <v>153.6</v>
      </c>
      <c r="G59" s="11">
        <f t="shared" si="1"/>
        <v>7.8431774610258787E-3</v>
      </c>
      <c r="I59" s="50">
        <f>HLOOKUP($A59,'031-0005'!$A$1:$BF$16,12,FALSE)</f>
        <v>119.6695020295395</v>
      </c>
      <c r="J59" s="11">
        <f t="shared" si="2"/>
        <v>2.8210986773139921E-2</v>
      </c>
      <c r="K59" s="11">
        <f t="shared" si="16"/>
        <v>2.2354359990898209</v>
      </c>
      <c r="L59" s="11">
        <f t="shared" si="3"/>
        <v>3.6293094801592374E-2</v>
      </c>
      <c r="M59" s="11">
        <f t="shared" si="4"/>
        <v>3.6293094801592374E-2</v>
      </c>
      <c r="N59" s="9">
        <f>HLOOKUP($A59,'031-0005'!$A$1:$BF$16,13,FALSE)</f>
        <v>113.72844466767118</v>
      </c>
      <c r="O59" s="12">
        <f t="shared" si="5"/>
        <v>5.7981095506990906E-3</v>
      </c>
      <c r="P59" s="11"/>
      <c r="Q59" s="9">
        <f>HLOOKUP($A59,'031-0005'!$A$1:$BF$16,14,FALSE)</f>
        <v>121.29246950979177</v>
      </c>
      <c r="R59" s="12">
        <f t="shared" si="6"/>
        <v>2.7550825339439717E-2</v>
      </c>
      <c r="S59" s="11"/>
      <c r="T59" s="9">
        <f>HLOOKUP($A59,'031-0005'!$A$1:$BF$16,15,FALSE)</f>
        <v>110.39088974702499</v>
      </c>
      <c r="U59" s="12">
        <f t="shared" si="7"/>
        <v>3.731506224916778E-2</v>
      </c>
      <c r="V59" s="9">
        <f>HLOOKUP($A59,'031-0005'!$A$1:$BF$16,16,FALSE)</f>
        <v>112.55660765747221</v>
      </c>
      <c r="W59" s="12">
        <f t="shared" si="8"/>
        <v>3.5827336910580612E-2</v>
      </c>
      <c r="X59" s="12"/>
      <c r="Y59" s="10">
        <f>HLOOKUP($A59,'031-0002'!$D$27:$BD$32,2)</f>
        <v>120.52600191946014</v>
      </c>
      <c r="Z59" s="11">
        <f t="shared" si="9"/>
        <v>2.849597814568296E-2</v>
      </c>
      <c r="AA59" s="11">
        <f t="shared" si="17"/>
        <v>2.1998740643263295</v>
      </c>
      <c r="AB59" s="11">
        <f t="shared" si="10"/>
        <v>3.6578086174135417E-2</v>
      </c>
      <c r="AC59" s="11">
        <f t="shared" si="11"/>
        <v>3.6578086174135417E-2</v>
      </c>
      <c r="AD59" s="10">
        <f>HLOOKUP($A59,'031-0002'!$D$27:$BD$32,3)</f>
        <v>113.4644171000888</v>
      </c>
      <c r="AE59" s="11">
        <f t="shared" si="9"/>
        <v>4.5809866607188889E-3</v>
      </c>
      <c r="AF59" s="11"/>
      <c r="AG59" s="10">
        <f>HLOOKUP($A59,'031-0002'!$D$27:$BD$32,4)</f>
        <v>123.93710312741071</v>
      </c>
      <c r="AH59" s="11">
        <f t="shared" ref="AH59" si="165">LN(AG59/AG58)</f>
        <v>3.210002827225622E-2</v>
      </c>
      <c r="AI59" s="11"/>
      <c r="AJ59" s="10">
        <f>HLOOKUP($A59,'031-0002'!$D$27:$BD$32,5)</f>
        <v>107.9272717847701</v>
      </c>
      <c r="AK59" s="11">
        <f t="shared" ref="AK59" si="166">LN(AJ59/AJ58)</f>
        <v>1.9426094167398371E-2</v>
      </c>
      <c r="AL59" s="10">
        <f>HLOOKUP($A59,'031-0002'!$D$27:$BD$32,6)</f>
        <v>106.90369953975336</v>
      </c>
      <c r="AM59" s="11">
        <f t="shared" ref="AM59" si="167">LN(AL59/AL58)</f>
        <v>1.1915190155598915E-2</v>
      </c>
    </row>
    <row r="60" spans="1:39" x14ac:dyDescent="0.25">
      <c r="A60" s="5">
        <v>2014</v>
      </c>
      <c r="B60" s="8">
        <f>HLOOKUP($A60,'EUCPI Raw'!$A$1:$BC$3,MATCH(Combined!B$5,'EUCPI Raw'!$A$1:$A$3,0),FALSE)</f>
        <v>160.4</v>
      </c>
      <c r="C60" s="11">
        <f t="shared" si="0"/>
        <v>1.2476607981552772E-3</v>
      </c>
      <c r="D60" s="11">
        <f t="shared" si="15"/>
        <v>2.1491471715718728</v>
      </c>
      <c r="F60" s="8">
        <f>HLOOKUP($A60,'EUCPI Raw'!$A$1:$BC$3,MATCH(Combined!F$5,'EUCPI Raw'!$A$1:$A$3,0),FALSE)</f>
        <v>159</v>
      </c>
      <c r="G60" s="11">
        <f t="shared" si="1"/>
        <v>3.4552381506659735E-2</v>
      </c>
      <c r="I60" s="50">
        <f>HLOOKUP($A60,'031-0005'!$A$1:$BF$16,12,FALSE)</f>
        <v>122.74128208234075</v>
      </c>
      <c r="J60" s="11">
        <f t="shared" si="2"/>
        <v>2.5344949040371573E-2</v>
      </c>
      <c r="K60" s="11">
        <f t="shared" si="16"/>
        <v>2.2607809481301926</v>
      </c>
      <c r="L60" s="11">
        <f t="shared" si="3"/>
        <v>2.4097288242216297E-2</v>
      </c>
      <c r="M60" s="11">
        <f t="shared" si="4"/>
        <v>2.4097288242216297E-2</v>
      </c>
      <c r="N60" s="9">
        <f>HLOOKUP($A60,'031-0005'!$A$1:$BF$16,13,FALSE)</f>
        <v>115.15908712310511</v>
      </c>
      <c r="O60" s="12">
        <f t="shared" si="5"/>
        <v>1.2500996234426048E-2</v>
      </c>
      <c r="P60" s="11"/>
      <c r="Q60" s="9">
        <f>HLOOKUP($A60,'031-0005'!$A$1:$BF$16,14,FALSE)</f>
        <v>123.98174795921642</v>
      </c>
      <c r="R60" s="12">
        <f t="shared" si="6"/>
        <v>2.1929628405906683E-2</v>
      </c>
      <c r="S60" s="11"/>
      <c r="T60" s="9">
        <f>HLOOKUP($A60,'031-0005'!$A$1:$BF$16,15,FALSE)</f>
        <v>116.79154939873533</v>
      </c>
      <c r="U60" s="12">
        <f t="shared" si="7"/>
        <v>5.6363106707822783E-2</v>
      </c>
      <c r="V60" s="9">
        <f>HLOOKUP($A60,'031-0005'!$A$1:$BF$16,16,FALSE)</f>
        <v>113.6765270841337</v>
      </c>
      <c r="W60" s="12">
        <f t="shared" si="8"/>
        <v>9.9006591239218407E-3</v>
      </c>
      <c r="X60" s="12"/>
      <c r="Y60" s="10" t="s">
        <v>14</v>
      </c>
      <c r="Z60" s="15" t="s">
        <v>14</v>
      </c>
      <c r="AB60" s="11" t="s">
        <v>14</v>
      </c>
      <c r="AC60" s="11"/>
      <c r="AD60" s="10" t="s">
        <v>14</v>
      </c>
      <c r="AE60" s="11"/>
      <c r="AF60" s="11"/>
      <c r="AG60" s="10" t="s">
        <v>14</v>
      </c>
      <c r="AH60" s="10" t="s">
        <v>14</v>
      </c>
      <c r="AI60" s="11"/>
      <c r="AJ60" s="10" t="s">
        <v>14</v>
      </c>
      <c r="AK60" s="10" t="s">
        <v>14</v>
      </c>
      <c r="AL60" s="10" t="s">
        <v>14</v>
      </c>
      <c r="AM60" s="11"/>
    </row>
    <row r="61" spans="1:39" x14ac:dyDescent="0.25">
      <c r="A61" s="5">
        <v>2015</v>
      </c>
      <c r="B61" s="6" t="s">
        <v>14</v>
      </c>
      <c r="C61" s="11" t="s">
        <v>14</v>
      </c>
      <c r="F61" s="19" t="s">
        <v>14</v>
      </c>
      <c r="G61" s="11" t="s">
        <v>14</v>
      </c>
      <c r="I61" s="50">
        <f>HLOOKUP($A61,'031-0005'!$A$1:$BF$16,12,FALSE)</f>
        <v>125.97074282929546</v>
      </c>
      <c r="J61" s="11">
        <f t="shared" si="2"/>
        <v>2.5970937801432843E-2</v>
      </c>
      <c r="K61" s="11">
        <f t="shared" si="16"/>
        <v>2.2867518859316256</v>
      </c>
      <c r="L61" s="11" t="s">
        <v>14</v>
      </c>
      <c r="M61" s="11"/>
      <c r="N61" s="9">
        <f>HLOOKUP($A61,'031-0005'!$A$1:$BF$16,13,FALSE)</f>
        <v>116.08996539792388</v>
      </c>
      <c r="O61" s="12">
        <f t="shared" si="5"/>
        <v>8.0509156058823604E-3</v>
      </c>
      <c r="P61" s="11"/>
      <c r="Q61" s="9">
        <f>HLOOKUP($A61,'031-0005'!$A$1:$BF$16,14,FALSE)</f>
        <v>125.82069885052682</v>
      </c>
      <c r="R61" s="12">
        <f t="shared" si="6"/>
        <v>1.4723507600353465E-2</v>
      </c>
      <c r="S61" s="11"/>
      <c r="T61" s="9">
        <f>HLOOKUP($A61,'031-0005'!$A$1:$BF$16,15,FALSE)</f>
        <v>129.91452991452991</v>
      </c>
      <c r="U61" s="12">
        <f t="shared" si="7"/>
        <v>0.10648605529817241</v>
      </c>
      <c r="V61" s="9">
        <f>HLOOKUP($A61,'031-0005'!$A$1:$BF$16,16,FALSE)</f>
        <v>120.77294685990339</v>
      </c>
      <c r="W61" s="12">
        <f t="shared" si="8"/>
        <v>6.0555377191233009E-2</v>
      </c>
      <c r="X61" s="12"/>
      <c r="Y61" s="10" t="s">
        <v>14</v>
      </c>
      <c r="Z61" s="15" t="s">
        <v>14</v>
      </c>
      <c r="AB61" s="11" t="s">
        <v>14</v>
      </c>
      <c r="AC61" s="11"/>
      <c r="AD61" s="10" t="s">
        <v>14</v>
      </c>
      <c r="AE61" s="11"/>
      <c r="AF61" s="11"/>
      <c r="AG61" s="10" t="s">
        <v>14</v>
      </c>
      <c r="AH61" s="10" t="s">
        <v>14</v>
      </c>
      <c r="AI61" s="11"/>
      <c r="AJ61" s="10" t="s">
        <v>14</v>
      </c>
      <c r="AK61" s="10" t="s">
        <v>14</v>
      </c>
      <c r="AL61" s="10" t="s">
        <v>14</v>
      </c>
      <c r="AM61" s="11"/>
    </row>
    <row r="62" spans="1:39" x14ac:dyDescent="0.25">
      <c r="A62" s="5">
        <v>2016</v>
      </c>
      <c r="B62" s="6" t="s">
        <v>14</v>
      </c>
      <c r="C62" s="11" t="s">
        <v>14</v>
      </c>
      <c r="F62" s="19" t="s">
        <v>14</v>
      </c>
      <c r="G62" s="11" t="s">
        <v>14</v>
      </c>
      <c r="I62" s="50">
        <f>HLOOKUP($A62,'031-0005'!$A$1:$BF$16,12,FALSE)</f>
        <v>128.38107843262023</v>
      </c>
      <c r="J62" s="11">
        <f t="shared" si="2"/>
        <v>1.8953335943314029E-2</v>
      </c>
      <c r="K62" s="11">
        <f t="shared" si="16"/>
        <v>2.3057052218749394</v>
      </c>
      <c r="L62" s="11" t="s">
        <v>14</v>
      </c>
      <c r="M62" s="11"/>
      <c r="N62" s="9">
        <f>HLOOKUP($A62,'031-0005'!$A$1:$BF$16,13,FALSE)</f>
        <v>118.11172901921132</v>
      </c>
      <c r="O62" s="12">
        <f t="shared" si="5"/>
        <v>1.7265578287810793E-2</v>
      </c>
      <c r="P62" s="11"/>
      <c r="Q62" s="9">
        <f>HLOOKUP($A62,'031-0005'!$A$1:$BF$16,14,FALSE)</f>
        <v>128.68163225999382</v>
      </c>
      <c r="R62" s="12">
        <f t="shared" si="6"/>
        <v>2.2483518440384972E-2</v>
      </c>
      <c r="S62" s="11"/>
      <c r="T62" s="9">
        <f>HLOOKUP($A62,'031-0005'!$A$1:$BF$16,15,FALSE)</f>
        <v>129.90180209344987</v>
      </c>
      <c r="U62" s="12">
        <f t="shared" si="7"/>
        <v>-9.7975527495539514E-5</v>
      </c>
      <c r="V62" s="9">
        <f>HLOOKUP($A62,'031-0005'!$A$1:$BF$16,16,FALSE)</f>
        <v>120.99264705882354</v>
      </c>
      <c r="W62" s="12">
        <f t="shared" si="8"/>
        <v>1.8174650564195289E-3</v>
      </c>
      <c r="X62" s="12"/>
      <c r="Y62" s="10" t="s">
        <v>14</v>
      </c>
      <c r="Z62" s="15" t="s">
        <v>14</v>
      </c>
      <c r="AB62" s="11" t="s">
        <v>14</v>
      </c>
      <c r="AC62" s="11"/>
      <c r="AD62" s="10" t="s">
        <v>14</v>
      </c>
      <c r="AE62" s="11"/>
      <c r="AF62" s="11"/>
      <c r="AG62" s="10" t="s">
        <v>14</v>
      </c>
      <c r="AH62" s="10" t="s">
        <v>14</v>
      </c>
      <c r="AI62" s="11"/>
      <c r="AJ62" s="10" t="s">
        <v>14</v>
      </c>
      <c r="AK62" s="10" t="s">
        <v>14</v>
      </c>
      <c r="AL62" s="10" t="s">
        <v>14</v>
      </c>
      <c r="AM62" s="11"/>
    </row>
    <row r="63" spans="1:39" x14ac:dyDescent="0.25">
      <c r="B63" s="17"/>
      <c r="I63" s="9"/>
      <c r="J63" s="11"/>
      <c r="L63" s="11"/>
      <c r="M63" s="11"/>
      <c r="N63" s="10"/>
      <c r="O63" s="12"/>
      <c r="P63" s="11"/>
      <c r="Q63" s="10"/>
      <c r="R63" s="12"/>
      <c r="S63" s="11"/>
      <c r="T63" s="10"/>
      <c r="U63" s="12"/>
      <c r="V63" s="10"/>
      <c r="W63" s="12"/>
      <c r="X63" s="12"/>
      <c r="Y63" s="10"/>
      <c r="Z63" s="15"/>
      <c r="AB63" s="11"/>
      <c r="AC63" s="11"/>
      <c r="AD63" s="10"/>
      <c r="AE63" s="11"/>
      <c r="AF63" s="11"/>
      <c r="AG63" s="10"/>
      <c r="AH63" s="11"/>
      <c r="AI63" s="11"/>
      <c r="AJ63" s="10"/>
      <c r="AK63" s="11"/>
      <c r="AL63" s="10"/>
      <c r="AM63" s="11"/>
    </row>
    <row r="64" spans="1:39" x14ac:dyDescent="0.25">
      <c r="A64" s="31" t="s">
        <v>37</v>
      </c>
      <c r="B64" s="31"/>
      <c r="C64" s="32"/>
      <c r="D64" s="24"/>
      <c r="E64" s="24"/>
      <c r="F64" s="24"/>
      <c r="G64" s="24"/>
      <c r="H64" s="24"/>
      <c r="I64" s="23"/>
      <c r="J64" s="25"/>
      <c r="K64" s="24"/>
      <c r="L64" s="25"/>
      <c r="M64" s="25"/>
      <c r="N64" s="23"/>
      <c r="O64" s="23"/>
      <c r="Q64" s="23"/>
      <c r="R64" s="23"/>
      <c r="T64" s="23"/>
      <c r="U64" s="23"/>
      <c r="V64" s="23"/>
      <c r="W64" s="23"/>
      <c r="X64" s="23"/>
      <c r="Y64" s="26"/>
      <c r="Z64" s="25"/>
      <c r="AA64" s="24"/>
      <c r="AB64" s="25"/>
    </row>
    <row r="65" spans="1:39" x14ac:dyDescent="0.25">
      <c r="A65" s="27" t="s">
        <v>27</v>
      </c>
      <c r="B65" s="23"/>
      <c r="C65" s="24">
        <f>AVERAGE(C8:C43)</f>
        <v>5.1171141683475654E-2</v>
      </c>
      <c r="D65" s="24"/>
      <c r="E65" s="24"/>
      <c r="F65" s="24"/>
      <c r="G65" s="24">
        <f>AVERAGE(G8:G43)</f>
        <v>4.9262730690156964E-2</v>
      </c>
      <c r="H65" s="24"/>
      <c r="I65" s="23"/>
      <c r="J65" s="24">
        <f>AVERAGE(J8:J43)</f>
        <v>5.1019095555428294E-2</v>
      </c>
      <c r="K65" s="24"/>
      <c r="L65" s="24"/>
      <c r="M65" s="24"/>
      <c r="N65" s="23"/>
      <c r="O65" s="23"/>
      <c r="Q65" s="23"/>
      <c r="R65" s="24">
        <f>AVERAGE(R8:R43)</f>
        <v>5.2177661314249238E-2</v>
      </c>
      <c r="T65" s="23"/>
      <c r="U65" s="24">
        <f>AVERAGE(U8:U43)</f>
        <v>4.3488440028801228E-2</v>
      </c>
      <c r="V65" s="23"/>
      <c r="W65" s="23"/>
      <c r="X65" s="23"/>
      <c r="Y65" s="26"/>
      <c r="Z65" s="24">
        <f>AVERAGE(Z8:Z43)</f>
        <v>5.0178942231716976E-2</v>
      </c>
      <c r="AA65" s="24"/>
      <c r="AB65" s="25"/>
      <c r="AH65" s="24">
        <f>AVERAGE(AH8:AH43)</f>
        <v>5.1722456759298797E-2</v>
      </c>
      <c r="AK65" s="24">
        <f>AVERAGE(AK8:AK43)</f>
        <v>4.277620568718541E-2</v>
      </c>
    </row>
    <row r="66" spans="1:39" x14ac:dyDescent="0.25">
      <c r="A66" s="23" t="s">
        <v>23</v>
      </c>
      <c r="B66" s="23"/>
      <c r="C66" s="24">
        <f>AVERAGE(C8:C59)</f>
        <v>4.1305759822571494E-2</v>
      </c>
      <c r="D66" s="24"/>
      <c r="E66" s="24"/>
      <c r="F66" s="24"/>
      <c r="G66" s="24">
        <f>AVERAGE(G8:G59)</f>
        <v>3.9889360092360229E-2</v>
      </c>
      <c r="H66" s="24"/>
      <c r="I66" s="23"/>
      <c r="J66" s="24">
        <f>AVERAGE(J8:J59)</f>
        <v>4.29891538286504E-2</v>
      </c>
      <c r="K66" s="24"/>
      <c r="L66" s="24"/>
      <c r="M66" s="24"/>
      <c r="N66" s="28"/>
      <c r="O66" s="28"/>
      <c r="Q66" s="28"/>
      <c r="R66" s="24">
        <f>AVERAGE(R8:R59)</f>
        <v>4.4658676394300469E-2</v>
      </c>
      <c r="T66" s="28"/>
      <c r="U66" s="24">
        <f>AVERAGE(U8:U59)</f>
        <v>3.2969556004181826E-2</v>
      </c>
      <c r="V66" s="28"/>
      <c r="W66" s="28"/>
      <c r="X66" s="28"/>
      <c r="Y66" s="26"/>
      <c r="Z66" s="24">
        <f>AVERAGE(Z8:Z59)</f>
        <v>4.230527046781403E-2</v>
      </c>
      <c r="AA66" s="24"/>
      <c r="AB66" s="24"/>
      <c r="AC66" s="11"/>
      <c r="AH66" s="24">
        <f>AVERAGE(AH8:AH59)</f>
        <v>4.4699374021482788E-2</v>
      </c>
      <c r="AK66" s="24">
        <f>AVERAGE(AK8:AK59)</f>
        <v>3.2282375550607305E-2</v>
      </c>
    </row>
    <row r="67" spans="1:39" x14ac:dyDescent="0.25">
      <c r="A67" s="23" t="s">
        <v>21</v>
      </c>
      <c r="B67" s="23"/>
      <c r="C67" s="24">
        <f>AVERAGE(C34:C59)</f>
        <v>2.365858534868729E-2</v>
      </c>
      <c r="D67" s="24"/>
      <c r="E67" s="24"/>
      <c r="F67" s="24"/>
      <c r="G67" s="24">
        <f>AVERAGE(G34:G59)</f>
        <v>2.0902722351061845E-2</v>
      </c>
      <c r="H67" s="24"/>
      <c r="I67" s="23"/>
      <c r="J67" s="24">
        <f>AVERAGE(J34:J59)</f>
        <v>2.3709346676610312E-2</v>
      </c>
      <c r="K67" s="24"/>
      <c r="L67" s="24"/>
      <c r="M67" s="24"/>
      <c r="N67" s="28"/>
      <c r="O67" s="28"/>
      <c r="Q67" s="28"/>
      <c r="R67" s="24">
        <f>AVERAGE(R34:R59)</f>
        <v>2.5283332974957089E-2</v>
      </c>
      <c r="T67" s="28"/>
      <c r="U67" s="24">
        <f>AVERAGE(U34:U59)</f>
        <v>1.5544714565079011E-2</v>
      </c>
      <c r="V67" s="28"/>
      <c r="W67" s="28"/>
      <c r="X67" s="28"/>
      <c r="Y67" s="26"/>
      <c r="Z67" s="24">
        <f>AVERAGE(Z34:Z59)</f>
        <v>2.2869919326263113E-2</v>
      </c>
      <c r="AA67" s="24"/>
      <c r="AB67" s="24"/>
      <c r="AC67" s="11"/>
      <c r="AH67" s="24">
        <f>AVERAGE(AH34:AH59)</f>
        <v>2.5149104555172656E-2</v>
      </c>
      <c r="AK67" s="24">
        <f>AVERAGE(AK34:AK59)</f>
        <v>1.4671344311365315E-2</v>
      </c>
    </row>
    <row r="68" spans="1:39" x14ac:dyDescent="0.25">
      <c r="A68" s="27" t="s">
        <v>22</v>
      </c>
      <c r="B68" s="23"/>
      <c r="C68" s="24">
        <f>AVERAGE(C49:C59)</f>
        <v>1.8640891624682805E-2</v>
      </c>
      <c r="D68" s="24"/>
      <c r="E68" s="24"/>
      <c r="F68" s="24"/>
      <c r="G68" s="24">
        <f>AVERAGE(G49:G59)</f>
        <v>1.6716843524557958E-2</v>
      </c>
      <c r="H68" s="24"/>
      <c r="I68" s="23"/>
      <c r="J68" s="24">
        <f>AVERAGE(J49:J59)</f>
        <v>2.8191745275920499E-2</v>
      </c>
      <c r="K68" s="24"/>
      <c r="L68" s="24"/>
      <c r="M68" s="24"/>
      <c r="N68" s="28"/>
      <c r="O68" s="28"/>
      <c r="Q68" s="28"/>
      <c r="R68" s="24">
        <f>AVERAGE(R49:R59)</f>
        <v>3.4026148032172868E-2</v>
      </c>
      <c r="T68" s="28"/>
      <c r="U68" s="24">
        <f>AVERAGE(U49:U59)</f>
        <v>-3.6509925904314494E-3</v>
      </c>
      <c r="V68" s="28"/>
      <c r="W68" s="28"/>
      <c r="X68" s="28"/>
      <c r="Y68" s="26"/>
      <c r="Z68" s="24">
        <f>AVERAGE(Z49:Z59)</f>
        <v>2.6612329739450043E-2</v>
      </c>
      <c r="AA68" s="24"/>
      <c r="AB68" s="24"/>
      <c r="AC68" s="11"/>
      <c r="AH68" s="24">
        <f>AVERAGE(AH49:AH59)</f>
        <v>3.5625552831817432E-2</v>
      </c>
      <c r="AK68" s="24">
        <f>AVERAGE(AK49:AK59)</f>
        <v>-5.3480360268386888E-3</v>
      </c>
    </row>
    <row r="69" spans="1:39" x14ac:dyDescent="0.25">
      <c r="C69" s="5"/>
      <c r="D69" s="5"/>
      <c r="E69" s="5"/>
      <c r="F69" s="5"/>
      <c r="G69" s="5"/>
      <c r="H69" s="5"/>
      <c r="J69" s="5"/>
      <c r="K69" s="5"/>
      <c r="L69" s="5"/>
      <c r="M69" s="5"/>
      <c r="Y69" s="5"/>
      <c r="Z69" s="5"/>
      <c r="AB69" s="11"/>
      <c r="AC69" s="11"/>
    </row>
    <row r="70" spans="1:39" x14ac:dyDescent="0.25">
      <c r="A70" s="29" t="s">
        <v>28</v>
      </c>
      <c r="B70" s="30"/>
      <c r="C70" s="33"/>
    </row>
    <row r="71" spans="1:39" x14ac:dyDescent="0.25">
      <c r="A71" s="44" t="s">
        <v>29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</row>
    <row r="72" spans="1:39" x14ac:dyDescent="0.25">
      <c r="A72" s="44" t="s">
        <v>30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</row>
    <row r="73" spans="1:39" x14ac:dyDescent="0.25">
      <c r="A73" s="44" t="s">
        <v>33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</row>
    <row r="74" spans="1:39" ht="17.25" x14ac:dyDescent="0.25">
      <c r="A74" s="5" t="s">
        <v>34</v>
      </c>
    </row>
  </sheetData>
  <mergeCells count="20">
    <mergeCell ref="AD5:AE5"/>
    <mergeCell ref="N5:O5"/>
    <mergeCell ref="Q5:R5"/>
    <mergeCell ref="A71:AM71"/>
    <mergeCell ref="I2:AM2"/>
    <mergeCell ref="B2:G2"/>
    <mergeCell ref="A1:AK1"/>
    <mergeCell ref="A72:AM72"/>
    <mergeCell ref="A73:AM73"/>
    <mergeCell ref="B5:D5"/>
    <mergeCell ref="I4:W4"/>
    <mergeCell ref="V5:W5"/>
    <mergeCell ref="T5:U5"/>
    <mergeCell ref="Y5:AC5"/>
    <mergeCell ref="I5:M5"/>
    <mergeCell ref="Y4:AM4"/>
    <mergeCell ref="AL5:AM5"/>
    <mergeCell ref="AJ5:AK5"/>
    <mergeCell ref="AG5:AH5"/>
    <mergeCell ref="F5:G5"/>
  </mergeCells>
  <printOptions horizontalCentered="1"/>
  <pageMargins left="0.7" right="0.7" top="0.75" bottom="0.75" header="0.3" footer="0.3"/>
  <pageSetup scale="4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B683E-764A-4983-B95F-AF1D5553EA5D}">
  <dimension ref="A1:BC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1" sqref="F21"/>
    </sheetView>
  </sheetViews>
  <sheetFormatPr defaultRowHeight="15" x14ac:dyDescent="0.25"/>
  <cols>
    <col min="1" max="1" width="22.7109375" bestFit="1" customWidth="1"/>
  </cols>
  <sheetData>
    <row r="1" spans="1:55" x14ac:dyDescent="0.25">
      <c r="A1" t="s">
        <v>42</v>
      </c>
      <c r="B1">
        <v>1961</v>
      </c>
      <c r="C1">
        <v>1962</v>
      </c>
      <c r="D1">
        <v>1963</v>
      </c>
      <c r="E1">
        <v>1964</v>
      </c>
      <c r="F1">
        <v>1965</v>
      </c>
      <c r="G1">
        <v>1966</v>
      </c>
      <c r="H1">
        <v>1967</v>
      </c>
      <c r="I1">
        <v>1968</v>
      </c>
      <c r="J1">
        <v>1969</v>
      </c>
      <c r="K1">
        <v>1970</v>
      </c>
      <c r="L1">
        <v>1971</v>
      </c>
      <c r="M1">
        <v>1972</v>
      </c>
      <c r="N1">
        <v>1973</v>
      </c>
      <c r="O1">
        <v>1974</v>
      </c>
      <c r="P1">
        <v>1975</v>
      </c>
      <c r="Q1">
        <v>1976</v>
      </c>
      <c r="R1">
        <v>1977</v>
      </c>
      <c r="S1">
        <v>1978</v>
      </c>
      <c r="T1">
        <v>1979</v>
      </c>
      <c r="U1">
        <v>1980</v>
      </c>
      <c r="V1">
        <v>1981</v>
      </c>
      <c r="W1">
        <v>1982</v>
      </c>
      <c r="X1">
        <v>1983</v>
      </c>
      <c r="Y1">
        <v>1984</v>
      </c>
      <c r="Z1">
        <v>1985</v>
      </c>
      <c r="AA1">
        <v>1986</v>
      </c>
      <c r="AB1">
        <v>1987</v>
      </c>
      <c r="AC1">
        <v>1988</v>
      </c>
      <c r="AD1">
        <v>1989</v>
      </c>
      <c r="AE1">
        <v>1990</v>
      </c>
      <c r="AF1">
        <v>1991</v>
      </c>
      <c r="AG1">
        <v>1992</v>
      </c>
      <c r="AH1">
        <v>1993</v>
      </c>
      <c r="AI1">
        <v>1994</v>
      </c>
      <c r="AJ1">
        <v>1995</v>
      </c>
      <c r="AK1">
        <v>1996</v>
      </c>
      <c r="AL1">
        <v>1997</v>
      </c>
      <c r="AM1">
        <v>1998</v>
      </c>
      <c r="AN1">
        <v>1999</v>
      </c>
      <c r="AO1">
        <v>2000</v>
      </c>
      <c r="AP1">
        <v>2001</v>
      </c>
      <c r="AQ1">
        <v>2002</v>
      </c>
      <c r="AR1">
        <v>2003</v>
      </c>
      <c r="AS1">
        <v>2004</v>
      </c>
      <c r="AT1">
        <v>2005</v>
      </c>
      <c r="AU1">
        <v>2006</v>
      </c>
      <c r="AV1">
        <v>2007</v>
      </c>
      <c r="AW1">
        <v>2008</v>
      </c>
      <c r="AX1">
        <v>2009</v>
      </c>
      <c r="AY1">
        <v>2010</v>
      </c>
      <c r="AZ1">
        <v>2011</v>
      </c>
      <c r="BA1">
        <v>2012</v>
      </c>
      <c r="BB1">
        <v>2013</v>
      </c>
      <c r="BC1">
        <v>2014</v>
      </c>
    </row>
    <row r="2" spans="1:55" x14ac:dyDescent="0.25">
      <c r="A2" t="s">
        <v>43</v>
      </c>
      <c r="B2">
        <v>18.7</v>
      </c>
      <c r="C2">
        <v>19</v>
      </c>
      <c r="D2">
        <v>19.100000000000001</v>
      </c>
      <c r="E2">
        <v>19.5</v>
      </c>
      <c r="F2">
        <v>19.899999999999999</v>
      </c>
      <c r="G2">
        <v>20.9</v>
      </c>
      <c r="H2">
        <v>21.7</v>
      </c>
      <c r="I2">
        <v>21.5</v>
      </c>
      <c r="J2">
        <v>22.4</v>
      </c>
      <c r="K2">
        <v>24.1</v>
      </c>
      <c r="L2">
        <v>25</v>
      </c>
      <c r="M2">
        <v>26.1</v>
      </c>
      <c r="N2">
        <v>28.5</v>
      </c>
      <c r="O2">
        <v>34.299999999999997</v>
      </c>
      <c r="P2">
        <v>38.5</v>
      </c>
      <c r="Q2">
        <v>40.700000000000003</v>
      </c>
      <c r="R2">
        <v>43.4</v>
      </c>
      <c r="S2">
        <v>46.6</v>
      </c>
      <c r="T2">
        <v>52.9</v>
      </c>
      <c r="U2">
        <v>60.3</v>
      </c>
      <c r="V2">
        <v>65.7</v>
      </c>
      <c r="W2">
        <v>71.8</v>
      </c>
      <c r="X2">
        <v>74.8</v>
      </c>
      <c r="Y2">
        <v>78.099999999999994</v>
      </c>
      <c r="Z2">
        <v>82.1</v>
      </c>
      <c r="AA2">
        <v>84</v>
      </c>
      <c r="AB2">
        <v>86.6</v>
      </c>
      <c r="AC2">
        <v>91.9</v>
      </c>
      <c r="AD2">
        <v>95.5</v>
      </c>
      <c r="AE2">
        <v>98.5</v>
      </c>
      <c r="AF2">
        <v>97.7</v>
      </c>
      <c r="AG2">
        <v>100</v>
      </c>
      <c r="AH2">
        <v>102.5</v>
      </c>
      <c r="AI2">
        <v>108.2</v>
      </c>
      <c r="AJ2">
        <v>116.7</v>
      </c>
      <c r="AK2">
        <v>116.6</v>
      </c>
      <c r="AL2">
        <v>118</v>
      </c>
      <c r="AM2">
        <v>122.8</v>
      </c>
      <c r="AN2">
        <v>126.1</v>
      </c>
      <c r="AO2">
        <v>128.69999999999999</v>
      </c>
      <c r="AP2">
        <v>129.6</v>
      </c>
      <c r="AQ2">
        <v>130.5</v>
      </c>
      <c r="AR2">
        <v>130.6</v>
      </c>
      <c r="AS2">
        <v>131.1</v>
      </c>
      <c r="AT2">
        <v>133.6</v>
      </c>
      <c r="AU2">
        <v>142.4</v>
      </c>
      <c r="AV2">
        <v>148.80000000000001</v>
      </c>
      <c r="AW2">
        <v>150.30000000000001</v>
      </c>
      <c r="AX2">
        <v>151.1</v>
      </c>
      <c r="AY2">
        <v>155.1</v>
      </c>
      <c r="AZ2">
        <v>160.1</v>
      </c>
      <c r="BA2">
        <v>161.5</v>
      </c>
      <c r="BB2">
        <v>160.19999999999999</v>
      </c>
      <c r="BC2">
        <v>160.4</v>
      </c>
    </row>
    <row r="3" spans="1:55" x14ac:dyDescent="0.25">
      <c r="A3" t="s">
        <v>39</v>
      </c>
      <c r="B3">
        <v>19.3</v>
      </c>
      <c r="C3">
        <v>20.2</v>
      </c>
      <c r="D3">
        <v>20.7</v>
      </c>
      <c r="E3">
        <v>21.7</v>
      </c>
      <c r="F3">
        <v>22.8</v>
      </c>
      <c r="G3">
        <v>23.7</v>
      </c>
      <c r="H3">
        <v>23.4</v>
      </c>
      <c r="I3">
        <v>22.7</v>
      </c>
      <c r="J3">
        <v>23.2</v>
      </c>
      <c r="K3">
        <v>25.6</v>
      </c>
      <c r="L3">
        <v>26.9</v>
      </c>
      <c r="M3">
        <v>27.8</v>
      </c>
      <c r="N3">
        <v>29.7</v>
      </c>
      <c r="O3">
        <v>36.299999999999997</v>
      </c>
      <c r="P3">
        <v>42.5</v>
      </c>
      <c r="Q3">
        <v>45.5</v>
      </c>
      <c r="R3">
        <v>47.3</v>
      </c>
      <c r="S3">
        <v>50.9</v>
      </c>
      <c r="T3">
        <v>56</v>
      </c>
      <c r="U3">
        <v>62.2</v>
      </c>
      <c r="V3">
        <v>68</v>
      </c>
      <c r="W3">
        <v>74.5</v>
      </c>
      <c r="X3">
        <v>75.8</v>
      </c>
      <c r="Y3">
        <v>79.099999999999994</v>
      </c>
      <c r="Z3">
        <v>80.2</v>
      </c>
      <c r="AA3">
        <v>83</v>
      </c>
      <c r="AB3">
        <v>89.2</v>
      </c>
      <c r="AC3">
        <v>96</v>
      </c>
      <c r="AD3">
        <v>103.6</v>
      </c>
      <c r="AE3">
        <v>104.3</v>
      </c>
      <c r="AF3">
        <v>99.9</v>
      </c>
      <c r="AG3">
        <v>100</v>
      </c>
      <c r="AH3">
        <v>103</v>
      </c>
      <c r="AI3">
        <v>107.9</v>
      </c>
      <c r="AJ3">
        <v>111.8</v>
      </c>
      <c r="AK3">
        <v>111.8</v>
      </c>
      <c r="AL3">
        <v>113.7</v>
      </c>
      <c r="AM3">
        <v>119.4</v>
      </c>
      <c r="AN3">
        <v>120.6</v>
      </c>
      <c r="AO3">
        <v>122.5</v>
      </c>
      <c r="AP3">
        <v>125.4</v>
      </c>
      <c r="AQ3">
        <v>127.8</v>
      </c>
      <c r="AR3">
        <v>124</v>
      </c>
      <c r="AS3">
        <v>125.4</v>
      </c>
      <c r="AT3">
        <v>127.7</v>
      </c>
      <c r="AU3">
        <v>132.6</v>
      </c>
      <c r="AV3">
        <v>139.5</v>
      </c>
      <c r="AW3">
        <v>147.5</v>
      </c>
      <c r="AX3">
        <v>149.5</v>
      </c>
      <c r="AY3">
        <v>149.30000000000001</v>
      </c>
      <c r="AZ3">
        <v>151.80000000000001</v>
      </c>
      <c r="BA3">
        <v>152.4</v>
      </c>
      <c r="BB3">
        <v>153.6</v>
      </c>
      <c r="BC3">
        <v>159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D799B-2DE2-4FA2-843B-8E8AB7968910}">
  <dimension ref="A1:BF16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14" sqref="G14"/>
    </sheetView>
  </sheetViews>
  <sheetFormatPr defaultRowHeight="15" x14ac:dyDescent="0.25"/>
  <cols>
    <col min="1" max="1" width="19" bestFit="1" customWidth="1"/>
    <col min="2" max="2" width="28" bestFit="1" customWidth="1"/>
  </cols>
  <sheetData>
    <row r="1" spans="1:58" x14ac:dyDescent="0.25">
      <c r="A1" t="s">
        <v>0</v>
      </c>
      <c r="B1" t="s">
        <v>2</v>
      </c>
      <c r="C1">
        <v>1961</v>
      </c>
      <c r="D1">
        <v>1962</v>
      </c>
      <c r="E1">
        <v>1963</v>
      </c>
      <c r="F1">
        <v>1964</v>
      </c>
      <c r="G1">
        <v>1965</v>
      </c>
      <c r="H1">
        <v>1966</v>
      </c>
      <c r="I1">
        <v>1967</v>
      </c>
      <c r="J1">
        <v>1968</v>
      </c>
      <c r="K1">
        <v>1969</v>
      </c>
      <c r="L1">
        <v>1970</v>
      </c>
      <c r="M1">
        <v>1971</v>
      </c>
      <c r="N1">
        <v>1972</v>
      </c>
      <c r="O1">
        <v>1973</v>
      </c>
      <c r="P1">
        <v>1974</v>
      </c>
      <c r="Q1">
        <v>1975</v>
      </c>
      <c r="R1">
        <v>1976</v>
      </c>
      <c r="S1">
        <v>1977</v>
      </c>
      <c r="T1">
        <v>1978</v>
      </c>
      <c r="U1">
        <v>1979</v>
      </c>
      <c r="V1">
        <v>1980</v>
      </c>
      <c r="W1">
        <v>1981</v>
      </c>
      <c r="X1">
        <v>1982</v>
      </c>
      <c r="Y1">
        <v>1983</v>
      </c>
      <c r="Z1">
        <v>1984</v>
      </c>
      <c r="AA1">
        <v>1985</v>
      </c>
      <c r="AB1">
        <v>1986</v>
      </c>
      <c r="AC1">
        <v>1987</v>
      </c>
      <c r="AD1">
        <v>1988</v>
      </c>
      <c r="AE1">
        <v>1989</v>
      </c>
      <c r="AF1">
        <v>1990</v>
      </c>
      <c r="AG1">
        <v>1991</v>
      </c>
      <c r="AH1">
        <v>1992</v>
      </c>
      <c r="AI1">
        <v>1993</v>
      </c>
      <c r="AJ1">
        <v>1994</v>
      </c>
      <c r="AK1">
        <v>1995</v>
      </c>
      <c r="AL1">
        <v>1996</v>
      </c>
      <c r="AM1">
        <v>1997</v>
      </c>
      <c r="AN1">
        <v>1998</v>
      </c>
      <c r="AO1">
        <v>1999</v>
      </c>
      <c r="AP1">
        <v>2000</v>
      </c>
      <c r="AQ1">
        <v>2001</v>
      </c>
      <c r="AR1">
        <v>2002</v>
      </c>
      <c r="AS1">
        <v>2003</v>
      </c>
      <c r="AT1">
        <v>2004</v>
      </c>
      <c r="AU1">
        <v>2005</v>
      </c>
      <c r="AV1">
        <v>2006</v>
      </c>
      <c r="AW1">
        <v>2007</v>
      </c>
      <c r="AX1">
        <v>2008</v>
      </c>
      <c r="AY1">
        <v>2009</v>
      </c>
      <c r="AZ1">
        <v>2010</v>
      </c>
      <c r="BA1">
        <v>2011</v>
      </c>
      <c r="BB1">
        <v>2012</v>
      </c>
      <c r="BC1">
        <v>2013</v>
      </c>
      <c r="BD1">
        <v>2014</v>
      </c>
      <c r="BE1">
        <v>2015</v>
      </c>
      <c r="BF1">
        <v>2016</v>
      </c>
    </row>
    <row r="2" spans="1:58" x14ac:dyDescent="0.25">
      <c r="A2" t="s">
        <v>3</v>
      </c>
      <c r="B2" t="s">
        <v>44</v>
      </c>
      <c r="C2">
        <v>6622</v>
      </c>
      <c r="D2">
        <v>6981</v>
      </c>
      <c r="E2">
        <v>7390</v>
      </c>
      <c r="F2">
        <v>7966</v>
      </c>
      <c r="G2">
        <v>8947</v>
      </c>
      <c r="H2">
        <v>10071</v>
      </c>
      <c r="I2">
        <v>11153</v>
      </c>
      <c r="J2">
        <v>11942</v>
      </c>
      <c r="K2">
        <v>13137</v>
      </c>
      <c r="L2">
        <v>14613</v>
      </c>
      <c r="M2">
        <v>16128</v>
      </c>
      <c r="N2">
        <v>17784</v>
      </c>
      <c r="O2">
        <v>20187</v>
      </c>
      <c r="P2">
        <v>25338</v>
      </c>
      <c r="Q2">
        <v>31497</v>
      </c>
      <c r="R2">
        <v>35978</v>
      </c>
      <c r="S2">
        <v>40940</v>
      </c>
      <c r="T2">
        <v>47624</v>
      </c>
      <c r="U2">
        <v>55763</v>
      </c>
      <c r="V2">
        <v>64233</v>
      </c>
      <c r="W2">
        <v>74076</v>
      </c>
      <c r="X2">
        <v>82660</v>
      </c>
      <c r="Y2">
        <v>87388</v>
      </c>
      <c r="Z2">
        <v>90793</v>
      </c>
      <c r="AA2">
        <v>93685</v>
      </c>
      <c r="AB2">
        <v>97204</v>
      </c>
      <c r="AC2">
        <v>99573</v>
      </c>
      <c r="AD2">
        <v>103646</v>
      </c>
      <c r="AE2">
        <v>108150</v>
      </c>
      <c r="AF2">
        <v>115937</v>
      </c>
      <c r="AG2">
        <v>118793</v>
      </c>
      <c r="AH2">
        <v>120775</v>
      </c>
      <c r="AI2">
        <v>122245</v>
      </c>
      <c r="AJ2">
        <v>125581</v>
      </c>
      <c r="AK2">
        <v>125884</v>
      </c>
      <c r="AL2">
        <v>127184</v>
      </c>
      <c r="AM2">
        <v>128633</v>
      </c>
      <c r="AN2">
        <v>130651</v>
      </c>
      <c r="AO2">
        <v>129291</v>
      </c>
      <c r="AP2">
        <v>129620</v>
      </c>
      <c r="AQ2">
        <v>131694</v>
      </c>
      <c r="AR2">
        <v>132700</v>
      </c>
      <c r="AS2">
        <v>133613</v>
      </c>
      <c r="AT2">
        <v>140080</v>
      </c>
      <c r="AU2">
        <v>146771</v>
      </c>
      <c r="AV2">
        <v>156374</v>
      </c>
      <c r="AW2">
        <v>167929</v>
      </c>
      <c r="AX2">
        <v>184740</v>
      </c>
      <c r="AY2">
        <v>195719</v>
      </c>
      <c r="AZ2">
        <v>203091</v>
      </c>
      <c r="BA2">
        <v>217439</v>
      </c>
      <c r="BB2">
        <v>233704</v>
      </c>
      <c r="BC2">
        <v>252955</v>
      </c>
      <c r="BD2">
        <v>273594</v>
      </c>
      <c r="BE2">
        <v>289511</v>
      </c>
      <c r="BF2">
        <v>302634</v>
      </c>
    </row>
    <row r="3" spans="1:58" x14ac:dyDescent="0.25">
      <c r="B3" t="s">
        <v>15</v>
      </c>
      <c r="C3">
        <v>117</v>
      </c>
      <c r="D3">
        <v>127</v>
      </c>
      <c r="E3">
        <v>130</v>
      </c>
      <c r="F3">
        <v>129</v>
      </c>
      <c r="G3">
        <v>134</v>
      </c>
      <c r="H3">
        <v>149</v>
      </c>
      <c r="I3">
        <v>161</v>
      </c>
      <c r="J3">
        <v>176</v>
      </c>
      <c r="K3">
        <v>191</v>
      </c>
      <c r="L3">
        <v>204</v>
      </c>
      <c r="M3">
        <v>216</v>
      </c>
      <c r="N3">
        <v>254</v>
      </c>
      <c r="O3">
        <v>308</v>
      </c>
      <c r="P3">
        <v>402</v>
      </c>
      <c r="Q3">
        <v>516</v>
      </c>
      <c r="R3">
        <v>527</v>
      </c>
      <c r="S3">
        <v>547</v>
      </c>
      <c r="T3">
        <v>765</v>
      </c>
      <c r="U3">
        <v>944</v>
      </c>
      <c r="V3">
        <v>1060</v>
      </c>
      <c r="W3">
        <v>1213</v>
      </c>
      <c r="X3">
        <v>1429</v>
      </c>
      <c r="Y3">
        <v>1477</v>
      </c>
      <c r="Z3">
        <v>1513</v>
      </c>
      <c r="AA3">
        <v>1588</v>
      </c>
      <c r="AB3">
        <v>1713</v>
      </c>
      <c r="AC3">
        <v>1818</v>
      </c>
      <c r="AD3">
        <v>1931</v>
      </c>
      <c r="AE3">
        <v>2100</v>
      </c>
      <c r="AF3">
        <v>2434</v>
      </c>
      <c r="AG3">
        <v>2475</v>
      </c>
      <c r="AH3">
        <v>2574</v>
      </c>
      <c r="AI3">
        <v>3748</v>
      </c>
      <c r="AJ3">
        <v>4314</v>
      </c>
      <c r="AK3">
        <v>4542</v>
      </c>
      <c r="AL3">
        <v>4838</v>
      </c>
      <c r="AM3">
        <v>4772</v>
      </c>
      <c r="AN3">
        <v>4679</v>
      </c>
      <c r="AO3">
        <v>4583</v>
      </c>
      <c r="AP3">
        <v>4661</v>
      </c>
      <c r="AQ3">
        <v>4564</v>
      </c>
      <c r="AR3">
        <v>4545</v>
      </c>
      <c r="AS3">
        <v>4479</v>
      </c>
      <c r="AT3">
        <v>4541</v>
      </c>
      <c r="AU3">
        <v>4683</v>
      </c>
      <c r="AV3">
        <v>4968</v>
      </c>
      <c r="AW3">
        <v>5496</v>
      </c>
      <c r="AX3">
        <v>6046</v>
      </c>
      <c r="AY3">
        <v>6220</v>
      </c>
      <c r="AZ3">
        <v>6274</v>
      </c>
      <c r="BA3">
        <v>6596</v>
      </c>
      <c r="BB3">
        <v>6981</v>
      </c>
      <c r="BC3">
        <v>6793</v>
      </c>
      <c r="BD3">
        <v>6913</v>
      </c>
      <c r="BE3">
        <v>8052</v>
      </c>
      <c r="BF3">
        <v>9345</v>
      </c>
    </row>
    <row r="4" spans="1:58" x14ac:dyDescent="0.25">
      <c r="B4" t="s">
        <v>16</v>
      </c>
      <c r="C4">
        <v>5364</v>
      </c>
      <c r="D4">
        <v>5682</v>
      </c>
      <c r="E4">
        <v>6073</v>
      </c>
      <c r="F4">
        <v>6604</v>
      </c>
      <c r="G4">
        <v>7477</v>
      </c>
      <c r="H4">
        <v>8363</v>
      </c>
      <c r="I4">
        <v>9268</v>
      </c>
      <c r="J4">
        <v>9874</v>
      </c>
      <c r="K4">
        <v>10774</v>
      </c>
      <c r="L4">
        <v>11859</v>
      </c>
      <c r="M4">
        <v>12956</v>
      </c>
      <c r="N4">
        <v>14316</v>
      </c>
      <c r="O4">
        <v>16199</v>
      </c>
      <c r="P4">
        <v>20162</v>
      </c>
      <c r="Q4">
        <v>24718</v>
      </c>
      <c r="R4">
        <v>28243</v>
      </c>
      <c r="S4">
        <v>31990</v>
      </c>
      <c r="T4">
        <v>36604</v>
      </c>
      <c r="U4">
        <v>42738</v>
      </c>
      <c r="V4">
        <v>49393</v>
      </c>
      <c r="W4">
        <v>57208</v>
      </c>
      <c r="X4">
        <v>63104</v>
      </c>
      <c r="Y4">
        <v>67043</v>
      </c>
      <c r="Z4">
        <v>69397</v>
      </c>
      <c r="AA4">
        <v>71732</v>
      </c>
      <c r="AB4">
        <v>73991</v>
      </c>
      <c r="AC4">
        <v>76541</v>
      </c>
      <c r="AD4">
        <v>80629</v>
      </c>
      <c r="AE4">
        <v>83604</v>
      </c>
      <c r="AF4">
        <v>89319</v>
      </c>
      <c r="AG4">
        <v>90838</v>
      </c>
      <c r="AH4">
        <v>91080</v>
      </c>
      <c r="AI4">
        <v>91276</v>
      </c>
      <c r="AJ4">
        <v>93796</v>
      </c>
      <c r="AK4">
        <v>93391</v>
      </c>
      <c r="AL4">
        <v>95196</v>
      </c>
      <c r="AM4">
        <v>97492</v>
      </c>
      <c r="AN4">
        <v>98513</v>
      </c>
      <c r="AO4">
        <v>97645</v>
      </c>
      <c r="AP4">
        <v>98729</v>
      </c>
      <c r="AQ4">
        <v>100470</v>
      </c>
      <c r="AR4">
        <v>101913</v>
      </c>
      <c r="AS4">
        <v>104776</v>
      </c>
      <c r="AT4">
        <v>112152</v>
      </c>
      <c r="AU4">
        <v>119103</v>
      </c>
      <c r="AV4">
        <v>128261</v>
      </c>
      <c r="AW4">
        <v>139202</v>
      </c>
      <c r="AX4">
        <v>154213</v>
      </c>
      <c r="AY4">
        <v>162147</v>
      </c>
      <c r="AZ4">
        <v>171113</v>
      </c>
      <c r="BA4">
        <v>184151</v>
      </c>
      <c r="BB4">
        <v>198582</v>
      </c>
      <c r="BC4">
        <v>215413</v>
      </c>
      <c r="BD4">
        <v>231769</v>
      </c>
      <c r="BE4">
        <v>241577</v>
      </c>
      <c r="BF4">
        <v>253885</v>
      </c>
    </row>
    <row r="5" spans="1:58" x14ac:dyDescent="0.25">
      <c r="B5" t="s">
        <v>7</v>
      </c>
      <c r="C5">
        <v>1140</v>
      </c>
      <c r="D5">
        <v>1169</v>
      </c>
      <c r="E5">
        <v>1184</v>
      </c>
      <c r="F5">
        <v>1228</v>
      </c>
      <c r="G5">
        <v>1331</v>
      </c>
      <c r="H5">
        <v>1554</v>
      </c>
      <c r="I5">
        <v>1717</v>
      </c>
      <c r="J5">
        <v>1883</v>
      </c>
      <c r="K5">
        <v>2162</v>
      </c>
      <c r="L5">
        <v>2538</v>
      </c>
      <c r="M5">
        <v>2941</v>
      </c>
      <c r="N5">
        <v>3193</v>
      </c>
      <c r="O5">
        <v>3653</v>
      </c>
      <c r="P5">
        <v>4733</v>
      </c>
      <c r="Q5">
        <v>6206</v>
      </c>
      <c r="R5">
        <v>7130</v>
      </c>
      <c r="S5">
        <v>8304</v>
      </c>
      <c r="T5">
        <v>10132</v>
      </c>
      <c r="U5">
        <v>11924</v>
      </c>
      <c r="V5">
        <v>13586</v>
      </c>
      <c r="W5">
        <v>15411</v>
      </c>
      <c r="X5">
        <v>17799</v>
      </c>
      <c r="Y5">
        <v>18489</v>
      </c>
      <c r="Z5">
        <v>19450</v>
      </c>
      <c r="AA5">
        <v>19891</v>
      </c>
      <c r="AB5">
        <v>20980</v>
      </c>
      <c r="AC5">
        <v>20642</v>
      </c>
      <c r="AD5">
        <v>20456</v>
      </c>
      <c r="AE5">
        <v>21751</v>
      </c>
      <c r="AF5">
        <v>23392</v>
      </c>
      <c r="AG5">
        <v>24636</v>
      </c>
      <c r="AH5">
        <v>26238</v>
      </c>
      <c r="AI5">
        <v>26304</v>
      </c>
      <c r="AJ5">
        <v>26460</v>
      </c>
      <c r="AK5">
        <v>26909</v>
      </c>
      <c r="AL5">
        <v>26121</v>
      </c>
      <c r="AM5">
        <v>25251</v>
      </c>
      <c r="AN5">
        <v>26306</v>
      </c>
      <c r="AO5">
        <v>25839</v>
      </c>
      <c r="AP5">
        <v>24847</v>
      </c>
      <c r="AQ5">
        <v>24987</v>
      </c>
      <c r="AR5">
        <v>24332</v>
      </c>
      <c r="AS5">
        <v>22295</v>
      </c>
      <c r="AT5">
        <v>21158</v>
      </c>
      <c r="AU5">
        <v>20504</v>
      </c>
      <c r="AV5">
        <v>20508</v>
      </c>
      <c r="AW5">
        <v>20583</v>
      </c>
      <c r="AX5">
        <v>21721</v>
      </c>
      <c r="AY5">
        <v>24609</v>
      </c>
      <c r="AZ5">
        <v>23099</v>
      </c>
      <c r="BA5">
        <v>24146</v>
      </c>
      <c r="BB5">
        <v>25550</v>
      </c>
      <c r="BC5">
        <v>28015</v>
      </c>
      <c r="BD5">
        <v>31953</v>
      </c>
      <c r="BE5">
        <v>36632</v>
      </c>
      <c r="BF5">
        <v>36114</v>
      </c>
    </row>
    <row r="6" spans="1:58" x14ac:dyDescent="0.25">
      <c r="B6" t="s">
        <v>8</v>
      </c>
      <c r="C6">
        <v>1</v>
      </c>
      <c r="D6">
        <v>3</v>
      </c>
      <c r="E6">
        <v>4</v>
      </c>
      <c r="F6">
        <v>4</v>
      </c>
      <c r="G6">
        <v>5</v>
      </c>
      <c r="H6">
        <v>6</v>
      </c>
      <c r="I6">
        <v>7</v>
      </c>
      <c r="J6">
        <v>8</v>
      </c>
      <c r="K6">
        <v>10</v>
      </c>
      <c r="L6">
        <v>12</v>
      </c>
      <c r="M6">
        <v>15</v>
      </c>
      <c r="N6">
        <v>21</v>
      </c>
      <c r="O6">
        <v>28</v>
      </c>
      <c r="P6">
        <v>41</v>
      </c>
      <c r="Q6">
        <v>56</v>
      </c>
      <c r="R6">
        <v>79</v>
      </c>
      <c r="S6">
        <v>100</v>
      </c>
      <c r="T6">
        <v>123</v>
      </c>
      <c r="U6">
        <v>157</v>
      </c>
      <c r="V6">
        <v>194</v>
      </c>
      <c r="W6">
        <v>244</v>
      </c>
      <c r="X6">
        <v>327</v>
      </c>
      <c r="Y6">
        <v>380</v>
      </c>
      <c r="Z6">
        <v>433</v>
      </c>
      <c r="AA6">
        <v>473</v>
      </c>
      <c r="AB6">
        <v>520</v>
      </c>
      <c r="AC6">
        <v>571</v>
      </c>
      <c r="AD6">
        <v>630</v>
      </c>
      <c r="AE6">
        <v>695</v>
      </c>
      <c r="AF6">
        <v>793</v>
      </c>
      <c r="AG6">
        <v>844</v>
      </c>
      <c r="AH6">
        <v>883</v>
      </c>
      <c r="AI6">
        <v>917</v>
      </c>
      <c r="AJ6">
        <v>1010</v>
      </c>
      <c r="AK6">
        <v>1042</v>
      </c>
      <c r="AL6">
        <v>1028</v>
      </c>
      <c r="AM6">
        <v>1119</v>
      </c>
      <c r="AN6">
        <v>1154</v>
      </c>
      <c r="AO6">
        <v>1224</v>
      </c>
      <c r="AP6">
        <v>1383</v>
      </c>
      <c r="AQ6">
        <v>1674</v>
      </c>
      <c r="AR6">
        <v>1911</v>
      </c>
      <c r="AS6">
        <v>2063</v>
      </c>
      <c r="AT6">
        <v>2230</v>
      </c>
      <c r="AU6">
        <v>2482</v>
      </c>
      <c r="AV6">
        <v>2637</v>
      </c>
      <c r="AW6">
        <v>2649</v>
      </c>
      <c r="AX6">
        <v>2759</v>
      </c>
      <c r="AY6">
        <v>2744</v>
      </c>
      <c r="AZ6">
        <v>2605</v>
      </c>
      <c r="BA6">
        <v>2546</v>
      </c>
      <c r="BB6">
        <v>2590</v>
      </c>
      <c r="BC6">
        <v>2734</v>
      </c>
      <c r="BD6">
        <v>2959</v>
      </c>
      <c r="BE6">
        <v>3250</v>
      </c>
      <c r="BF6">
        <v>3291</v>
      </c>
    </row>
    <row r="7" spans="1:58" x14ac:dyDescent="0.25">
      <c r="A7" t="s">
        <v>10</v>
      </c>
      <c r="B7" t="s">
        <v>44</v>
      </c>
      <c r="C7">
        <v>51742</v>
      </c>
      <c r="D7">
        <v>53543</v>
      </c>
      <c r="E7">
        <v>55412</v>
      </c>
      <c r="F7">
        <v>57850</v>
      </c>
      <c r="G7">
        <v>61417</v>
      </c>
      <c r="H7">
        <v>65522</v>
      </c>
      <c r="I7">
        <v>69613</v>
      </c>
      <c r="J7">
        <v>73842</v>
      </c>
      <c r="K7">
        <v>77428</v>
      </c>
      <c r="L7">
        <v>81480</v>
      </c>
      <c r="M7">
        <v>85456</v>
      </c>
      <c r="N7">
        <v>89116</v>
      </c>
      <c r="O7">
        <v>94105</v>
      </c>
      <c r="P7">
        <v>99405</v>
      </c>
      <c r="Q7">
        <v>106699</v>
      </c>
      <c r="R7">
        <v>113387</v>
      </c>
      <c r="S7">
        <v>120712</v>
      </c>
      <c r="T7">
        <v>129215</v>
      </c>
      <c r="U7">
        <v>136695</v>
      </c>
      <c r="V7">
        <v>142006</v>
      </c>
      <c r="W7">
        <v>146742</v>
      </c>
      <c r="X7">
        <v>152134</v>
      </c>
      <c r="Y7">
        <v>155326</v>
      </c>
      <c r="Z7">
        <v>155856</v>
      </c>
      <c r="AA7">
        <v>155680</v>
      </c>
      <c r="AB7">
        <v>154816</v>
      </c>
      <c r="AC7">
        <v>154126</v>
      </c>
      <c r="AD7">
        <v>154604</v>
      </c>
      <c r="AE7">
        <v>156819</v>
      </c>
      <c r="AF7">
        <v>160642</v>
      </c>
      <c r="AG7">
        <v>166227</v>
      </c>
      <c r="AH7">
        <v>170372</v>
      </c>
      <c r="AI7">
        <v>171908</v>
      </c>
      <c r="AJ7">
        <v>170037</v>
      </c>
      <c r="AK7">
        <v>167567</v>
      </c>
      <c r="AL7">
        <v>164242</v>
      </c>
      <c r="AM7">
        <v>160156</v>
      </c>
      <c r="AN7">
        <v>157439</v>
      </c>
      <c r="AO7">
        <v>154476</v>
      </c>
      <c r="AP7">
        <v>151854</v>
      </c>
      <c r="AQ7">
        <v>150929</v>
      </c>
      <c r="AR7">
        <v>151205</v>
      </c>
      <c r="AS7">
        <v>153411</v>
      </c>
      <c r="AT7">
        <v>155599</v>
      </c>
      <c r="AU7">
        <v>158293</v>
      </c>
      <c r="AV7">
        <v>162504</v>
      </c>
      <c r="AW7">
        <v>167929</v>
      </c>
      <c r="AX7">
        <v>173578</v>
      </c>
      <c r="AY7">
        <v>178603</v>
      </c>
      <c r="AZ7">
        <v>183571</v>
      </c>
      <c r="BA7">
        <v>191969</v>
      </c>
      <c r="BB7">
        <v>200879</v>
      </c>
      <c r="BC7">
        <v>211378</v>
      </c>
      <c r="BD7">
        <v>222903</v>
      </c>
      <c r="BE7">
        <v>229824</v>
      </c>
      <c r="BF7">
        <v>235731</v>
      </c>
    </row>
    <row r="8" spans="1:58" x14ac:dyDescent="0.25">
      <c r="B8" t="s">
        <v>15</v>
      </c>
      <c r="C8">
        <v>890</v>
      </c>
      <c r="D8">
        <v>969</v>
      </c>
      <c r="E8">
        <v>966</v>
      </c>
      <c r="F8">
        <v>953</v>
      </c>
      <c r="G8">
        <v>947</v>
      </c>
      <c r="H8">
        <v>992</v>
      </c>
      <c r="I8">
        <v>1040</v>
      </c>
      <c r="J8">
        <v>1131</v>
      </c>
      <c r="K8">
        <v>1168</v>
      </c>
      <c r="L8">
        <v>1188</v>
      </c>
      <c r="M8">
        <v>1192</v>
      </c>
      <c r="N8">
        <v>1307</v>
      </c>
      <c r="O8">
        <v>1426</v>
      </c>
      <c r="P8">
        <v>1543</v>
      </c>
      <c r="Q8">
        <v>1784</v>
      </c>
      <c r="R8">
        <v>1778</v>
      </c>
      <c r="S8">
        <v>1791</v>
      </c>
      <c r="T8">
        <v>2341</v>
      </c>
      <c r="U8">
        <v>2663</v>
      </c>
      <c r="V8">
        <v>2730</v>
      </c>
      <c r="W8">
        <v>2751</v>
      </c>
      <c r="X8">
        <v>2972</v>
      </c>
      <c r="Y8">
        <v>3048</v>
      </c>
      <c r="Z8">
        <v>3115</v>
      </c>
      <c r="AA8">
        <v>3188</v>
      </c>
      <c r="AB8">
        <v>3299</v>
      </c>
      <c r="AC8">
        <v>3312</v>
      </c>
      <c r="AD8">
        <v>3345</v>
      </c>
      <c r="AE8">
        <v>3410</v>
      </c>
      <c r="AF8">
        <v>3787</v>
      </c>
      <c r="AG8">
        <v>3973</v>
      </c>
      <c r="AH8">
        <v>4136</v>
      </c>
      <c r="AI8">
        <v>5938</v>
      </c>
      <c r="AJ8">
        <v>6709</v>
      </c>
      <c r="AK8">
        <v>6875</v>
      </c>
      <c r="AL8">
        <v>7219</v>
      </c>
      <c r="AM8">
        <v>6957</v>
      </c>
      <c r="AN8">
        <v>6704</v>
      </c>
      <c r="AO8">
        <v>6459</v>
      </c>
      <c r="AP8">
        <v>6254</v>
      </c>
      <c r="AQ8">
        <v>6000</v>
      </c>
      <c r="AR8">
        <v>5861</v>
      </c>
      <c r="AS8">
        <v>5650</v>
      </c>
      <c r="AT8">
        <v>5438</v>
      </c>
      <c r="AU8">
        <v>5363</v>
      </c>
      <c r="AV8">
        <v>5366</v>
      </c>
      <c r="AW8">
        <v>5496</v>
      </c>
      <c r="AX8">
        <v>5550</v>
      </c>
      <c r="AY8">
        <v>5849</v>
      </c>
      <c r="AZ8">
        <v>5863</v>
      </c>
      <c r="BA8">
        <v>5951</v>
      </c>
      <c r="BB8">
        <v>6174</v>
      </c>
      <c r="BC8">
        <v>5973</v>
      </c>
      <c r="BD8">
        <v>6003</v>
      </c>
      <c r="BE8">
        <v>6936</v>
      </c>
      <c r="BF8">
        <v>7912</v>
      </c>
    </row>
    <row r="9" spans="1:58" x14ac:dyDescent="0.25">
      <c r="B9" t="s">
        <v>16</v>
      </c>
      <c r="C9">
        <v>45102</v>
      </c>
      <c r="D9">
        <v>46847</v>
      </c>
      <c r="E9">
        <v>48671</v>
      </c>
      <c r="F9">
        <v>51059</v>
      </c>
      <c r="G9">
        <v>54378</v>
      </c>
      <c r="H9">
        <v>57659</v>
      </c>
      <c r="I9">
        <v>60898</v>
      </c>
      <c r="J9">
        <v>63967</v>
      </c>
      <c r="K9">
        <v>66253</v>
      </c>
      <c r="L9">
        <v>69202</v>
      </c>
      <c r="M9">
        <v>71942</v>
      </c>
      <c r="N9">
        <v>74512</v>
      </c>
      <c r="O9">
        <v>77799</v>
      </c>
      <c r="P9">
        <v>81260</v>
      </c>
      <c r="Q9">
        <v>86692</v>
      </c>
      <c r="R9">
        <v>91402</v>
      </c>
      <c r="S9">
        <v>96839</v>
      </c>
      <c r="T9">
        <v>102530</v>
      </c>
      <c r="U9">
        <v>107994</v>
      </c>
      <c r="V9">
        <v>112287</v>
      </c>
      <c r="W9">
        <v>116199</v>
      </c>
      <c r="X9">
        <v>119607</v>
      </c>
      <c r="Y9">
        <v>121547</v>
      </c>
      <c r="Z9">
        <v>121995</v>
      </c>
      <c r="AA9">
        <v>122331</v>
      </c>
      <c r="AB9">
        <v>122027</v>
      </c>
      <c r="AC9">
        <v>121773</v>
      </c>
      <c r="AD9">
        <v>121987</v>
      </c>
      <c r="AE9">
        <v>123444</v>
      </c>
      <c r="AF9">
        <v>125640</v>
      </c>
      <c r="AG9">
        <v>129103</v>
      </c>
      <c r="AH9">
        <v>131990</v>
      </c>
      <c r="AI9">
        <v>132384</v>
      </c>
      <c r="AJ9">
        <v>131048</v>
      </c>
      <c r="AK9">
        <v>129711</v>
      </c>
      <c r="AL9">
        <v>127620</v>
      </c>
      <c r="AM9">
        <v>125285</v>
      </c>
      <c r="AN9">
        <v>123774</v>
      </c>
      <c r="AO9">
        <v>122014</v>
      </c>
      <c r="AP9">
        <v>120820</v>
      </c>
      <c r="AQ9">
        <v>120927</v>
      </c>
      <c r="AR9">
        <v>122165</v>
      </c>
      <c r="AS9">
        <v>124818</v>
      </c>
      <c r="AT9">
        <v>127148</v>
      </c>
      <c r="AU9">
        <v>129937</v>
      </c>
      <c r="AV9">
        <v>133894</v>
      </c>
      <c r="AW9">
        <v>139202</v>
      </c>
      <c r="AX9">
        <v>144806</v>
      </c>
      <c r="AY9">
        <v>148570</v>
      </c>
      <c r="AZ9">
        <v>153476</v>
      </c>
      <c r="BA9">
        <v>160655</v>
      </c>
      <c r="BB9">
        <v>168295</v>
      </c>
      <c r="BC9">
        <v>177598</v>
      </c>
      <c r="BD9">
        <v>186938</v>
      </c>
      <c r="BE9">
        <v>192001</v>
      </c>
      <c r="BF9">
        <v>197297</v>
      </c>
    </row>
    <row r="10" spans="1:58" x14ac:dyDescent="0.25">
      <c r="B10" t="s">
        <v>7</v>
      </c>
      <c r="C10">
        <v>5735</v>
      </c>
      <c r="D10">
        <v>5699</v>
      </c>
      <c r="E10">
        <v>5737</v>
      </c>
      <c r="F10">
        <v>5795</v>
      </c>
      <c r="G10">
        <v>6043</v>
      </c>
      <c r="H10">
        <v>6815</v>
      </c>
      <c r="I10">
        <v>7612</v>
      </c>
      <c r="J10">
        <v>8672</v>
      </c>
      <c r="K10">
        <v>9924</v>
      </c>
      <c r="L10">
        <v>10996</v>
      </c>
      <c r="M10">
        <v>12212</v>
      </c>
      <c r="N10">
        <v>13151</v>
      </c>
      <c r="O10">
        <v>14701</v>
      </c>
      <c r="P10">
        <v>16371</v>
      </c>
      <c r="Q10">
        <v>17935</v>
      </c>
      <c r="R10">
        <v>19858</v>
      </c>
      <c r="S10">
        <v>21675</v>
      </c>
      <c r="T10">
        <v>23890</v>
      </c>
      <c r="U10">
        <v>25507</v>
      </c>
      <c r="V10">
        <v>26387</v>
      </c>
      <c r="W10">
        <v>27106</v>
      </c>
      <c r="X10">
        <v>28766</v>
      </c>
      <c r="Y10">
        <v>29875</v>
      </c>
      <c r="Z10">
        <v>29830</v>
      </c>
      <c r="AA10">
        <v>29235</v>
      </c>
      <c r="AB10">
        <v>28509</v>
      </c>
      <c r="AC10">
        <v>28012</v>
      </c>
      <c r="AD10">
        <v>28195</v>
      </c>
      <c r="AE10">
        <v>28839</v>
      </c>
      <c r="AF10">
        <v>30014</v>
      </c>
      <c r="AG10">
        <v>31884</v>
      </c>
      <c r="AH10">
        <v>32994</v>
      </c>
      <c r="AI10">
        <v>32243</v>
      </c>
      <c r="AJ10">
        <v>30912</v>
      </c>
      <c r="AK10">
        <v>29596</v>
      </c>
      <c r="AL10">
        <v>28034</v>
      </c>
      <c r="AM10">
        <v>26545</v>
      </c>
      <c r="AN10">
        <v>25562</v>
      </c>
      <c r="AO10">
        <v>24549</v>
      </c>
      <c r="AP10">
        <v>23214</v>
      </c>
      <c r="AQ10">
        <v>22200</v>
      </c>
      <c r="AR10">
        <v>21174</v>
      </c>
      <c r="AS10">
        <v>20822</v>
      </c>
      <c r="AT10">
        <v>20725</v>
      </c>
      <c r="AU10">
        <v>20403</v>
      </c>
      <c r="AV10">
        <v>20558</v>
      </c>
      <c r="AW10">
        <v>20583</v>
      </c>
      <c r="AX10">
        <v>20551</v>
      </c>
      <c r="AY10">
        <v>21602</v>
      </c>
      <c r="AZ10">
        <v>21784</v>
      </c>
      <c r="BA10">
        <v>22995</v>
      </c>
      <c r="BB10">
        <v>24025</v>
      </c>
      <c r="BC10">
        <v>25378</v>
      </c>
      <c r="BD10">
        <v>27359</v>
      </c>
      <c r="BE10">
        <v>28197</v>
      </c>
      <c r="BF10">
        <v>27801</v>
      </c>
    </row>
    <row r="11" spans="1:58" x14ac:dyDescent="0.25">
      <c r="B11" t="s">
        <v>8</v>
      </c>
      <c r="C11">
        <v>16</v>
      </c>
      <c r="D11">
        <v>28</v>
      </c>
      <c r="E11">
        <v>37</v>
      </c>
      <c r="F11">
        <v>44</v>
      </c>
      <c r="G11">
        <v>50</v>
      </c>
      <c r="H11">
        <v>56</v>
      </c>
      <c r="I11">
        <v>62</v>
      </c>
      <c r="J11">
        <v>72</v>
      </c>
      <c r="K11">
        <v>82</v>
      </c>
      <c r="L11">
        <v>95</v>
      </c>
      <c r="M11">
        <v>109</v>
      </c>
      <c r="N11">
        <v>146</v>
      </c>
      <c r="O11">
        <v>179</v>
      </c>
      <c r="P11">
        <v>231</v>
      </c>
      <c r="Q11">
        <v>288</v>
      </c>
      <c r="R11">
        <v>348</v>
      </c>
      <c r="S11">
        <v>407</v>
      </c>
      <c r="T11">
        <v>455</v>
      </c>
      <c r="U11">
        <v>530</v>
      </c>
      <c r="V11">
        <v>602</v>
      </c>
      <c r="W11">
        <v>687</v>
      </c>
      <c r="X11">
        <v>788</v>
      </c>
      <c r="Y11">
        <v>856</v>
      </c>
      <c r="Z11">
        <v>917</v>
      </c>
      <c r="AA11">
        <v>926</v>
      </c>
      <c r="AB11">
        <v>982</v>
      </c>
      <c r="AC11">
        <v>1029</v>
      </c>
      <c r="AD11">
        <v>1078</v>
      </c>
      <c r="AE11">
        <v>1125</v>
      </c>
      <c r="AF11">
        <v>1202</v>
      </c>
      <c r="AG11">
        <v>1267</v>
      </c>
      <c r="AH11">
        <v>1252</v>
      </c>
      <c r="AI11">
        <v>1344</v>
      </c>
      <c r="AJ11">
        <v>1367</v>
      </c>
      <c r="AK11">
        <v>1386</v>
      </c>
      <c r="AL11">
        <v>1369</v>
      </c>
      <c r="AM11">
        <v>1369</v>
      </c>
      <c r="AN11">
        <v>1399</v>
      </c>
      <c r="AO11">
        <v>1454</v>
      </c>
      <c r="AP11">
        <v>1567</v>
      </c>
      <c r="AQ11">
        <v>1803</v>
      </c>
      <c r="AR11">
        <v>2004</v>
      </c>
      <c r="AS11">
        <v>2121</v>
      </c>
      <c r="AT11">
        <v>2290</v>
      </c>
      <c r="AU11">
        <v>2590</v>
      </c>
      <c r="AV11">
        <v>2687</v>
      </c>
      <c r="AW11">
        <v>2649</v>
      </c>
      <c r="AX11">
        <v>2671</v>
      </c>
      <c r="AY11">
        <v>2581</v>
      </c>
      <c r="AZ11">
        <v>2449</v>
      </c>
      <c r="BA11">
        <v>2368</v>
      </c>
      <c r="BB11">
        <v>2385</v>
      </c>
      <c r="BC11">
        <v>2429</v>
      </c>
      <c r="BD11">
        <v>2603</v>
      </c>
      <c r="BE11">
        <v>2691</v>
      </c>
      <c r="BF11">
        <v>2720</v>
      </c>
    </row>
    <row r="12" spans="1:58" s="39" customFormat="1" x14ac:dyDescent="0.25">
      <c r="A12" s="39" t="s">
        <v>17</v>
      </c>
      <c r="B12" s="39" t="s">
        <v>44</v>
      </c>
      <c r="C12" s="40">
        <f>100*C2/C7</f>
        <v>12.798113718062696</v>
      </c>
      <c r="D12" s="40">
        <f t="shared" ref="D12:BF16" si="0">100*D2/D7</f>
        <v>13.038118895093662</v>
      </c>
      <c r="E12" s="40">
        <f t="shared" si="0"/>
        <v>13.336461416299718</v>
      </c>
      <c r="F12" s="40">
        <f t="shared" si="0"/>
        <v>13.77009507346586</v>
      </c>
      <c r="G12" s="40">
        <f t="shared" si="0"/>
        <v>14.567627855479753</v>
      </c>
      <c r="H12" s="40">
        <f t="shared" si="0"/>
        <v>15.370409938646562</v>
      </c>
      <c r="I12" s="40">
        <f t="shared" si="0"/>
        <v>16.021432778360364</v>
      </c>
      <c r="J12" s="40">
        <f t="shared" si="0"/>
        <v>16.172368029034967</v>
      </c>
      <c r="K12" s="40">
        <f t="shared" si="0"/>
        <v>16.966730381774035</v>
      </c>
      <c r="L12" s="40">
        <f t="shared" si="0"/>
        <v>17.934462444771722</v>
      </c>
      <c r="M12" s="40">
        <f t="shared" si="0"/>
        <v>18.872870249017037</v>
      </c>
      <c r="N12" s="40">
        <f t="shared" si="0"/>
        <v>19.956012388347773</v>
      </c>
      <c r="O12" s="40">
        <f t="shared" si="0"/>
        <v>21.451570054726105</v>
      </c>
      <c r="P12" s="40">
        <f t="shared" si="0"/>
        <v>25.489663497811982</v>
      </c>
      <c r="Q12" s="40">
        <f t="shared" si="0"/>
        <v>29.519489404774177</v>
      </c>
      <c r="R12" s="40">
        <f t="shared" si="0"/>
        <v>31.73026890207872</v>
      </c>
      <c r="S12" s="40">
        <f t="shared" si="0"/>
        <v>33.915435085161377</v>
      </c>
      <c r="T12" s="40">
        <f t="shared" si="0"/>
        <v>36.856402120496845</v>
      </c>
      <c r="U12" s="40">
        <f t="shared" si="0"/>
        <v>40.793737883609495</v>
      </c>
      <c r="V12" s="40">
        <f t="shared" si="0"/>
        <v>45.232595805811023</v>
      </c>
      <c r="W12" s="40">
        <f t="shared" si="0"/>
        <v>50.480435049270149</v>
      </c>
      <c r="X12" s="40">
        <f t="shared" si="0"/>
        <v>54.333679519371081</v>
      </c>
      <c r="Y12" s="40">
        <f t="shared" si="0"/>
        <v>56.261025198614526</v>
      </c>
      <c r="Z12" s="40">
        <f t="shared" si="0"/>
        <v>58.2544143311775</v>
      </c>
      <c r="AA12" s="40">
        <f t="shared" si="0"/>
        <v>60.177929085303184</v>
      </c>
      <c r="AB12" s="40">
        <f t="shared" si="0"/>
        <v>62.786792062835886</v>
      </c>
      <c r="AC12" s="40">
        <f t="shared" si="0"/>
        <v>64.604933625734787</v>
      </c>
      <c r="AD12" s="40">
        <f t="shared" si="0"/>
        <v>67.039662621924407</v>
      </c>
      <c r="AE12" s="40">
        <f t="shared" si="0"/>
        <v>68.964857574656136</v>
      </c>
      <c r="AF12" s="40">
        <f t="shared" si="0"/>
        <v>72.171038707187407</v>
      </c>
      <c r="AG12" s="40">
        <f t="shared" si="0"/>
        <v>71.46432288376738</v>
      </c>
      <c r="AH12" s="40">
        <f t="shared" si="0"/>
        <v>70.88899584438758</v>
      </c>
      <c r="AI12" s="40">
        <f t="shared" si="0"/>
        <v>71.110710379970683</v>
      </c>
      <c r="AJ12" s="40">
        <f t="shared" si="0"/>
        <v>73.85510212483166</v>
      </c>
      <c r="AK12" s="40">
        <f t="shared" si="0"/>
        <v>75.124577034857694</v>
      </c>
      <c r="AL12" s="40">
        <f t="shared" si="0"/>
        <v>77.436952789176942</v>
      </c>
      <c r="AM12" s="40">
        <f t="shared" si="0"/>
        <v>80.317315617273152</v>
      </c>
      <c r="AN12" s="40">
        <f t="shared" si="0"/>
        <v>82.985156155717448</v>
      </c>
      <c r="AO12" s="40">
        <f t="shared" si="0"/>
        <v>83.696496543152335</v>
      </c>
      <c r="AP12" s="40">
        <f t="shared" si="0"/>
        <v>85.358304687397109</v>
      </c>
      <c r="AQ12" s="40">
        <f t="shared" si="0"/>
        <v>87.255597002564116</v>
      </c>
      <c r="AR12" s="40">
        <f t="shared" si="0"/>
        <v>87.761648093647693</v>
      </c>
      <c r="AS12" s="40">
        <f t="shared" si="0"/>
        <v>87.094797635110908</v>
      </c>
      <c r="AT12" s="40">
        <f t="shared" si="0"/>
        <v>90.026285515973754</v>
      </c>
      <c r="AU12" s="40">
        <f t="shared" si="0"/>
        <v>92.721093162679338</v>
      </c>
      <c r="AV12" s="40">
        <f t="shared" si="0"/>
        <v>96.22778516221139</v>
      </c>
      <c r="AW12" s="40">
        <f t="shared" si="0"/>
        <v>100</v>
      </c>
      <c r="AX12" s="40">
        <f t="shared" si="0"/>
        <v>106.43053843228981</v>
      </c>
      <c r="AY12" s="40">
        <f t="shared" si="0"/>
        <v>109.58326567862802</v>
      </c>
      <c r="AZ12" s="40">
        <f t="shared" si="0"/>
        <v>110.63348786028294</v>
      </c>
      <c r="BA12" s="40">
        <f t="shared" si="0"/>
        <v>113.2677671915778</v>
      </c>
      <c r="BB12" s="40">
        <f t="shared" si="0"/>
        <v>116.34068269953553</v>
      </c>
      <c r="BC12" s="40">
        <f t="shared" si="0"/>
        <v>119.6695020295395</v>
      </c>
      <c r="BD12" s="40">
        <f t="shared" si="0"/>
        <v>122.74128208234075</v>
      </c>
      <c r="BE12" s="40">
        <f t="shared" si="0"/>
        <v>125.97074282929546</v>
      </c>
      <c r="BF12" s="40">
        <f t="shared" si="0"/>
        <v>128.38107843262023</v>
      </c>
    </row>
    <row r="13" spans="1:58" s="39" customFormat="1" x14ac:dyDescent="0.25">
      <c r="B13" s="39" t="s">
        <v>15</v>
      </c>
      <c r="C13" s="40">
        <f t="shared" ref="C13:R16" si="1">100*C3/C8</f>
        <v>13.146067415730338</v>
      </c>
      <c r="D13" s="40">
        <f t="shared" si="1"/>
        <v>13.106295149638802</v>
      </c>
      <c r="E13" s="40">
        <f t="shared" si="1"/>
        <v>13.457556935817806</v>
      </c>
      <c r="F13" s="40">
        <f t="shared" si="1"/>
        <v>13.536201469045121</v>
      </c>
      <c r="G13" s="40">
        <f t="shared" si="1"/>
        <v>14.149947201689546</v>
      </c>
      <c r="H13" s="40">
        <f t="shared" si="1"/>
        <v>15.02016129032258</v>
      </c>
      <c r="I13" s="40">
        <f t="shared" si="1"/>
        <v>15.48076923076923</v>
      </c>
      <c r="J13" s="40">
        <f t="shared" si="1"/>
        <v>15.561450044208664</v>
      </c>
      <c r="K13" s="40">
        <f t="shared" si="1"/>
        <v>16.352739726027398</v>
      </c>
      <c r="L13" s="40">
        <f t="shared" si="1"/>
        <v>17.171717171717173</v>
      </c>
      <c r="M13" s="40">
        <f t="shared" si="1"/>
        <v>18.120805369127517</v>
      </c>
      <c r="N13" s="40">
        <f t="shared" si="1"/>
        <v>19.433817903596022</v>
      </c>
      <c r="O13" s="40">
        <f t="shared" si="1"/>
        <v>21.598877980364655</v>
      </c>
      <c r="P13" s="40">
        <f t="shared" si="1"/>
        <v>26.053143227478937</v>
      </c>
      <c r="Q13" s="40">
        <f t="shared" si="1"/>
        <v>28.923766816143498</v>
      </c>
      <c r="R13" s="40">
        <f t="shared" si="1"/>
        <v>29.640044994375703</v>
      </c>
      <c r="S13" s="40">
        <f t="shared" si="0"/>
        <v>30.541596873255166</v>
      </c>
      <c r="T13" s="40">
        <f t="shared" si="0"/>
        <v>32.678342588637335</v>
      </c>
      <c r="U13" s="40">
        <f t="shared" si="0"/>
        <v>35.448742020277884</v>
      </c>
      <c r="V13" s="40">
        <f t="shared" si="0"/>
        <v>38.827838827838825</v>
      </c>
      <c r="W13" s="40">
        <f t="shared" si="0"/>
        <v>44.093057070156306</v>
      </c>
      <c r="X13" s="40">
        <f t="shared" si="0"/>
        <v>48.082099596231494</v>
      </c>
      <c r="Y13" s="40">
        <f t="shared" si="0"/>
        <v>48.458005249343834</v>
      </c>
      <c r="Z13" s="40">
        <f t="shared" si="0"/>
        <v>48.571428571428569</v>
      </c>
      <c r="AA13" s="40">
        <f t="shared" si="0"/>
        <v>49.811794228356334</v>
      </c>
      <c r="AB13" s="40">
        <f t="shared" si="0"/>
        <v>51.924825704759016</v>
      </c>
      <c r="AC13" s="40">
        <f t="shared" si="0"/>
        <v>54.891304347826086</v>
      </c>
      <c r="AD13" s="40">
        <f t="shared" si="0"/>
        <v>57.727952167414053</v>
      </c>
      <c r="AE13" s="40">
        <f t="shared" si="0"/>
        <v>61.583577712609973</v>
      </c>
      <c r="AF13" s="40">
        <f t="shared" si="0"/>
        <v>64.27251122260364</v>
      </c>
      <c r="AG13" s="40">
        <f t="shared" si="0"/>
        <v>62.295494588472188</v>
      </c>
      <c r="AH13" s="40">
        <f t="shared" si="0"/>
        <v>62.234042553191486</v>
      </c>
      <c r="AI13" s="40">
        <f t="shared" si="0"/>
        <v>63.118895250926236</v>
      </c>
      <c r="AJ13" s="40">
        <f t="shared" si="0"/>
        <v>64.301684304665372</v>
      </c>
      <c r="AK13" s="40">
        <f t="shared" si="0"/>
        <v>66.065454545454543</v>
      </c>
      <c r="AL13" s="40">
        <f t="shared" si="0"/>
        <v>67.017592464330235</v>
      </c>
      <c r="AM13" s="40">
        <f t="shared" si="0"/>
        <v>68.592784246083085</v>
      </c>
      <c r="AN13" s="40">
        <f t="shared" si="0"/>
        <v>69.794152744630068</v>
      </c>
      <c r="AO13" s="40">
        <f t="shared" si="0"/>
        <v>70.955256231614797</v>
      </c>
      <c r="AP13" s="40">
        <f t="shared" si="0"/>
        <v>74.528301886792448</v>
      </c>
      <c r="AQ13" s="40">
        <f t="shared" si="0"/>
        <v>76.066666666666663</v>
      </c>
      <c r="AR13" s="40">
        <f t="shared" si="0"/>
        <v>77.546493772393788</v>
      </c>
      <c r="AS13" s="40">
        <f t="shared" si="0"/>
        <v>79.274336283185846</v>
      </c>
      <c r="AT13" s="40">
        <f t="shared" si="0"/>
        <v>83.504965060684071</v>
      </c>
      <c r="AU13" s="40">
        <f t="shared" si="0"/>
        <v>87.320529554353911</v>
      </c>
      <c r="AV13" s="40">
        <f t="shared" si="0"/>
        <v>92.582929556466638</v>
      </c>
      <c r="AW13" s="40">
        <f t="shared" si="0"/>
        <v>100</v>
      </c>
      <c r="AX13" s="40">
        <f t="shared" si="0"/>
        <v>108.93693693693693</v>
      </c>
      <c r="AY13" s="40">
        <f t="shared" si="0"/>
        <v>106.34296460933493</v>
      </c>
      <c r="AZ13" s="40">
        <f t="shared" si="0"/>
        <v>107.01006310762408</v>
      </c>
      <c r="BA13" s="40">
        <f t="shared" si="0"/>
        <v>110.83851453537221</v>
      </c>
      <c r="BB13" s="40">
        <f t="shared" si="0"/>
        <v>113.0709426627794</v>
      </c>
      <c r="BC13" s="40">
        <f t="shared" si="0"/>
        <v>113.72844466767118</v>
      </c>
      <c r="BD13" s="40">
        <f t="shared" si="0"/>
        <v>115.15908712310511</v>
      </c>
      <c r="BE13" s="40">
        <f t="shared" si="0"/>
        <v>116.08996539792388</v>
      </c>
      <c r="BF13" s="40">
        <f t="shared" si="0"/>
        <v>118.11172901921132</v>
      </c>
    </row>
    <row r="14" spans="1:58" s="39" customFormat="1" x14ac:dyDescent="0.25">
      <c r="B14" s="39" t="s">
        <v>16</v>
      </c>
      <c r="C14" s="40">
        <f t="shared" si="1"/>
        <v>11.893042437142476</v>
      </c>
      <c r="D14" s="40">
        <f t="shared" si="0"/>
        <v>12.128844963391465</v>
      </c>
      <c r="E14" s="40">
        <f t="shared" si="0"/>
        <v>12.477656099114462</v>
      </c>
      <c r="F14" s="40">
        <f t="shared" si="0"/>
        <v>12.934056679527606</v>
      </c>
      <c r="G14" s="40">
        <f t="shared" si="0"/>
        <v>13.750045974474972</v>
      </c>
      <c r="H14" s="40">
        <f t="shared" si="0"/>
        <v>14.504240448152066</v>
      </c>
      <c r="I14" s="40">
        <f t="shared" si="0"/>
        <v>15.218890603960721</v>
      </c>
      <c r="J14" s="40">
        <f t="shared" si="0"/>
        <v>15.436084230931574</v>
      </c>
      <c r="K14" s="40">
        <f t="shared" si="0"/>
        <v>16.261905121277525</v>
      </c>
      <c r="L14" s="40">
        <f t="shared" si="0"/>
        <v>17.136787954105372</v>
      </c>
      <c r="M14" s="40">
        <f t="shared" si="0"/>
        <v>18.008951655500265</v>
      </c>
      <c r="N14" s="40">
        <f t="shared" si="0"/>
        <v>19.21301266910028</v>
      </c>
      <c r="O14" s="40">
        <f t="shared" si="0"/>
        <v>20.821604390801937</v>
      </c>
      <c r="P14" s="40">
        <f t="shared" si="0"/>
        <v>24.811715481171547</v>
      </c>
      <c r="Q14" s="40">
        <f t="shared" si="0"/>
        <v>28.51243482674295</v>
      </c>
      <c r="R14" s="40">
        <f t="shared" si="0"/>
        <v>30.899761493183956</v>
      </c>
      <c r="S14" s="40">
        <f t="shared" si="0"/>
        <v>33.034211423083676</v>
      </c>
      <c r="T14" s="40">
        <f t="shared" si="0"/>
        <v>35.700770506193308</v>
      </c>
      <c r="U14" s="40">
        <f t="shared" si="0"/>
        <v>39.574420801155618</v>
      </c>
      <c r="V14" s="40">
        <f t="shared" si="0"/>
        <v>43.988173163411616</v>
      </c>
      <c r="W14" s="40">
        <f t="shared" si="0"/>
        <v>49.232781693474124</v>
      </c>
      <c r="X14" s="40">
        <f t="shared" si="0"/>
        <v>52.759453878117505</v>
      </c>
      <c r="Y14" s="40">
        <f t="shared" si="0"/>
        <v>55.158086995154136</v>
      </c>
      <c r="Z14" s="40">
        <f t="shared" si="0"/>
        <v>56.885118242550924</v>
      </c>
      <c r="AA14" s="40">
        <f t="shared" si="0"/>
        <v>58.637630690503634</v>
      </c>
      <c r="AB14" s="40">
        <f t="shared" si="0"/>
        <v>60.634941447384598</v>
      </c>
      <c r="AC14" s="40">
        <f t="shared" si="0"/>
        <v>62.855476994079147</v>
      </c>
      <c r="AD14" s="40">
        <f t="shared" si="0"/>
        <v>66.096387319960328</v>
      </c>
      <c r="AE14" s="40">
        <f t="shared" si="0"/>
        <v>67.726256440167205</v>
      </c>
      <c r="AF14" s="40">
        <f t="shared" si="0"/>
        <v>71.091212989493798</v>
      </c>
      <c r="AG14" s="40">
        <f t="shared" si="0"/>
        <v>70.36087465047288</v>
      </c>
      <c r="AH14" s="40">
        <f t="shared" si="0"/>
        <v>69.005227668762785</v>
      </c>
      <c r="AI14" s="40">
        <f t="shared" si="0"/>
        <v>68.947909112883735</v>
      </c>
      <c r="AJ14" s="40">
        <f t="shared" si="0"/>
        <v>71.573774494841587</v>
      </c>
      <c r="AK14" s="40">
        <f t="shared" si="0"/>
        <v>71.999290730932614</v>
      </c>
      <c r="AL14" s="40">
        <f t="shared" si="0"/>
        <v>74.593323930418435</v>
      </c>
      <c r="AM14" s="40">
        <f t="shared" si="0"/>
        <v>77.816179111625488</v>
      </c>
      <c r="AN14" s="40">
        <f t="shared" si="0"/>
        <v>79.591028810574116</v>
      </c>
      <c r="AO14" s="40">
        <f t="shared" si="0"/>
        <v>80.027701739144689</v>
      </c>
      <c r="AP14" s="40">
        <f t="shared" si="0"/>
        <v>81.71577553385201</v>
      </c>
      <c r="AQ14" s="40">
        <f t="shared" si="0"/>
        <v>83.083182415837655</v>
      </c>
      <c r="AR14" s="40">
        <f t="shared" si="0"/>
        <v>83.422420496868995</v>
      </c>
      <c r="AS14" s="40">
        <f t="shared" si="0"/>
        <v>83.943021038632253</v>
      </c>
      <c r="AT14" s="40">
        <f t="shared" si="0"/>
        <v>88.205870324346435</v>
      </c>
      <c r="AU14" s="40">
        <f t="shared" si="0"/>
        <v>91.662113177924681</v>
      </c>
      <c r="AV14" s="40">
        <f t="shared" si="0"/>
        <v>95.792940684422007</v>
      </c>
      <c r="AW14" s="40">
        <f t="shared" si="0"/>
        <v>100</v>
      </c>
      <c r="AX14" s="40">
        <f t="shared" si="0"/>
        <v>106.49627777854509</v>
      </c>
      <c r="AY14" s="40">
        <f t="shared" si="0"/>
        <v>109.13845325435821</v>
      </c>
      <c r="AZ14" s="40">
        <f t="shared" si="0"/>
        <v>111.49169902786103</v>
      </c>
      <c r="BA14" s="40">
        <f t="shared" si="0"/>
        <v>114.62512838069155</v>
      </c>
      <c r="BB14" s="40">
        <f t="shared" si="0"/>
        <v>117.99637541222259</v>
      </c>
      <c r="BC14" s="40">
        <f t="shared" si="0"/>
        <v>121.29246950979177</v>
      </c>
      <c r="BD14" s="40">
        <f t="shared" si="0"/>
        <v>123.98174795921642</v>
      </c>
      <c r="BE14" s="40">
        <f t="shared" si="0"/>
        <v>125.82069885052682</v>
      </c>
      <c r="BF14" s="40">
        <f t="shared" si="0"/>
        <v>128.68163225999382</v>
      </c>
    </row>
    <row r="15" spans="1:58" s="39" customFormat="1" x14ac:dyDescent="0.25">
      <c r="B15" s="39" t="s">
        <v>7</v>
      </c>
      <c r="C15" s="40">
        <f t="shared" si="1"/>
        <v>19.877942458587619</v>
      </c>
      <c r="D15" s="40">
        <f t="shared" si="0"/>
        <v>20.512370591331813</v>
      </c>
      <c r="E15" s="40">
        <f t="shared" si="0"/>
        <v>20.637964092731394</v>
      </c>
      <c r="F15" s="40">
        <f t="shared" si="0"/>
        <v>21.190681622088007</v>
      </c>
      <c r="G15" s="40">
        <f t="shared" si="0"/>
        <v>22.025484031110377</v>
      </c>
      <c r="H15" s="40">
        <f t="shared" si="0"/>
        <v>22.802641232575201</v>
      </c>
      <c r="I15" s="40">
        <f t="shared" si="0"/>
        <v>22.556489753021545</v>
      </c>
      <c r="J15" s="40">
        <f t="shared" si="0"/>
        <v>21.713560885608857</v>
      </c>
      <c r="K15" s="40">
        <f t="shared" si="0"/>
        <v>21.785570334542523</v>
      </c>
      <c r="L15" s="40">
        <f t="shared" si="0"/>
        <v>23.08112040742088</v>
      </c>
      <c r="M15" s="40">
        <f t="shared" si="0"/>
        <v>24.082869308876514</v>
      </c>
      <c r="N15" s="40">
        <f t="shared" si="0"/>
        <v>24.279522469774161</v>
      </c>
      <c r="O15" s="40">
        <f t="shared" si="0"/>
        <v>24.84864975171757</v>
      </c>
      <c r="P15" s="40">
        <f t="shared" si="0"/>
        <v>28.910878993341885</v>
      </c>
      <c r="Q15" s="40">
        <f t="shared" si="0"/>
        <v>34.602732088095905</v>
      </c>
      <c r="R15" s="40">
        <f t="shared" si="0"/>
        <v>35.904924967267597</v>
      </c>
      <c r="S15" s="40">
        <f t="shared" si="0"/>
        <v>38.311418685121104</v>
      </c>
      <c r="T15" s="40">
        <f t="shared" si="0"/>
        <v>42.411050648807034</v>
      </c>
      <c r="U15" s="40">
        <f t="shared" si="0"/>
        <v>46.747951542713764</v>
      </c>
      <c r="V15" s="40">
        <f t="shared" si="0"/>
        <v>51.487474892939709</v>
      </c>
      <c r="W15" s="40">
        <f t="shared" si="0"/>
        <v>56.854570943702498</v>
      </c>
      <c r="X15" s="40">
        <f t="shared" si="0"/>
        <v>61.875130362233193</v>
      </c>
      <c r="Y15" s="40">
        <f t="shared" si="0"/>
        <v>61.887866108786611</v>
      </c>
      <c r="Z15" s="40">
        <f t="shared" si="0"/>
        <v>65.202815957090181</v>
      </c>
      <c r="AA15" s="40">
        <f t="shared" si="0"/>
        <v>68.038310244569871</v>
      </c>
      <c r="AB15" s="40">
        <f t="shared" si="0"/>
        <v>73.5907958890175</v>
      </c>
      <c r="AC15" s="40">
        <f t="shared" si="0"/>
        <v>73.689847208339287</v>
      </c>
      <c r="AD15" s="40">
        <f t="shared" si="0"/>
        <v>72.55187089909559</v>
      </c>
      <c r="AE15" s="40">
        <f t="shared" si="0"/>
        <v>75.422171365165227</v>
      </c>
      <c r="AF15" s="40">
        <f t="shared" si="0"/>
        <v>77.936962750716333</v>
      </c>
      <c r="AG15" s="40">
        <f t="shared" si="0"/>
        <v>77.267595031990965</v>
      </c>
      <c r="AH15" s="40">
        <f t="shared" si="0"/>
        <v>79.523549736315687</v>
      </c>
      <c r="AI15" s="40">
        <f t="shared" si="0"/>
        <v>81.580498092609247</v>
      </c>
      <c r="AJ15" s="40">
        <f t="shared" si="0"/>
        <v>85.597826086956516</v>
      </c>
      <c r="AK15" s="40">
        <f t="shared" si="0"/>
        <v>90.921070414920933</v>
      </c>
      <c r="AL15" s="40">
        <f t="shared" si="0"/>
        <v>93.17614325461939</v>
      </c>
      <c r="AM15" s="40">
        <f t="shared" si="0"/>
        <v>95.125258994160859</v>
      </c>
      <c r="AN15" s="40">
        <f t="shared" si="0"/>
        <v>102.9105703779047</v>
      </c>
      <c r="AO15" s="40">
        <f t="shared" si="0"/>
        <v>105.25479652939021</v>
      </c>
      <c r="AP15" s="40">
        <f t="shared" si="0"/>
        <v>107.03454811751529</v>
      </c>
      <c r="AQ15" s="40">
        <f t="shared" si="0"/>
        <v>112.55405405405405</v>
      </c>
      <c r="AR15" s="40">
        <f t="shared" si="0"/>
        <v>114.91451780485501</v>
      </c>
      <c r="AS15" s="40">
        <f t="shared" si="0"/>
        <v>107.07424839112477</v>
      </c>
      <c r="AT15" s="40">
        <f t="shared" si="0"/>
        <v>102.08926417370326</v>
      </c>
      <c r="AU15" s="40">
        <f t="shared" si="0"/>
        <v>100.49502524138607</v>
      </c>
      <c r="AV15" s="40">
        <f t="shared" si="0"/>
        <v>99.756785679540812</v>
      </c>
      <c r="AW15" s="40">
        <f t="shared" si="0"/>
        <v>100</v>
      </c>
      <c r="AX15" s="40">
        <f t="shared" si="0"/>
        <v>105.69315361782881</v>
      </c>
      <c r="AY15" s="40">
        <f t="shared" si="0"/>
        <v>113.9200074067216</v>
      </c>
      <c r="AZ15" s="40">
        <f t="shared" si="0"/>
        <v>106.03654058024237</v>
      </c>
      <c r="BA15" s="40">
        <f t="shared" si="0"/>
        <v>105.00543596434008</v>
      </c>
      <c r="BB15" s="40">
        <f t="shared" si="0"/>
        <v>106.34755463059314</v>
      </c>
      <c r="BC15" s="40">
        <f t="shared" si="0"/>
        <v>110.39088974702499</v>
      </c>
      <c r="BD15" s="40">
        <f t="shared" si="0"/>
        <v>116.79154939873533</v>
      </c>
      <c r="BE15" s="40">
        <f t="shared" si="0"/>
        <v>129.91452991452991</v>
      </c>
      <c r="BF15" s="40">
        <f t="shared" si="0"/>
        <v>129.90180209344987</v>
      </c>
    </row>
    <row r="16" spans="1:58" s="39" customFormat="1" x14ac:dyDescent="0.25">
      <c r="B16" s="39" t="s">
        <v>8</v>
      </c>
      <c r="C16" s="40">
        <f t="shared" si="1"/>
        <v>6.25</v>
      </c>
      <c r="D16" s="40">
        <f t="shared" si="0"/>
        <v>10.714285714285714</v>
      </c>
      <c r="E16" s="40">
        <f t="shared" si="0"/>
        <v>10.810810810810811</v>
      </c>
      <c r="F16" s="40">
        <f t="shared" si="0"/>
        <v>9.0909090909090917</v>
      </c>
      <c r="G16" s="40">
        <f t="shared" si="0"/>
        <v>10</v>
      </c>
      <c r="H16" s="40">
        <f t="shared" si="0"/>
        <v>10.714285714285714</v>
      </c>
      <c r="I16" s="40">
        <f t="shared" si="0"/>
        <v>11.290322580645162</v>
      </c>
      <c r="J16" s="40">
        <f t="shared" si="0"/>
        <v>11.111111111111111</v>
      </c>
      <c r="K16" s="40">
        <f t="shared" si="0"/>
        <v>12.195121951219512</v>
      </c>
      <c r="L16" s="40">
        <f t="shared" si="0"/>
        <v>12.631578947368421</v>
      </c>
      <c r="M16" s="40">
        <f t="shared" si="0"/>
        <v>13.761467889908257</v>
      </c>
      <c r="N16" s="40">
        <f t="shared" si="0"/>
        <v>14.383561643835616</v>
      </c>
      <c r="O16" s="40">
        <f t="shared" si="0"/>
        <v>15.64245810055866</v>
      </c>
      <c r="P16" s="40">
        <f t="shared" si="0"/>
        <v>17.748917748917748</v>
      </c>
      <c r="Q16" s="40">
        <f t="shared" si="0"/>
        <v>19.444444444444443</v>
      </c>
      <c r="R16" s="40">
        <f t="shared" si="0"/>
        <v>22.701149425287355</v>
      </c>
      <c r="S16" s="40">
        <f t="shared" si="0"/>
        <v>24.570024570024572</v>
      </c>
      <c r="T16" s="40">
        <f t="shared" si="0"/>
        <v>27.032967032967033</v>
      </c>
      <c r="U16" s="40">
        <f t="shared" si="0"/>
        <v>29.622641509433961</v>
      </c>
      <c r="V16" s="40">
        <f t="shared" si="0"/>
        <v>32.225913621262457</v>
      </c>
      <c r="W16" s="40">
        <f t="shared" si="0"/>
        <v>35.516739446870453</v>
      </c>
      <c r="X16" s="40">
        <f t="shared" si="0"/>
        <v>41.497461928934008</v>
      </c>
      <c r="Y16" s="40">
        <f t="shared" si="0"/>
        <v>44.392523364485982</v>
      </c>
      <c r="Z16" s="40">
        <f t="shared" si="0"/>
        <v>47.219193020719736</v>
      </c>
      <c r="AA16" s="40">
        <f t="shared" si="0"/>
        <v>51.079913606911447</v>
      </c>
      <c r="AB16" s="40">
        <f t="shared" si="0"/>
        <v>52.953156822810591</v>
      </c>
      <c r="AC16" s="40">
        <f t="shared" si="0"/>
        <v>55.490767735665692</v>
      </c>
      <c r="AD16" s="40">
        <f t="shared" si="0"/>
        <v>58.441558441558442</v>
      </c>
      <c r="AE16" s="40">
        <f t="shared" si="0"/>
        <v>61.777777777777779</v>
      </c>
      <c r="AF16" s="40">
        <f t="shared" si="0"/>
        <v>65.973377703826955</v>
      </c>
      <c r="AG16" s="40">
        <f t="shared" si="0"/>
        <v>66.614048934490924</v>
      </c>
      <c r="AH16" s="40">
        <f t="shared" si="0"/>
        <v>70.527156549520768</v>
      </c>
      <c r="AI16" s="40">
        <f t="shared" si="0"/>
        <v>68.229166666666671</v>
      </c>
      <c r="AJ16" s="40">
        <f t="shared" si="0"/>
        <v>73.884418434528158</v>
      </c>
      <c r="AK16" s="40">
        <f t="shared" si="0"/>
        <v>75.180375180375179</v>
      </c>
      <c r="AL16" s="40">
        <f t="shared" si="0"/>
        <v>75.091307523739957</v>
      </c>
      <c r="AM16" s="40">
        <f t="shared" si="0"/>
        <v>81.738495252008761</v>
      </c>
      <c r="AN16" s="40">
        <f t="shared" si="0"/>
        <v>82.487491065046456</v>
      </c>
      <c r="AO16" s="40">
        <f t="shared" si="0"/>
        <v>84.181568088033018</v>
      </c>
      <c r="AP16" s="40">
        <f t="shared" si="0"/>
        <v>88.257817485641354</v>
      </c>
      <c r="AQ16" s="40">
        <f t="shared" si="0"/>
        <v>92.845257903494172</v>
      </c>
      <c r="AR16" s="40">
        <f t="shared" si="0"/>
        <v>95.359281437125745</v>
      </c>
      <c r="AS16" s="40">
        <f t="shared" si="0"/>
        <v>97.265440829797271</v>
      </c>
      <c r="AT16" s="40">
        <f t="shared" si="0"/>
        <v>97.379912663755462</v>
      </c>
      <c r="AU16" s="40">
        <f t="shared" si="0"/>
        <v>95.83011583011583</v>
      </c>
      <c r="AV16" s="40">
        <f t="shared" si="0"/>
        <v>98.139188686267218</v>
      </c>
      <c r="AW16" s="40">
        <f t="shared" si="0"/>
        <v>100</v>
      </c>
      <c r="AX16" s="40">
        <f t="shared" si="0"/>
        <v>103.29464619992513</v>
      </c>
      <c r="AY16" s="40">
        <f t="shared" si="0"/>
        <v>106.31538163502519</v>
      </c>
      <c r="AZ16" s="40">
        <f t="shared" si="0"/>
        <v>106.36994691710902</v>
      </c>
      <c r="BA16" s="40">
        <f t="shared" si="0"/>
        <v>107.51689189189189</v>
      </c>
      <c r="BB16" s="40">
        <f t="shared" ref="BB16:BF16" si="2">100*BB6/BB11</f>
        <v>108.59538784067085</v>
      </c>
      <c r="BC16" s="40">
        <f t="shared" si="2"/>
        <v>112.55660765747221</v>
      </c>
      <c r="BD16" s="40">
        <f t="shared" si="2"/>
        <v>113.6765270841337</v>
      </c>
      <c r="BE16" s="40">
        <f t="shared" si="2"/>
        <v>120.77294685990339</v>
      </c>
      <c r="BF16" s="40">
        <f t="shared" si="2"/>
        <v>120.99264705882354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C4AB9-1E40-4310-8ECD-D6150C0BE8A8}">
  <sheetPr codeName="Sheet1"/>
  <dimension ref="A1:BD42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B23" sqref="B23"/>
    </sheetView>
  </sheetViews>
  <sheetFormatPr defaultRowHeight="15" x14ac:dyDescent="0.25"/>
  <cols>
    <col min="1" max="1" width="19" bestFit="1" customWidth="1"/>
    <col min="2" max="2" width="58" bestFit="1" customWidth="1"/>
    <col min="3" max="3" width="28" bestFit="1" customWidth="1"/>
  </cols>
  <sheetData>
    <row r="1" spans="1:56" x14ac:dyDescent="0.25">
      <c r="A1" t="s">
        <v>0</v>
      </c>
      <c r="B1" t="s">
        <v>1</v>
      </c>
      <c r="C1" t="s">
        <v>2</v>
      </c>
      <c r="D1">
        <v>1961</v>
      </c>
      <c r="E1">
        <v>1962</v>
      </c>
      <c r="F1">
        <v>1963</v>
      </c>
      <c r="G1">
        <v>1964</v>
      </c>
      <c r="H1">
        <v>1965</v>
      </c>
      <c r="I1">
        <v>1966</v>
      </c>
      <c r="J1">
        <v>1967</v>
      </c>
      <c r="K1">
        <v>1968</v>
      </c>
      <c r="L1">
        <v>1969</v>
      </c>
      <c r="M1">
        <v>1970</v>
      </c>
      <c r="N1">
        <v>1971</v>
      </c>
      <c r="O1">
        <v>1972</v>
      </c>
      <c r="P1">
        <v>1973</v>
      </c>
      <c r="Q1">
        <v>1974</v>
      </c>
      <c r="R1">
        <v>1975</v>
      </c>
      <c r="S1">
        <v>1976</v>
      </c>
      <c r="T1">
        <v>1977</v>
      </c>
      <c r="U1">
        <v>1978</v>
      </c>
      <c r="V1">
        <v>1979</v>
      </c>
      <c r="W1">
        <v>1980</v>
      </c>
      <c r="X1">
        <v>1981</v>
      </c>
      <c r="Y1">
        <v>1982</v>
      </c>
      <c r="Z1">
        <v>1983</v>
      </c>
      <c r="AA1">
        <v>1984</v>
      </c>
      <c r="AB1">
        <v>1985</v>
      </c>
      <c r="AC1">
        <v>1986</v>
      </c>
      <c r="AD1">
        <v>1987</v>
      </c>
      <c r="AE1">
        <v>1988</v>
      </c>
      <c r="AF1">
        <v>1989</v>
      </c>
      <c r="AG1">
        <v>1990</v>
      </c>
      <c r="AH1">
        <v>1991</v>
      </c>
      <c r="AI1">
        <v>1992</v>
      </c>
      <c r="AJ1">
        <v>1993</v>
      </c>
      <c r="AK1">
        <v>1994</v>
      </c>
      <c r="AL1">
        <v>1995</v>
      </c>
      <c r="AM1">
        <v>1996</v>
      </c>
      <c r="AN1">
        <v>1997</v>
      </c>
      <c r="AO1">
        <v>1998</v>
      </c>
      <c r="AP1">
        <v>1999</v>
      </c>
      <c r="AQ1">
        <v>2000</v>
      </c>
      <c r="AR1">
        <v>2001</v>
      </c>
      <c r="AS1">
        <v>2002</v>
      </c>
      <c r="AT1">
        <v>2003</v>
      </c>
      <c r="AU1">
        <v>2004</v>
      </c>
      <c r="AV1">
        <v>2005</v>
      </c>
      <c r="AW1">
        <v>2006</v>
      </c>
      <c r="AX1">
        <v>2007</v>
      </c>
      <c r="AY1">
        <v>2008</v>
      </c>
      <c r="AZ1">
        <v>2009</v>
      </c>
      <c r="BA1">
        <v>2010</v>
      </c>
      <c r="BB1">
        <v>2011</v>
      </c>
      <c r="BC1">
        <v>2012</v>
      </c>
      <c r="BD1">
        <v>2013</v>
      </c>
    </row>
    <row r="2" spans="1:56" s="3" customFormat="1" x14ac:dyDescent="0.25">
      <c r="A2" s="3" t="s">
        <v>3</v>
      </c>
      <c r="B2" s="4" t="s">
        <v>4</v>
      </c>
      <c r="C2" s="3" t="s">
        <v>18</v>
      </c>
      <c r="D2" s="3">
        <v>7424.1</v>
      </c>
      <c r="E2" s="3">
        <v>7847.5</v>
      </c>
      <c r="F2" s="3">
        <v>8333.7000000000007</v>
      </c>
      <c r="G2" s="3">
        <v>8985</v>
      </c>
      <c r="H2" s="3">
        <v>10071.200000000001</v>
      </c>
      <c r="I2" s="3">
        <v>11285.7</v>
      </c>
      <c r="J2" s="3">
        <v>12417.6</v>
      </c>
      <c r="K2" s="3">
        <v>13274.6</v>
      </c>
      <c r="L2" s="3">
        <v>14592.5</v>
      </c>
      <c r="M2" s="3">
        <v>16276.1</v>
      </c>
      <c r="N2" s="3">
        <v>17958.599999999999</v>
      </c>
      <c r="O2" s="3">
        <v>19800</v>
      </c>
      <c r="P2" s="3">
        <v>22447.5</v>
      </c>
      <c r="Q2" s="3">
        <v>28222.9</v>
      </c>
      <c r="R2" s="3">
        <v>34997.300000000003</v>
      </c>
      <c r="S2" s="3">
        <v>39920.800000000003</v>
      </c>
      <c r="T2" s="3">
        <v>45364.5</v>
      </c>
      <c r="U2" s="3">
        <v>52716.3</v>
      </c>
      <c r="V2" s="3">
        <v>61622.9</v>
      </c>
      <c r="W2" s="3">
        <v>71119.399999999994</v>
      </c>
      <c r="X2" s="3">
        <v>82247.100000000006</v>
      </c>
      <c r="Y2" s="3">
        <v>92103.7</v>
      </c>
      <c r="Z2" s="3">
        <v>97549.3</v>
      </c>
      <c r="AA2" s="3">
        <v>101698.3</v>
      </c>
      <c r="AB2" s="3">
        <v>105468.5</v>
      </c>
      <c r="AC2" s="3">
        <v>109651.3</v>
      </c>
      <c r="AD2" s="3">
        <v>112643.5</v>
      </c>
      <c r="AE2" s="3">
        <v>117370.7</v>
      </c>
      <c r="AF2" s="3">
        <v>122465.60000000001</v>
      </c>
      <c r="AG2" s="3">
        <v>131065.3</v>
      </c>
      <c r="AH2" s="3">
        <v>133899.20000000001</v>
      </c>
      <c r="AI2" s="3">
        <v>136093.6</v>
      </c>
      <c r="AJ2" s="3">
        <v>137993.60000000001</v>
      </c>
      <c r="AK2" s="3">
        <v>142088.9</v>
      </c>
      <c r="AL2" s="3">
        <v>142987.5</v>
      </c>
      <c r="AM2" s="3">
        <v>144862.70000000001</v>
      </c>
      <c r="AN2" s="3">
        <v>146383.70000000001</v>
      </c>
      <c r="AO2" s="3">
        <v>149291.6</v>
      </c>
      <c r="AP2" s="3">
        <v>148067.79999999999</v>
      </c>
      <c r="AQ2" s="3">
        <v>148539.9</v>
      </c>
      <c r="AR2" s="3">
        <v>150476.70000000001</v>
      </c>
      <c r="AS2" s="3">
        <v>151260.79999999999</v>
      </c>
      <c r="AT2" s="3">
        <v>150827.70000000001</v>
      </c>
      <c r="AU2" s="3">
        <v>156926.20000000001</v>
      </c>
      <c r="AV2" s="3">
        <v>163196.70000000001</v>
      </c>
      <c r="AW2" s="3">
        <v>172554.1</v>
      </c>
      <c r="AX2" s="3">
        <v>184197.3</v>
      </c>
      <c r="AY2" s="3">
        <v>198669.7</v>
      </c>
      <c r="AZ2" s="3">
        <v>214157.8</v>
      </c>
      <c r="BA2" s="3">
        <v>226201.4</v>
      </c>
      <c r="BB2" s="3">
        <v>240730.8</v>
      </c>
      <c r="BC2" s="3">
        <v>258717.3</v>
      </c>
      <c r="BD2" s="3">
        <v>278206.5</v>
      </c>
    </row>
    <row r="3" spans="1:56" s="3" customFormat="1" x14ac:dyDescent="0.25">
      <c r="C3" s="3" t="s">
        <v>5</v>
      </c>
      <c r="D3" s="3">
        <v>146.5</v>
      </c>
      <c r="E3" s="3">
        <v>159.69999999999999</v>
      </c>
      <c r="F3" s="3">
        <v>165.3</v>
      </c>
      <c r="G3" s="3">
        <v>168.6</v>
      </c>
      <c r="H3" s="3">
        <v>178.3</v>
      </c>
      <c r="I3" s="3">
        <v>199.5</v>
      </c>
      <c r="J3" s="3">
        <v>217.6</v>
      </c>
      <c r="K3" s="3">
        <v>235.1</v>
      </c>
      <c r="L3" s="3">
        <v>257.60000000000002</v>
      </c>
      <c r="M3" s="3">
        <v>277.8</v>
      </c>
      <c r="N3" s="3">
        <v>297.60000000000002</v>
      </c>
      <c r="O3" s="3">
        <v>347.2</v>
      </c>
      <c r="P3" s="3">
        <v>417.2</v>
      </c>
      <c r="Q3" s="3">
        <v>542.4</v>
      </c>
      <c r="R3" s="3">
        <v>683.3</v>
      </c>
      <c r="S3" s="3">
        <v>710.3</v>
      </c>
      <c r="T3" s="3">
        <v>746.4</v>
      </c>
      <c r="U3" s="3">
        <v>987.2</v>
      </c>
      <c r="V3" s="3">
        <v>1202.4000000000001</v>
      </c>
      <c r="W3" s="3">
        <v>1371.6</v>
      </c>
      <c r="X3" s="3">
        <v>1592</v>
      </c>
      <c r="Y3" s="3">
        <v>1870.8</v>
      </c>
      <c r="Z3" s="3">
        <v>1955.4</v>
      </c>
      <c r="AA3" s="3">
        <v>2021.6</v>
      </c>
      <c r="AB3" s="3">
        <v>2141.1</v>
      </c>
      <c r="AC3" s="3">
        <v>2320.4</v>
      </c>
      <c r="AD3" s="3">
        <v>2490.1999999999998</v>
      </c>
      <c r="AE3" s="3">
        <v>2673</v>
      </c>
      <c r="AF3" s="3">
        <v>2925.7</v>
      </c>
      <c r="AG3" s="3">
        <v>3328.1</v>
      </c>
      <c r="AH3" s="3">
        <v>3388.8</v>
      </c>
      <c r="AI3" s="3">
        <v>3531.5</v>
      </c>
      <c r="AJ3" s="3">
        <v>4758</v>
      </c>
      <c r="AK3" s="3">
        <v>5423.9</v>
      </c>
      <c r="AL3" s="3">
        <v>5772</v>
      </c>
      <c r="AM3" s="3">
        <v>6163.7</v>
      </c>
      <c r="AN3" s="3">
        <v>6199.8</v>
      </c>
      <c r="AO3" s="3">
        <v>6207.8</v>
      </c>
      <c r="AP3" s="3">
        <v>6211</v>
      </c>
      <c r="AQ3" s="3">
        <v>6411.8</v>
      </c>
      <c r="AR3" s="3">
        <v>6408.6</v>
      </c>
      <c r="AS3" s="3">
        <v>6464.4</v>
      </c>
      <c r="AT3" s="3">
        <v>6491.3</v>
      </c>
      <c r="AU3" s="3">
        <v>6692</v>
      </c>
      <c r="AV3" s="3">
        <v>6964.1</v>
      </c>
      <c r="AW3" s="3">
        <v>7403.3</v>
      </c>
      <c r="AX3" s="3">
        <v>8140.7</v>
      </c>
      <c r="AY3" s="3">
        <v>8940.2000000000007</v>
      </c>
      <c r="AZ3" s="3">
        <v>9022.7000000000007</v>
      </c>
      <c r="BA3" s="3">
        <v>9090.4</v>
      </c>
      <c r="BB3" s="3">
        <v>9520.9</v>
      </c>
      <c r="BC3" s="3">
        <v>9958.2000000000007</v>
      </c>
      <c r="BD3" s="3">
        <v>10265.799999999999</v>
      </c>
    </row>
    <row r="4" spans="1:56" s="3" customFormat="1" x14ac:dyDescent="0.25">
      <c r="C4" s="3" t="s">
        <v>6</v>
      </c>
      <c r="D4" s="3">
        <v>5774.8</v>
      </c>
      <c r="E4" s="3">
        <v>6126.8</v>
      </c>
      <c r="F4" s="3">
        <v>6571.7</v>
      </c>
      <c r="G4" s="3">
        <v>7159.5</v>
      </c>
      <c r="H4" s="3">
        <v>8104</v>
      </c>
      <c r="I4" s="3">
        <v>9041.1</v>
      </c>
      <c r="J4" s="3">
        <v>9972.9</v>
      </c>
      <c r="K4" s="3">
        <v>10626.8</v>
      </c>
      <c r="L4" s="3">
        <v>11601.9</v>
      </c>
      <c r="M4" s="3">
        <v>12804.7</v>
      </c>
      <c r="N4" s="3">
        <v>13980.4</v>
      </c>
      <c r="O4" s="3">
        <v>15451.7</v>
      </c>
      <c r="P4" s="3">
        <v>17481.400000000001</v>
      </c>
      <c r="Q4" s="3">
        <v>21820</v>
      </c>
      <c r="R4" s="3">
        <v>26651.7</v>
      </c>
      <c r="S4" s="3">
        <v>30434.400000000001</v>
      </c>
      <c r="T4" s="3">
        <v>34418.5</v>
      </c>
      <c r="U4" s="3">
        <v>39307.4</v>
      </c>
      <c r="V4" s="3">
        <v>45830.3</v>
      </c>
      <c r="W4" s="3">
        <v>53003.4</v>
      </c>
      <c r="X4" s="3">
        <v>61354.5</v>
      </c>
      <c r="Y4" s="3">
        <v>67776.3</v>
      </c>
      <c r="Z4" s="3">
        <v>72034.8</v>
      </c>
      <c r="AA4" s="3">
        <v>74632.899999999994</v>
      </c>
      <c r="AB4" s="3">
        <v>77344.800000000003</v>
      </c>
      <c r="AC4" s="3">
        <v>79894.399999999994</v>
      </c>
      <c r="AD4" s="3">
        <v>82795.399999999994</v>
      </c>
      <c r="AE4" s="3">
        <v>87400.4</v>
      </c>
      <c r="AF4" s="3">
        <v>90511.7</v>
      </c>
      <c r="AG4" s="3">
        <v>96625</v>
      </c>
      <c r="AH4" s="3">
        <v>97959.3</v>
      </c>
      <c r="AI4" s="3">
        <v>98064.6</v>
      </c>
      <c r="AJ4" s="3">
        <v>98260.5</v>
      </c>
      <c r="AK4" s="3">
        <v>101016.6</v>
      </c>
      <c r="AL4" s="3">
        <v>100602.2</v>
      </c>
      <c r="AM4" s="3">
        <v>102588.8</v>
      </c>
      <c r="AN4" s="3">
        <v>105066.8</v>
      </c>
      <c r="AO4" s="3">
        <v>106123.3</v>
      </c>
      <c r="AP4" s="3">
        <v>105137.3</v>
      </c>
      <c r="AQ4" s="3">
        <v>106184.8</v>
      </c>
      <c r="AR4" s="3">
        <v>107844.4</v>
      </c>
      <c r="AS4" s="3">
        <v>109072.2</v>
      </c>
      <c r="AT4" s="3">
        <v>111703.1</v>
      </c>
      <c r="AU4" s="3">
        <v>119102.6</v>
      </c>
      <c r="AV4" s="3">
        <v>125957.9</v>
      </c>
      <c r="AW4" s="3">
        <v>135016.5</v>
      </c>
      <c r="AX4" s="3">
        <v>145891.29999999999</v>
      </c>
      <c r="AY4" s="3">
        <v>158188.79999999999</v>
      </c>
      <c r="AZ4" s="3">
        <v>169790.1</v>
      </c>
      <c r="BA4" s="3">
        <v>184245.5</v>
      </c>
      <c r="BB4" s="3">
        <v>197399.6</v>
      </c>
      <c r="BC4" s="3">
        <v>212865.2</v>
      </c>
      <c r="BD4" s="3">
        <v>228943</v>
      </c>
    </row>
    <row r="5" spans="1:56" s="3" customFormat="1" x14ac:dyDescent="0.25">
      <c r="C5" s="3" t="s">
        <v>7</v>
      </c>
      <c r="D5" s="3">
        <v>1501.2</v>
      </c>
      <c r="E5" s="3">
        <v>1558.2</v>
      </c>
      <c r="F5" s="3">
        <v>1592.7</v>
      </c>
      <c r="G5" s="3">
        <v>1652</v>
      </c>
      <c r="H5" s="3">
        <v>1782.9</v>
      </c>
      <c r="I5" s="3">
        <v>2038</v>
      </c>
      <c r="J5" s="3">
        <v>2218.6999999999998</v>
      </c>
      <c r="K5" s="3">
        <v>2402.5</v>
      </c>
      <c r="L5" s="3">
        <v>2720.7</v>
      </c>
      <c r="M5" s="3">
        <v>3178.9</v>
      </c>
      <c r="N5" s="3">
        <v>3662.9</v>
      </c>
      <c r="O5" s="3">
        <v>3976.3</v>
      </c>
      <c r="P5" s="3">
        <v>4515.7</v>
      </c>
      <c r="Q5" s="3">
        <v>5811.9</v>
      </c>
      <c r="R5" s="3">
        <v>7595.5</v>
      </c>
      <c r="S5" s="3">
        <v>8683.6</v>
      </c>
      <c r="T5" s="3">
        <v>10081.5</v>
      </c>
      <c r="U5" s="3">
        <v>12276.5</v>
      </c>
      <c r="V5" s="3">
        <v>14403.4</v>
      </c>
      <c r="W5" s="3">
        <v>16510.599999999999</v>
      </c>
      <c r="X5" s="3">
        <v>19012.900000000001</v>
      </c>
      <c r="Y5" s="3">
        <v>22074</v>
      </c>
      <c r="Z5" s="3">
        <v>23099.599999999999</v>
      </c>
      <c r="AA5" s="3">
        <v>24518.799999999999</v>
      </c>
      <c r="AB5" s="3">
        <v>25408.400000000001</v>
      </c>
      <c r="AC5" s="3">
        <v>26799.5</v>
      </c>
      <c r="AD5" s="3">
        <v>26655.599999999999</v>
      </c>
      <c r="AE5" s="3">
        <v>26516.799999999999</v>
      </c>
      <c r="AF5" s="3">
        <v>28162.7</v>
      </c>
      <c r="AG5" s="3">
        <v>30137.200000000001</v>
      </c>
      <c r="AH5" s="3">
        <v>31494.3</v>
      </c>
      <c r="AI5" s="3">
        <v>33435.4</v>
      </c>
      <c r="AJ5" s="3">
        <v>33815.199999999997</v>
      </c>
      <c r="AK5" s="3">
        <v>34423.1</v>
      </c>
      <c r="AL5" s="3">
        <v>35328.699999999997</v>
      </c>
      <c r="AM5" s="3">
        <v>34811.1</v>
      </c>
      <c r="AN5" s="3">
        <v>33760.1</v>
      </c>
      <c r="AO5" s="3">
        <v>35481.4</v>
      </c>
      <c r="AP5" s="3">
        <v>35098.9</v>
      </c>
      <c r="AQ5" s="3">
        <v>34051.1</v>
      </c>
      <c r="AR5" s="3">
        <v>34336.699999999997</v>
      </c>
      <c r="AS5" s="3">
        <v>33767.800000000003</v>
      </c>
      <c r="AT5" s="3">
        <v>30604.400000000001</v>
      </c>
      <c r="AU5" s="3">
        <v>28933.599999999999</v>
      </c>
      <c r="AV5" s="3">
        <v>27880.400000000001</v>
      </c>
      <c r="AW5" s="3">
        <v>27576.2</v>
      </c>
      <c r="AX5" s="3">
        <v>27458.400000000001</v>
      </c>
      <c r="AY5" s="3">
        <v>28637.7</v>
      </c>
      <c r="AZ5" s="3">
        <v>32324</v>
      </c>
      <c r="BA5" s="3">
        <v>29838.400000000001</v>
      </c>
      <c r="BB5" s="3">
        <v>30641.8</v>
      </c>
      <c r="BC5" s="3">
        <v>32606.3</v>
      </c>
      <c r="BD5" s="3">
        <v>35518.5</v>
      </c>
    </row>
    <row r="6" spans="1:56" s="3" customFormat="1" x14ac:dyDescent="0.25">
      <c r="C6" s="3" t="s">
        <v>8</v>
      </c>
      <c r="D6" s="3">
        <v>1.5</v>
      </c>
      <c r="E6" s="3">
        <v>2.8</v>
      </c>
      <c r="F6" s="3">
        <v>4</v>
      </c>
      <c r="G6" s="3">
        <v>5</v>
      </c>
      <c r="H6" s="3">
        <v>6</v>
      </c>
      <c r="I6" s="3">
        <v>7.1</v>
      </c>
      <c r="J6" s="3">
        <v>8.4</v>
      </c>
      <c r="K6" s="3">
        <v>10.199999999999999</v>
      </c>
      <c r="L6" s="3">
        <v>12.3</v>
      </c>
      <c r="M6" s="3">
        <v>14.8</v>
      </c>
      <c r="N6" s="3">
        <v>17.8</v>
      </c>
      <c r="O6" s="3">
        <v>24.7</v>
      </c>
      <c r="P6" s="3">
        <v>33.1</v>
      </c>
      <c r="Q6" s="3">
        <v>48.6</v>
      </c>
      <c r="R6" s="3">
        <v>66.8</v>
      </c>
      <c r="S6" s="3">
        <v>92.5</v>
      </c>
      <c r="T6" s="3">
        <v>118.2</v>
      </c>
      <c r="U6" s="3">
        <v>145.19999999999999</v>
      </c>
      <c r="V6" s="3">
        <v>186.7</v>
      </c>
      <c r="W6" s="3">
        <v>233.7</v>
      </c>
      <c r="X6" s="3">
        <v>287.7</v>
      </c>
      <c r="Y6" s="3">
        <v>382.5</v>
      </c>
      <c r="Z6" s="3">
        <v>459.5</v>
      </c>
      <c r="AA6" s="3">
        <v>525</v>
      </c>
      <c r="AB6" s="3">
        <v>574.20000000000005</v>
      </c>
      <c r="AC6" s="3">
        <v>637</v>
      </c>
      <c r="AD6" s="3">
        <v>702.3</v>
      </c>
      <c r="AE6" s="3">
        <v>780.5</v>
      </c>
      <c r="AF6" s="3">
        <v>865.5</v>
      </c>
      <c r="AG6" s="3">
        <v>975</v>
      </c>
      <c r="AH6" s="3">
        <v>1056.8</v>
      </c>
      <c r="AI6" s="3">
        <v>1062.0999999999999</v>
      </c>
      <c r="AJ6" s="3">
        <v>1160</v>
      </c>
      <c r="AK6" s="3">
        <v>1225.3</v>
      </c>
      <c r="AL6" s="3">
        <v>1284.7</v>
      </c>
      <c r="AM6" s="3">
        <v>1299.0999999999999</v>
      </c>
      <c r="AN6" s="3">
        <v>1357.1</v>
      </c>
      <c r="AO6" s="3">
        <v>1479.2</v>
      </c>
      <c r="AP6" s="3">
        <v>1620.6</v>
      </c>
      <c r="AQ6" s="3">
        <v>1892.1</v>
      </c>
      <c r="AR6" s="3">
        <v>1887</v>
      </c>
      <c r="AS6" s="3">
        <v>1956.4</v>
      </c>
      <c r="AT6" s="3">
        <v>2029</v>
      </c>
      <c r="AU6" s="3">
        <v>2198.1</v>
      </c>
      <c r="AV6" s="3">
        <v>2394.4</v>
      </c>
      <c r="AW6" s="3">
        <v>2558.1999999999998</v>
      </c>
      <c r="AX6" s="3">
        <v>2706.8</v>
      </c>
      <c r="AY6" s="3">
        <v>2902.9</v>
      </c>
      <c r="AZ6" s="3">
        <v>3021</v>
      </c>
      <c r="BA6" s="3">
        <v>3027</v>
      </c>
      <c r="BB6" s="3">
        <v>3168.5</v>
      </c>
      <c r="BC6" s="3">
        <v>3287.6</v>
      </c>
      <c r="BD6" s="3">
        <v>3479.2</v>
      </c>
    </row>
    <row r="7" spans="1:56" s="3" customFormat="1" x14ac:dyDescent="0.25">
      <c r="B7" s="4" t="s">
        <v>9</v>
      </c>
      <c r="C7" s="3" t="s">
        <v>18</v>
      </c>
      <c r="D7" s="3">
        <v>6303.7</v>
      </c>
      <c r="E7" s="3">
        <v>6669.1</v>
      </c>
      <c r="F7" s="3">
        <v>7071.6</v>
      </c>
      <c r="G7" s="3">
        <v>7639.1</v>
      </c>
      <c r="H7" s="3">
        <v>8547.5</v>
      </c>
      <c r="I7" s="3">
        <v>9592.7999999999993</v>
      </c>
      <c r="J7" s="3">
        <v>10573.2</v>
      </c>
      <c r="K7" s="3">
        <v>11347.8</v>
      </c>
      <c r="L7" s="3">
        <v>12520.2</v>
      </c>
      <c r="M7" s="3">
        <v>14041.9</v>
      </c>
      <c r="N7" s="3">
        <v>15531.9</v>
      </c>
      <c r="O7" s="3">
        <v>17137.5</v>
      </c>
      <c r="P7" s="3">
        <v>19457.3</v>
      </c>
      <c r="Q7" s="3">
        <v>24482.7</v>
      </c>
      <c r="R7" s="3">
        <v>30399</v>
      </c>
      <c r="S7" s="3">
        <v>34662.5</v>
      </c>
      <c r="T7" s="3">
        <v>39410.400000000001</v>
      </c>
      <c r="U7" s="3">
        <v>45880.9</v>
      </c>
      <c r="V7" s="3">
        <v>53723.4</v>
      </c>
      <c r="W7" s="3">
        <v>61985.1</v>
      </c>
      <c r="X7" s="3">
        <v>71752.600000000006</v>
      </c>
      <c r="Y7" s="3">
        <v>80287.899999999994</v>
      </c>
      <c r="Z7" s="3">
        <v>84922.2</v>
      </c>
      <c r="AA7" s="3">
        <v>88362.6</v>
      </c>
      <c r="AB7" s="3">
        <v>91042.8</v>
      </c>
      <c r="AC7" s="3">
        <v>94333.9</v>
      </c>
      <c r="AD7" s="3">
        <v>96633.9</v>
      </c>
      <c r="AE7" s="3">
        <v>100173.8</v>
      </c>
      <c r="AF7" s="3">
        <v>104238.6</v>
      </c>
      <c r="AG7" s="3">
        <v>111629.5</v>
      </c>
      <c r="AH7" s="3">
        <v>113848.4</v>
      </c>
      <c r="AI7" s="3">
        <v>115458.9</v>
      </c>
      <c r="AJ7" s="3">
        <v>117202.4</v>
      </c>
      <c r="AK7" s="3">
        <v>120354.1</v>
      </c>
      <c r="AL7" s="3">
        <v>120773</v>
      </c>
      <c r="AM7" s="3">
        <v>121490.3</v>
      </c>
      <c r="AN7" s="3">
        <v>121862.9</v>
      </c>
      <c r="AO7" s="3">
        <v>123950.2</v>
      </c>
      <c r="AP7" s="3">
        <v>122584.7</v>
      </c>
      <c r="AQ7" s="3">
        <v>122602.7</v>
      </c>
      <c r="AR7" s="3">
        <v>124263.1</v>
      </c>
      <c r="AS7" s="3">
        <v>125056</v>
      </c>
      <c r="AT7" s="3">
        <v>123875.7</v>
      </c>
      <c r="AU7" s="3">
        <v>127873.2</v>
      </c>
      <c r="AV7" s="3">
        <v>131682.29999999999</v>
      </c>
      <c r="AW7" s="3">
        <v>138094.39999999999</v>
      </c>
      <c r="AX7" s="3">
        <v>146896.20000000001</v>
      </c>
      <c r="AY7" s="3">
        <v>158537.9</v>
      </c>
      <c r="AZ7" s="3">
        <v>171088.8</v>
      </c>
      <c r="BA7" s="3">
        <v>180722.1</v>
      </c>
      <c r="BB7" s="3">
        <v>192162.3</v>
      </c>
      <c r="BC7" s="3">
        <v>206031.4</v>
      </c>
      <c r="BD7" s="3">
        <v>220900.9</v>
      </c>
    </row>
    <row r="8" spans="1:56" s="3" customFormat="1" x14ac:dyDescent="0.25">
      <c r="C8" s="3" t="s">
        <v>5</v>
      </c>
      <c r="D8" s="3">
        <v>134</v>
      </c>
      <c r="E8" s="3">
        <v>145.9</v>
      </c>
      <c r="F8" s="3">
        <v>150.9</v>
      </c>
      <c r="G8" s="3">
        <v>153.9</v>
      </c>
      <c r="H8" s="3">
        <v>162.69999999999999</v>
      </c>
      <c r="I8" s="3">
        <v>181.9</v>
      </c>
      <c r="J8" s="3">
        <v>198.4</v>
      </c>
      <c r="K8" s="3">
        <v>214.9</v>
      </c>
      <c r="L8" s="3">
        <v>235.7</v>
      </c>
      <c r="M8" s="3">
        <v>254.2</v>
      </c>
      <c r="N8" s="3">
        <v>272.3</v>
      </c>
      <c r="O8" s="3">
        <v>317.10000000000002</v>
      </c>
      <c r="P8" s="3">
        <v>382.1</v>
      </c>
      <c r="Q8" s="3">
        <v>496.7</v>
      </c>
      <c r="R8" s="3">
        <v>623.70000000000005</v>
      </c>
      <c r="S8" s="3">
        <v>648.5</v>
      </c>
      <c r="T8" s="3">
        <v>682.4</v>
      </c>
      <c r="U8" s="3">
        <v>904.6</v>
      </c>
      <c r="V8" s="3">
        <v>1102.9000000000001</v>
      </c>
      <c r="W8" s="3">
        <v>1256.4000000000001</v>
      </c>
      <c r="X8" s="3">
        <v>1455.8</v>
      </c>
      <c r="Y8" s="3">
        <v>1709.8</v>
      </c>
      <c r="Z8" s="3">
        <v>1784.3</v>
      </c>
      <c r="AA8" s="3">
        <v>1839.5</v>
      </c>
      <c r="AB8" s="3">
        <v>1941.5</v>
      </c>
      <c r="AC8" s="3">
        <v>2100.5</v>
      </c>
      <c r="AD8" s="3">
        <v>2252.1</v>
      </c>
      <c r="AE8" s="3">
        <v>2416.9</v>
      </c>
      <c r="AF8" s="3">
        <v>2647.3</v>
      </c>
      <c r="AG8" s="3">
        <v>3030.4</v>
      </c>
      <c r="AH8" s="3">
        <v>3091.7</v>
      </c>
      <c r="AI8" s="3">
        <v>3227.3</v>
      </c>
      <c r="AJ8" s="3">
        <v>4409.3</v>
      </c>
      <c r="AK8" s="3">
        <v>5028</v>
      </c>
      <c r="AL8" s="3">
        <v>5300.8</v>
      </c>
      <c r="AM8" s="3">
        <v>5630.6</v>
      </c>
      <c r="AN8" s="3">
        <v>5667.5</v>
      </c>
      <c r="AO8" s="3">
        <v>5672.2</v>
      </c>
      <c r="AP8" s="3">
        <v>5669.5</v>
      </c>
      <c r="AQ8" s="3">
        <v>5847.8</v>
      </c>
      <c r="AR8" s="3">
        <v>5833.8</v>
      </c>
      <c r="AS8" s="3">
        <v>5883.3</v>
      </c>
      <c r="AT8" s="3">
        <v>5896.8</v>
      </c>
      <c r="AU8" s="3">
        <v>6059.9</v>
      </c>
      <c r="AV8" s="3">
        <v>6269</v>
      </c>
      <c r="AW8" s="3">
        <v>6586.6</v>
      </c>
      <c r="AX8" s="3">
        <v>7177.4</v>
      </c>
      <c r="AY8" s="3">
        <v>7832.7</v>
      </c>
      <c r="AZ8" s="3">
        <v>7948.6</v>
      </c>
      <c r="BA8" s="3">
        <v>8033.2</v>
      </c>
      <c r="BB8" s="3">
        <v>8371.9</v>
      </c>
      <c r="BC8" s="3">
        <v>8714.9</v>
      </c>
      <c r="BD8" s="3">
        <v>8944.4</v>
      </c>
    </row>
    <row r="9" spans="1:56" s="3" customFormat="1" x14ac:dyDescent="0.25">
      <c r="C9" s="3" t="s">
        <v>6</v>
      </c>
      <c r="D9" s="3">
        <v>4737.5</v>
      </c>
      <c r="E9" s="3">
        <v>5030.6000000000004</v>
      </c>
      <c r="F9" s="3">
        <v>5397.4</v>
      </c>
      <c r="G9" s="3">
        <v>5895.7</v>
      </c>
      <c r="H9" s="3">
        <v>6667.2</v>
      </c>
      <c r="I9" s="3">
        <v>7443.3</v>
      </c>
      <c r="J9" s="3">
        <v>8231.4</v>
      </c>
      <c r="K9" s="3">
        <v>8810.6</v>
      </c>
      <c r="L9" s="3">
        <v>9651.9</v>
      </c>
      <c r="M9" s="3">
        <v>10706.1</v>
      </c>
      <c r="N9" s="3">
        <v>11702.5</v>
      </c>
      <c r="O9" s="3">
        <v>12950</v>
      </c>
      <c r="P9" s="3">
        <v>14675.4</v>
      </c>
      <c r="Q9" s="3">
        <v>18306.900000000001</v>
      </c>
      <c r="R9" s="3">
        <v>22339.9</v>
      </c>
      <c r="S9" s="3">
        <v>25494.6</v>
      </c>
      <c r="T9" s="3">
        <v>28813.7</v>
      </c>
      <c r="U9" s="3">
        <v>32881.300000000003</v>
      </c>
      <c r="V9" s="3">
        <v>38400.199999999997</v>
      </c>
      <c r="W9" s="3">
        <v>44383.1</v>
      </c>
      <c r="X9" s="3">
        <v>51424.3</v>
      </c>
      <c r="Y9" s="3">
        <v>56585.1</v>
      </c>
      <c r="Z9" s="3">
        <v>60033.2</v>
      </c>
      <c r="AA9" s="3">
        <v>61950.6</v>
      </c>
      <c r="AB9" s="3">
        <v>63611.3</v>
      </c>
      <c r="AC9" s="3">
        <v>65301.7</v>
      </c>
      <c r="AD9" s="3">
        <v>67526.399999999994</v>
      </c>
      <c r="AE9" s="3">
        <v>71000.100000000006</v>
      </c>
      <c r="AF9" s="3">
        <v>73139.899999999994</v>
      </c>
      <c r="AG9" s="3">
        <v>78155.899999999994</v>
      </c>
      <c r="AH9" s="3">
        <v>78912.800000000003</v>
      </c>
      <c r="AI9" s="3">
        <v>78589.3</v>
      </c>
      <c r="AJ9" s="3">
        <v>78790.899999999994</v>
      </c>
      <c r="AK9" s="3">
        <v>80778.8</v>
      </c>
      <c r="AL9" s="3">
        <v>80062.100000000006</v>
      </c>
      <c r="AM9" s="3">
        <v>81033</v>
      </c>
      <c r="AN9" s="3">
        <v>82509.8</v>
      </c>
      <c r="AO9" s="3">
        <v>82959.8</v>
      </c>
      <c r="AP9" s="3">
        <v>81767.899999999994</v>
      </c>
      <c r="AQ9" s="3">
        <v>82290.399999999994</v>
      </c>
      <c r="AR9" s="3">
        <v>83612.399999999994</v>
      </c>
      <c r="AS9" s="3">
        <v>84744.5</v>
      </c>
      <c r="AT9" s="3">
        <v>86675</v>
      </c>
      <c r="AU9" s="3">
        <v>92011.199999999997</v>
      </c>
      <c r="AV9" s="3">
        <v>96476.4</v>
      </c>
      <c r="AW9" s="3">
        <v>102744.9</v>
      </c>
      <c r="AX9" s="3">
        <v>110976.2</v>
      </c>
      <c r="AY9" s="3">
        <v>120750.6</v>
      </c>
      <c r="AZ9" s="3">
        <v>129487.1</v>
      </c>
      <c r="BA9" s="3">
        <v>141430.79999999999</v>
      </c>
      <c r="BB9" s="3">
        <v>151761.70000000001</v>
      </c>
      <c r="BC9" s="3">
        <v>163581.79999999999</v>
      </c>
      <c r="BD9" s="3">
        <v>175601.4</v>
      </c>
    </row>
    <row r="10" spans="1:56" s="3" customFormat="1" x14ac:dyDescent="0.25">
      <c r="C10" s="3" t="s">
        <v>7</v>
      </c>
      <c r="D10" s="3">
        <v>1430.8</v>
      </c>
      <c r="E10" s="3">
        <v>1489.8</v>
      </c>
      <c r="F10" s="3">
        <v>1519.4</v>
      </c>
      <c r="G10" s="3">
        <v>1584.7</v>
      </c>
      <c r="H10" s="3">
        <v>1711.6</v>
      </c>
      <c r="I10" s="3">
        <v>1960.5</v>
      </c>
      <c r="J10" s="3">
        <v>2135</v>
      </c>
      <c r="K10" s="3">
        <v>2312.1</v>
      </c>
      <c r="L10" s="3">
        <v>2620.4</v>
      </c>
      <c r="M10" s="3">
        <v>3067</v>
      </c>
      <c r="N10" s="3">
        <v>3539.6</v>
      </c>
      <c r="O10" s="3">
        <v>3846.4</v>
      </c>
      <c r="P10" s="3">
        <v>4368</v>
      </c>
      <c r="Q10" s="3">
        <v>5631.8</v>
      </c>
      <c r="R10" s="3">
        <v>7370.5</v>
      </c>
      <c r="S10" s="3">
        <v>8429.4</v>
      </c>
      <c r="T10" s="3">
        <v>9799.1</v>
      </c>
      <c r="U10" s="3">
        <v>11953.5</v>
      </c>
      <c r="V10" s="3">
        <v>14038.3</v>
      </c>
      <c r="W10" s="3">
        <v>16117.9</v>
      </c>
      <c r="X10" s="3">
        <v>18592.599999999999</v>
      </c>
      <c r="Y10" s="3">
        <v>21621.7</v>
      </c>
      <c r="Z10" s="3">
        <v>22659.9</v>
      </c>
      <c r="AA10" s="3">
        <v>24067.599999999999</v>
      </c>
      <c r="AB10" s="3">
        <v>24942</v>
      </c>
      <c r="AC10" s="3">
        <v>26322.1</v>
      </c>
      <c r="AD10" s="3">
        <v>26183.1</v>
      </c>
      <c r="AE10" s="3">
        <v>26012.2</v>
      </c>
      <c r="AF10" s="3">
        <v>27627.8</v>
      </c>
      <c r="AG10" s="3">
        <v>29524.1</v>
      </c>
      <c r="AH10" s="3">
        <v>30845.5</v>
      </c>
      <c r="AI10" s="3">
        <v>32640.6</v>
      </c>
      <c r="AJ10" s="3">
        <v>32919</v>
      </c>
      <c r="AK10" s="3">
        <v>33415.199999999997</v>
      </c>
      <c r="AL10" s="3">
        <v>34231.699999999997</v>
      </c>
      <c r="AM10" s="3">
        <v>33641.300000000003</v>
      </c>
      <c r="AN10" s="3">
        <v>32482.400000000001</v>
      </c>
      <c r="AO10" s="3">
        <v>34000.1</v>
      </c>
      <c r="AP10" s="3">
        <v>33688.5</v>
      </c>
      <c r="AQ10" s="3">
        <v>32769.9</v>
      </c>
      <c r="AR10" s="3">
        <v>33160.400000000001</v>
      </c>
      <c r="AS10" s="3">
        <v>32683.4</v>
      </c>
      <c r="AT10" s="3">
        <v>29493.3</v>
      </c>
      <c r="AU10" s="3">
        <v>27837</v>
      </c>
      <c r="AV10" s="3">
        <v>26782.2</v>
      </c>
      <c r="AW10" s="3">
        <v>26457.4</v>
      </c>
      <c r="AX10" s="3">
        <v>26328.6</v>
      </c>
      <c r="AY10" s="3">
        <v>27407.4</v>
      </c>
      <c r="AZ10" s="3">
        <v>30982.3</v>
      </c>
      <c r="BA10" s="3">
        <v>28566.1</v>
      </c>
      <c r="BB10" s="3">
        <v>29221.1</v>
      </c>
      <c r="BC10" s="3">
        <v>30862.1</v>
      </c>
      <c r="BD10" s="3">
        <v>33312.400000000001</v>
      </c>
    </row>
    <row r="11" spans="1:56" s="3" customFormat="1" x14ac:dyDescent="0.25">
      <c r="C11" s="3" t="s">
        <v>8</v>
      </c>
      <c r="D11" s="3">
        <v>1.5</v>
      </c>
      <c r="E11" s="3">
        <v>2.8</v>
      </c>
      <c r="F11" s="3">
        <v>3.9</v>
      </c>
      <c r="G11" s="3">
        <v>4.9000000000000004</v>
      </c>
      <c r="H11" s="3">
        <v>5.9</v>
      </c>
      <c r="I11" s="3">
        <v>7.1</v>
      </c>
      <c r="J11" s="3">
        <v>8.4</v>
      </c>
      <c r="K11" s="3">
        <v>10.1</v>
      </c>
      <c r="L11" s="3">
        <v>12.2</v>
      </c>
      <c r="M11" s="3">
        <v>14.7</v>
      </c>
      <c r="N11" s="3">
        <v>17.600000000000001</v>
      </c>
      <c r="O11" s="3">
        <v>24</v>
      </c>
      <c r="P11" s="3">
        <v>31.9</v>
      </c>
      <c r="Q11" s="3">
        <v>47.3</v>
      </c>
      <c r="R11" s="3">
        <v>64.900000000000006</v>
      </c>
      <c r="S11" s="3">
        <v>90</v>
      </c>
      <c r="T11" s="3">
        <v>115.1</v>
      </c>
      <c r="U11" s="3">
        <v>141.5</v>
      </c>
      <c r="V11" s="3">
        <v>181.9</v>
      </c>
      <c r="W11" s="3">
        <v>227.8</v>
      </c>
      <c r="X11" s="3">
        <v>279.89999999999998</v>
      </c>
      <c r="Y11" s="3">
        <v>371.4</v>
      </c>
      <c r="Z11" s="3">
        <v>444.9</v>
      </c>
      <c r="AA11" s="3">
        <v>504.9</v>
      </c>
      <c r="AB11" s="3">
        <v>548</v>
      </c>
      <c r="AC11" s="3">
        <v>609.6</v>
      </c>
      <c r="AD11" s="3">
        <v>672.3</v>
      </c>
      <c r="AE11" s="3">
        <v>744.6</v>
      </c>
      <c r="AF11" s="3">
        <v>823.6</v>
      </c>
      <c r="AG11" s="3">
        <v>919</v>
      </c>
      <c r="AH11" s="3">
        <v>998.5</v>
      </c>
      <c r="AI11" s="3">
        <v>1001.7</v>
      </c>
      <c r="AJ11" s="3">
        <v>1083.3</v>
      </c>
      <c r="AK11" s="3">
        <v>1132</v>
      </c>
      <c r="AL11" s="3">
        <v>1178.3</v>
      </c>
      <c r="AM11" s="3">
        <v>1185.5</v>
      </c>
      <c r="AN11" s="3">
        <v>1203.3</v>
      </c>
      <c r="AO11" s="3">
        <v>1318.1</v>
      </c>
      <c r="AP11" s="3">
        <v>1458.8</v>
      </c>
      <c r="AQ11" s="3">
        <v>1694.6</v>
      </c>
      <c r="AR11" s="3">
        <v>1656.5</v>
      </c>
      <c r="AS11" s="3">
        <v>1744.9</v>
      </c>
      <c r="AT11" s="3">
        <v>1810.5</v>
      </c>
      <c r="AU11" s="3">
        <v>1965</v>
      </c>
      <c r="AV11" s="3">
        <v>2154.8000000000002</v>
      </c>
      <c r="AW11" s="3">
        <v>2305.5</v>
      </c>
      <c r="AX11" s="3">
        <v>2414.1</v>
      </c>
      <c r="AY11" s="3">
        <v>2547.3000000000002</v>
      </c>
      <c r="AZ11" s="3">
        <v>2670.9</v>
      </c>
      <c r="BA11" s="3">
        <v>2692</v>
      </c>
      <c r="BB11" s="3">
        <v>2807.7</v>
      </c>
      <c r="BC11" s="3">
        <v>2872.6</v>
      </c>
      <c r="BD11" s="3">
        <v>3042.8</v>
      </c>
    </row>
    <row r="12" spans="1:56" s="3" customFormat="1" x14ac:dyDescent="0.25">
      <c r="A12" s="3" t="s">
        <v>10</v>
      </c>
      <c r="B12" s="4" t="s">
        <v>4</v>
      </c>
      <c r="C12" s="3" t="s">
        <v>18</v>
      </c>
      <c r="D12" s="3">
        <v>57205.1</v>
      </c>
      <c r="E12" s="3">
        <v>59304.5</v>
      </c>
      <c r="F12" s="3">
        <v>61465.4</v>
      </c>
      <c r="G12" s="3">
        <v>64193.1</v>
      </c>
      <c r="H12" s="3">
        <v>68057</v>
      </c>
      <c r="I12" s="3">
        <v>72481.2</v>
      </c>
      <c r="J12" s="3">
        <v>76925</v>
      </c>
      <c r="K12" s="3">
        <v>81537.2</v>
      </c>
      <c r="L12" s="3">
        <v>85533.8</v>
      </c>
      <c r="M12" s="3">
        <v>90015</v>
      </c>
      <c r="N12" s="3">
        <v>94437.3</v>
      </c>
      <c r="O12" s="3">
        <v>98557.3</v>
      </c>
      <c r="P12" s="3">
        <v>104031.6</v>
      </c>
      <c r="Q12" s="3">
        <v>109839.8</v>
      </c>
      <c r="R12" s="3">
        <v>117683.3</v>
      </c>
      <c r="S12" s="3">
        <v>124968.1</v>
      </c>
      <c r="T12" s="3">
        <v>132928.6</v>
      </c>
      <c r="U12" s="3">
        <v>142124.20000000001</v>
      </c>
      <c r="V12" s="3">
        <v>150334.1</v>
      </c>
      <c r="W12" s="3">
        <v>156390.9</v>
      </c>
      <c r="X12" s="3">
        <v>161869.79999999999</v>
      </c>
      <c r="Y12" s="3">
        <v>168011.3</v>
      </c>
      <c r="Z12" s="3">
        <v>171948.3</v>
      </c>
      <c r="AA12" s="3">
        <v>173176.6</v>
      </c>
      <c r="AB12" s="3">
        <v>173638.3</v>
      </c>
      <c r="AC12" s="3">
        <v>173308.7</v>
      </c>
      <c r="AD12" s="3">
        <v>173078.1</v>
      </c>
      <c r="AE12" s="3">
        <v>173964.3</v>
      </c>
      <c r="AF12" s="3">
        <v>176542.8</v>
      </c>
      <c r="AG12" s="3">
        <v>180713.1</v>
      </c>
      <c r="AH12" s="3">
        <v>186620.3</v>
      </c>
      <c r="AI12" s="3">
        <v>191086.7</v>
      </c>
      <c r="AJ12" s="3">
        <v>192856.2</v>
      </c>
      <c r="AK12" s="3">
        <v>191194.1</v>
      </c>
      <c r="AL12" s="3">
        <v>188834.7</v>
      </c>
      <c r="AM12" s="3">
        <v>185515.2</v>
      </c>
      <c r="AN12" s="3">
        <v>181339.9</v>
      </c>
      <c r="AO12" s="3">
        <v>178502.5</v>
      </c>
      <c r="AP12" s="3">
        <v>175331.1</v>
      </c>
      <c r="AQ12" s="3">
        <v>172437.7</v>
      </c>
      <c r="AR12" s="3">
        <v>170799.7</v>
      </c>
      <c r="AS12" s="3">
        <v>170442</v>
      </c>
      <c r="AT12" s="3">
        <v>172058.8</v>
      </c>
      <c r="AU12" s="3">
        <v>173654.8</v>
      </c>
      <c r="AV12" s="3">
        <v>175622.2</v>
      </c>
      <c r="AW12" s="3">
        <v>179217.2</v>
      </c>
      <c r="AX12" s="3">
        <v>184197.3</v>
      </c>
      <c r="AY12" s="3">
        <v>189623.5</v>
      </c>
      <c r="AZ12" s="3">
        <v>197055.8</v>
      </c>
      <c r="BA12" s="3">
        <v>203445.1</v>
      </c>
      <c r="BB12" s="3">
        <v>210996.2</v>
      </c>
      <c r="BC12" s="3">
        <v>220355.1</v>
      </c>
      <c r="BD12" s="3">
        <v>230229.9</v>
      </c>
    </row>
    <row r="13" spans="1:56" s="3" customFormat="1" x14ac:dyDescent="0.25">
      <c r="C13" s="3" t="s">
        <v>5</v>
      </c>
      <c r="D13" s="3">
        <v>1114.2</v>
      </c>
      <c r="E13" s="3">
        <v>1217.0999999999999</v>
      </c>
      <c r="F13" s="3">
        <v>1238.4000000000001</v>
      </c>
      <c r="G13" s="3">
        <v>1248</v>
      </c>
      <c r="H13" s="3">
        <v>1263.8</v>
      </c>
      <c r="I13" s="3">
        <v>1330.7</v>
      </c>
      <c r="J13" s="3">
        <v>1401</v>
      </c>
      <c r="K13" s="3">
        <v>1514.9</v>
      </c>
      <c r="L13" s="3">
        <v>1577.2</v>
      </c>
      <c r="M13" s="3">
        <v>1621.1</v>
      </c>
      <c r="N13" s="3">
        <v>1649.6</v>
      </c>
      <c r="O13" s="3">
        <v>1788.8</v>
      </c>
      <c r="P13" s="3">
        <v>1935.6</v>
      </c>
      <c r="Q13" s="3">
        <v>2083.5</v>
      </c>
      <c r="R13" s="3">
        <v>2358.8000000000002</v>
      </c>
      <c r="S13" s="3">
        <v>2391</v>
      </c>
      <c r="T13" s="3">
        <v>2439.3000000000002</v>
      </c>
      <c r="U13" s="3">
        <v>3033</v>
      </c>
      <c r="V13" s="3">
        <v>3411.4</v>
      </c>
      <c r="W13" s="3">
        <v>3538.4</v>
      </c>
      <c r="X13" s="3">
        <v>3617.5</v>
      </c>
      <c r="Y13" s="3">
        <v>3899.3</v>
      </c>
      <c r="Z13" s="3">
        <v>4036.9</v>
      </c>
      <c r="AA13" s="3">
        <v>4165.6000000000004</v>
      </c>
      <c r="AB13" s="3">
        <v>4299.7</v>
      </c>
      <c r="AC13" s="3">
        <v>4471.5</v>
      </c>
      <c r="AD13" s="3">
        <v>4545</v>
      </c>
      <c r="AE13" s="3">
        <v>4635.7</v>
      </c>
      <c r="AF13" s="3">
        <v>4758.2</v>
      </c>
      <c r="AG13" s="3">
        <v>5194.3999999999996</v>
      </c>
      <c r="AH13" s="3">
        <v>5445.7</v>
      </c>
      <c r="AI13" s="3">
        <v>5675.6</v>
      </c>
      <c r="AJ13" s="3">
        <v>7567</v>
      </c>
      <c r="AK13" s="3">
        <v>8457.7999999999993</v>
      </c>
      <c r="AL13" s="3">
        <v>8747.5</v>
      </c>
      <c r="AM13" s="3">
        <v>9214.1</v>
      </c>
      <c r="AN13" s="3">
        <v>9067.2000000000007</v>
      </c>
      <c r="AO13" s="3">
        <v>8915</v>
      </c>
      <c r="AP13" s="3">
        <v>8758</v>
      </c>
      <c r="AQ13" s="3">
        <v>8627.9</v>
      </c>
      <c r="AR13" s="3">
        <v>8437.4</v>
      </c>
      <c r="AS13" s="3">
        <v>8352.2999999999993</v>
      </c>
      <c r="AT13" s="3">
        <v>8184.4</v>
      </c>
      <c r="AU13" s="3">
        <v>8007.2</v>
      </c>
      <c r="AV13" s="3">
        <v>7960.3</v>
      </c>
      <c r="AW13" s="3">
        <v>7986</v>
      </c>
      <c r="AX13" s="3">
        <v>8140.7</v>
      </c>
      <c r="AY13" s="3">
        <v>8217.6</v>
      </c>
      <c r="AZ13" s="3">
        <v>8506</v>
      </c>
      <c r="BA13" s="3">
        <v>8545.5</v>
      </c>
      <c r="BB13" s="3">
        <v>8651.9</v>
      </c>
      <c r="BC13" s="3">
        <v>8843.7000000000007</v>
      </c>
      <c r="BD13" s="3">
        <v>9076.7999999999993</v>
      </c>
    </row>
    <row r="14" spans="1:56" s="3" customFormat="1" x14ac:dyDescent="0.25">
      <c r="C14" s="3" t="s">
        <v>6</v>
      </c>
      <c r="D14" s="3">
        <v>48661.7</v>
      </c>
      <c r="E14" s="3">
        <v>50609.1</v>
      </c>
      <c r="F14" s="3">
        <v>52634.6</v>
      </c>
      <c r="G14" s="3">
        <v>55224.2</v>
      </c>
      <c r="H14" s="3">
        <v>58752.7</v>
      </c>
      <c r="I14" s="3">
        <v>62253.3</v>
      </c>
      <c r="J14" s="3">
        <v>65720.7</v>
      </c>
      <c r="K14" s="3">
        <v>69026</v>
      </c>
      <c r="L14" s="3">
        <v>71550</v>
      </c>
      <c r="M14" s="3">
        <v>74735.7</v>
      </c>
      <c r="N14" s="3">
        <v>77713</v>
      </c>
      <c r="O14" s="3">
        <v>80516.899999999994</v>
      </c>
      <c r="P14" s="3">
        <v>84035.8</v>
      </c>
      <c r="Q14" s="3">
        <v>87732.6</v>
      </c>
      <c r="R14" s="3">
        <v>93409.9</v>
      </c>
      <c r="S14" s="3">
        <v>98379.9</v>
      </c>
      <c r="T14" s="3">
        <v>104088.3</v>
      </c>
      <c r="U14" s="3">
        <v>110064.6</v>
      </c>
      <c r="V14" s="3">
        <v>115827.1</v>
      </c>
      <c r="W14" s="3">
        <v>120422</v>
      </c>
      <c r="X14" s="3">
        <v>124629</v>
      </c>
      <c r="Y14" s="3">
        <v>128321</v>
      </c>
      <c r="Z14" s="3">
        <v>130527</v>
      </c>
      <c r="AA14" s="3">
        <v>131216.6</v>
      </c>
      <c r="AB14" s="3">
        <v>131763.6</v>
      </c>
      <c r="AC14" s="3">
        <v>131638.39999999999</v>
      </c>
      <c r="AD14" s="3">
        <v>131536.5</v>
      </c>
      <c r="AE14" s="3">
        <v>131877.5</v>
      </c>
      <c r="AF14" s="3">
        <v>133435.70000000001</v>
      </c>
      <c r="AG14" s="3">
        <v>135709.29999999999</v>
      </c>
      <c r="AH14" s="3">
        <v>139225.4</v>
      </c>
      <c r="AI14" s="3">
        <v>142136.20000000001</v>
      </c>
      <c r="AJ14" s="3">
        <v>142521.20000000001</v>
      </c>
      <c r="AK14" s="3">
        <v>141145.9</v>
      </c>
      <c r="AL14" s="3">
        <v>139736.29999999999</v>
      </c>
      <c r="AM14" s="3">
        <v>137536.6</v>
      </c>
      <c r="AN14" s="3">
        <v>135033.5</v>
      </c>
      <c r="AO14" s="3">
        <v>133340.6</v>
      </c>
      <c r="AP14" s="3">
        <v>131368</v>
      </c>
      <c r="AQ14" s="3">
        <v>129934.3</v>
      </c>
      <c r="AR14" s="3">
        <v>129771.6</v>
      </c>
      <c r="AS14" s="3">
        <v>130711.3</v>
      </c>
      <c r="AT14" s="3">
        <v>133030.6</v>
      </c>
      <c r="AU14" s="3">
        <v>134996</v>
      </c>
      <c r="AV14" s="3">
        <v>137398.9</v>
      </c>
      <c r="AW14" s="3">
        <v>140940.1</v>
      </c>
      <c r="AX14" s="3">
        <v>145891.29999999999</v>
      </c>
      <c r="AY14" s="3">
        <v>151373.20000000001</v>
      </c>
      <c r="AZ14" s="3">
        <v>157626.9</v>
      </c>
      <c r="BA14" s="3">
        <v>163831.70000000001</v>
      </c>
      <c r="BB14" s="3">
        <v>169856.5</v>
      </c>
      <c r="BC14" s="3">
        <v>177438.2</v>
      </c>
      <c r="BD14" s="3">
        <v>184807.2</v>
      </c>
    </row>
    <row r="15" spans="1:56" s="3" customFormat="1" x14ac:dyDescent="0.25">
      <c r="C15" s="3" t="s">
        <v>7</v>
      </c>
      <c r="D15" s="3">
        <v>7418.4</v>
      </c>
      <c r="E15" s="3">
        <v>7458.5</v>
      </c>
      <c r="F15" s="3">
        <v>7565.1</v>
      </c>
      <c r="G15" s="3">
        <v>7687.9</v>
      </c>
      <c r="H15" s="3">
        <v>8002</v>
      </c>
      <c r="I15" s="3">
        <v>8853.4</v>
      </c>
      <c r="J15" s="3">
        <v>9753.9</v>
      </c>
      <c r="K15" s="3">
        <v>10938.8</v>
      </c>
      <c r="L15" s="3">
        <v>12340.5</v>
      </c>
      <c r="M15" s="3">
        <v>13582</v>
      </c>
      <c r="N15" s="3">
        <v>14986.8</v>
      </c>
      <c r="O15" s="3">
        <v>16136.3</v>
      </c>
      <c r="P15" s="3">
        <v>17918.7</v>
      </c>
      <c r="Q15" s="3">
        <v>19843.8</v>
      </c>
      <c r="R15" s="3">
        <v>21691.1</v>
      </c>
      <c r="S15" s="3">
        <v>23925</v>
      </c>
      <c r="T15" s="3">
        <v>26081.1</v>
      </c>
      <c r="U15" s="3">
        <v>28662.9</v>
      </c>
      <c r="V15" s="3">
        <v>30670.2</v>
      </c>
      <c r="W15" s="3">
        <v>31945</v>
      </c>
      <c r="X15" s="3">
        <v>33059.9</v>
      </c>
      <c r="Y15" s="3">
        <v>35127.9</v>
      </c>
      <c r="Z15" s="3">
        <v>36650.699999999997</v>
      </c>
      <c r="AA15" s="3">
        <v>36995.300000000003</v>
      </c>
      <c r="AB15" s="3">
        <v>36744</v>
      </c>
      <c r="AC15" s="3">
        <v>36308.199999999997</v>
      </c>
      <c r="AD15" s="3">
        <v>36050.699999999997</v>
      </c>
      <c r="AE15" s="3">
        <v>36442</v>
      </c>
      <c r="AF15" s="3">
        <v>37278.400000000001</v>
      </c>
      <c r="AG15" s="3">
        <v>38641.599999999999</v>
      </c>
      <c r="AH15" s="3">
        <v>40709.599999999999</v>
      </c>
      <c r="AI15" s="3">
        <v>42012.7</v>
      </c>
      <c r="AJ15" s="3">
        <v>41415.9</v>
      </c>
      <c r="AK15" s="3">
        <v>40184.800000000003</v>
      </c>
      <c r="AL15" s="3">
        <v>38907.199999999997</v>
      </c>
      <c r="AM15" s="3">
        <v>37326.5</v>
      </c>
      <c r="AN15" s="3">
        <v>35764.199999999997</v>
      </c>
      <c r="AO15" s="3">
        <v>34660.300000000003</v>
      </c>
      <c r="AP15" s="3">
        <v>33495.800000000003</v>
      </c>
      <c r="AQ15" s="3">
        <v>31966.6</v>
      </c>
      <c r="AR15" s="3">
        <v>30724.5</v>
      </c>
      <c r="AS15" s="3">
        <v>29445.200000000001</v>
      </c>
      <c r="AT15" s="3">
        <v>28810.6</v>
      </c>
      <c r="AU15" s="3">
        <v>28423.8</v>
      </c>
      <c r="AV15" s="3">
        <v>27815.1</v>
      </c>
      <c r="AW15" s="3">
        <v>27694.9</v>
      </c>
      <c r="AX15" s="3">
        <v>27458.400000000001</v>
      </c>
      <c r="AY15" s="3">
        <v>27215.1</v>
      </c>
      <c r="AZ15" s="3">
        <v>28036.9</v>
      </c>
      <c r="BA15" s="3">
        <v>28162.799999999999</v>
      </c>
      <c r="BB15" s="3">
        <v>29470.7</v>
      </c>
      <c r="BC15" s="3">
        <v>30973.599999999999</v>
      </c>
      <c r="BD15" s="3">
        <v>33105.5</v>
      </c>
    </row>
    <row r="16" spans="1:56" s="3" customFormat="1" x14ac:dyDescent="0.25">
      <c r="C16" s="3" t="s">
        <v>8</v>
      </c>
      <c r="D16" s="3">
        <v>10.8</v>
      </c>
      <c r="E16" s="3">
        <v>19.8</v>
      </c>
      <c r="F16" s="3">
        <v>27.4</v>
      </c>
      <c r="G16" s="3">
        <v>33</v>
      </c>
      <c r="H16" s="3">
        <v>38.5</v>
      </c>
      <c r="I16" s="3">
        <v>43.7</v>
      </c>
      <c r="J16" s="3">
        <v>49.5</v>
      </c>
      <c r="K16" s="3">
        <v>57.5</v>
      </c>
      <c r="L16" s="3">
        <v>66.099999999999994</v>
      </c>
      <c r="M16" s="3">
        <v>76.2</v>
      </c>
      <c r="N16" s="3">
        <v>87.9</v>
      </c>
      <c r="O16" s="3">
        <v>115.3</v>
      </c>
      <c r="P16" s="3">
        <v>141.5</v>
      </c>
      <c r="Q16" s="3">
        <v>179.9</v>
      </c>
      <c r="R16" s="3">
        <v>223.5</v>
      </c>
      <c r="S16" s="3">
        <v>272.3</v>
      </c>
      <c r="T16" s="3">
        <v>319.89999999999998</v>
      </c>
      <c r="U16" s="3">
        <v>363.7</v>
      </c>
      <c r="V16" s="3">
        <v>425.4</v>
      </c>
      <c r="W16" s="3">
        <v>485.5</v>
      </c>
      <c r="X16" s="3">
        <v>563.4</v>
      </c>
      <c r="Y16" s="3">
        <v>663.1</v>
      </c>
      <c r="Z16" s="3">
        <v>733.8</v>
      </c>
      <c r="AA16" s="3">
        <v>799.1</v>
      </c>
      <c r="AB16" s="3">
        <v>830.9</v>
      </c>
      <c r="AC16" s="3">
        <v>890.6</v>
      </c>
      <c r="AD16" s="3">
        <v>945.9</v>
      </c>
      <c r="AE16" s="3">
        <v>1009</v>
      </c>
      <c r="AF16" s="3">
        <v>1070.5</v>
      </c>
      <c r="AG16" s="3">
        <v>1167.8</v>
      </c>
      <c r="AH16" s="3">
        <v>1239.7</v>
      </c>
      <c r="AI16" s="3">
        <v>1262.2</v>
      </c>
      <c r="AJ16" s="3">
        <v>1352</v>
      </c>
      <c r="AK16" s="3">
        <v>1405.6</v>
      </c>
      <c r="AL16" s="3">
        <v>1443.6</v>
      </c>
      <c r="AM16" s="3">
        <v>1438</v>
      </c>
      <c r="AN16" s="3">
        <v>1474.9</v>
      </c>
      <c r="AO16" s="3">
        <v>1586.6</v>
      </c>
      <c r="AP16" s="3">
        <v>1709.2</v>
      </c>
      <c r="AQ16" s="3">
        <v>1908.8</v>
      </c>
      <c r="AR16" s="3">
        <v>1866.2</v>
      </c>
      <c r="AS16" s="3">
        <v>1933.2</v>
      </c>
      <c r="AT16" s="3">
        <v>2033.3</v>
      </c>
      <c r="AU16" s="3">
        <v>2227.8000000000002</v>
      </c>
      <c r="AV16" s="3">
        <v>2447.9</v>
      </c>
      <c r="AW16" s="3">
        <v>2596.1999999999998</v>
      </c>
      <c r="AX16" s="3">
        <v>2706.8</v>
      </c>
      <c r="AY16" s="3">
        <v>2817.6</v>
      </c>
      <c r="AZ16" s="3">
        <v>2886.1</v>
      </c>
      <c r="BA16" s="3">
        <v>2905.2</v>
      </c>
      <c r="BB16" s="3">
        <v>3017.1</v>
      </c>
      <c r="BC16" s="3">
        <v>3099.6</v>
      </c>
      <c r="BD16" s="3">
        <v>3240.4</v>
      </c>
    </row>
    <row r="17" spans="1:56" s="3" customFormat="1" x14ac:dyDescent="0.25">
      <c r="B17" s="4" t="s">
        <v>9</v>
      </c>
      <c r="C17" s="3" t="s">
        <v>18</v>
      </c>
      <c r="D17" s="3">
        <v>47196.3</v>
      </c>
      <c r="E17" s="3">
        <v>48909.5</v>
      </c>
      <c r="F17" s="3">
        <v>50724</v>
      </c>
      <c r="G17" s="3">
        <v>53046.6</v>
      </c>
      <c r="H17" s="3">
        <v>56149.9</v>
      </c>
      <c r="I17" s="3">
        <v>59927.8</v>
      </c>
      <c r="J17" s="3">
        <v>63845.8</v>
      </c>
      <c r="K17" s="3">
        <v>68020.600000000006</v>
      </c>
      <c r="L17" s="3">
        <v>71794.899999999994</v>
      </c>
      <c r="M17" s="3">
        <v>75931.100000000006</v>
      </c>
      <c r="N17" s="3">
        <v>79965.600000000006</v>
      </c>
      <c r="O17" s="3">
        <v>83601</v>
      </c>
      <c r="P17" s="3">
        <v>88501.6</v>
      </c>
      <c r="Q17" s="3">
        <v>93485.2</v>
      </c>
      <c r="R17" s="3">
        <v>100357.5</v>
      </c>
      <c r="S17" s="3">
        <v>106684.7</v>
      </c>
      <c r="T17" s="3">
        <v>113565.3</v>
      </c>
      <c r="U17" s="3">
        <v>121470.2</v>
      </c>
      <c r="V17" s="3">
        <v>128441.2</v>
      </c>
      <c r="W17" s="3">
        <v>133358.79999999999</v>
      </c>
      <c r="X17" s="3">
        <v>138206.79999999999</v>
      </c>
      <c r="Y17" s="3">
        <v>143699.79999999999</v>
      </c>
      <c r="Z17" s="3">
        <v>147151.6</v>
      </c>
      <c r="AA17" s="3">
        <v>147770.4</v>
      </c>
      <c r="AB17" s="3">
        <v>146978.9</v>
      </c>
      <c r="AC17" s="3">
        <v>145990.9</v>
      </c>
      <c r="AD17" s="3">
        <v>145307.5</v>
      </c>
      <c r="AE17" s="3">
        <v>145721.70000000001</v>
      </c>
      <c r="AF17" s="3">
        <v>147762.6</v>
      </c>
      <c r="AG17" s="3">
        <v>151422.39999999999</v>
      </c>
      <c r="AH17" s="3">
        <v>156858.29999999999</v>
      </c>
      <c r="AI17" s="3">
        <v>161075.9</v>
      </c>
      <c r="AJ17" s="3">
        <v>162673.5</v>
      </c>
      <c r="AK17" s="3">
        <v>160793.5</v>
      </c>
      <c r="AL17" s="3">
        <v>158029.4</v>
      </c>
      <c r="AM17" s="3">
        <v>154197.1</v>
      </c>
      <c r="AN17" s="3">
        <v>149849.79999999999</v>
      </c>
      <c r="AO17" s="3">
        <v>146784.20000000001</v>
      </c>
      <c r="AP17" s="3">
        <v>143595.4</v>
      </c>
      <c r="AQ17" s="3">
        <v>140811.5</v>
      </c>
      <c r="AR17" s="3">
        <v>139315.6</v>
      </c>
      <c r="AS17" s="3">
        <v>139045.6</v>
      </c>
      <c r="AT17" s="3">
        <v>139988.4</v>
      </c>
      <c r="AU17" s="3">
        <v>140702.70000000001</v>
      </c>
      <c r="AV17" s="3">
        <v>141248.6</v>
      </c>
      <c r="AW17" s="3">
        <v>143237.79999999999</v>
      </c>
      <c r="AX17" s="3">
        <v>146896.20000000001</v>
      </c>
      <c r="AY17" s="3">
        <v>151135.9</v>
      </c>
      <c r="AZ17" s="3">
        <v>156939.20000000001</v>
      </c>
      <c r="BA17" s="3">
        <v>162664.1</v>
      </c>
      <c r="BB17" s="3">
        <v>168770.8</v>
      </c>
      <c r="BC17" s="3">
        <v>175884.79999999999</v>
      </c>
      <c r="BD17" s="3">
        <v>183280.7</v>
      </c>
    </row>
    <row r="18" spans="1:56" s="3" customFormat="1" x14ac:dyDescent="0.25">
      <c r="C18" s="3" t="s">
        <v>5</v>
      </c>
      <c r="D18" s="3">
        <v>1015.1</v>
      </c>
      <c r="E18" s="3">
        <v>1108.4000000000001</v>
      </c>
      <c r="F18" s="3">
        <v>1126</v>
      </c>
      <c r="G18" s="3">
        <v>1134.8</v>
      </c>
      <c r="H18" s="3">
        <v>1149.0999999999999</v>
      </c>
      <c r="I18" s="3">
        <v>1209</v>
      </c>
      <c r="J18" s="3">
        <v>1272.4000000000001</v>
      </c>
      <c r="K18" s="3">
        <v>1379</v>
      </c>
      <c r="L18" s="3">
        <v>1437.1</v>
      </c>
      <c r="M18" s="3">
        <v>1476.5</v>
      </c>
      <c r="N18" s="3">
        <v>1502.5</v>
      </c>
      <c r="O18" s="3">
        <v>1629.4</v>
      </c>
      <c r="P18" s="3">
        <v>1762.9</v>
      </c>
      <c r="Q18" s="3">
        <v>1899.8</v>
      </c>
      <c r="R18" s="3">
        <v>2148</v>
      </c>
      <c r="S18" s="3">
        <v>2176.9</v>
      </c>
      <c r="T18" s="3">
        <v>2221.3000000000002</v>
      </c>
      <c r="U18" s="3">
        <v>2767.7</v>
      </c>
      <c r="V18" s="3">
        <v>3114.8</v>
      </c>
      <c r="W18" s="3">
        <v>3227.3</v>
      </c>
      <c r="X18" s="3">
        <v>3300.4</v>
      </c>
      <c r="Y18" s="3">
        <v>3557</v>
      </c>
      <c r="Z18" s="3">
        <v>3675.1</v>
      </c>
      <c r="AA18" s="3">
        <v>3780.3</v>
      </c>
      <c r="AB18" s="3">
        <v>3887.7</v>
      </c>
      <c r="AC18" s="3">
        <v>4035.8</v>
      </c>
      <c r="AD18" s="3">
        <v>4098.8999999999996</v>
      </c>
      <c r="AE18" s="3">
        <v>4177.7</v>
      </c>
      <c r="AF18" s="3">
        <v>4293.5</v>
      </c>
      <c r="AG18" s="3">
        <v>4715.6000000000004</v>
      </c>
      <c r="AH18" s="3">
        <v>4953.1000000000004</v>
      </c>
      <c r="AI18" s="3">
        <v>5170.8999999999996</v>
      </c>
      <c r="AJ18" s="3">
        <v>6984</v>
      </c>
      <c r="AK18" s="3">
        <v>7806.3</v>
      </c>
      <c r="AL18" s="3">
        <v>7994.8</v>
      </c>
      <c r="AM18" s="3">
        <v>8373.7999999999993</v>
      </c>
      <c r="AN18" s="3">
        <v>8245.1</v>
      </c>
      <c r="AO18" s="3">
        <v>8103.5</v>
      </c>
      <c r="AP18" s="3">
        <v>7953.7</v>
      </c>
      <c r="AQ18" s="3">
        <v>7832.5</v>
      </c>
      <c r="AR18" s="3">
        <v>7649</v>
      </c>
      <c r="AS18" s="3">
        <v>7569.6</v>
      </c>
      <c r="AT18" s="3">
        <v>7406.9</v>
      </c>
      <c r="AU18" s="3">
        <v>7224.2</v>
      </c>
      <c r="AV18" s="3">
        <v>7138.6</v>
      </c>
      <c r="AW18" s="3">
        <v>7088.9</v>
      </c>
      <c r="AX18" s="3">
        <v>7177.4</v>
      </c>
      <c r="AY18" s="3">
        <v>7204.2</v>
      </c>
      <c r="AZ18" s="3">
        <v>7474</v>
      </c>
      <c r="BA18" s="3">
        <v>7528.3</v>
      </c>
      <c r="BB18" s="3">
        <v>7585.5</v>
      </c>
      <c r="BC18" s="3">
        <v>7716</v>
      </c>
      <c r="BD18" s="3">
        <v>7883</v>
      </c>
    </row>
    <row r="19" spans="1:56" s="3" customFormat="1" x14ac:dyDescent="0.25">
      <c r="C19" s="3" t="s">
        <v>6</v>
      </c>
      <c r="D19" s="3">
        <v>39066.800000000003</v>
      </c>
      <c r="E19" s="3">
        <v>40623.4</v>
      </c>
      <c r="F19" s="3">
        <v>42291.5</v>
      </c>
      <c r="G19" s="3">
        <v>44471.6</v>
      </c>
      <c r="H19" s="3">
        <v>47247.8</v>
      </c>
      <c r="I19" s="3">
        <v>50128.3</v>
      </c>
      <c r="J19" s="3">
        <v>53094</v>
      </c>
      <c r="K19" s="3">
        <v>56003.3</v>
      </c>
      <c r="L19" s="3">
        <v>58337.2</v>
      </c>
      <c r="M19" s="3">
        <v>61219.5</v>
      </c>
      <c r="N19" s="3">
        <v>63839.8</v>
      </c>
      <c r="O19" s="3">
        <v>66189.2</v>
      </c>
      <c r="P19" s="3">
        <v>69203.3</v>
      </c>
      <c r="Q19" s="3">
        <v>72138.899999999994</v>
      </c>
      <c r="R19" s="3">
        <v>76915.5</v>
      </c>
      <c r="S19" s="3">
        <v>80985.3</v>
      </c>
      <c r="T19" s="3">
        <v>85633.9</v>
      </c>
      <c r="U19" s="3">
        <v>90395.8</v>
      </c>
      <c r="V19" s="3">
        <v>94965.9</v>
      </c>
      <c r="W19" s="3">
        <v>98420.5</v>
      </c>
      <c r="X19" s="3">
        <v>101926.7</v>
      </c>
      <c r="Y19" s="3">
        <v>104957.3</v>
      </c>
      <c r="Z19" s="3">
        <v>106649.60000000001</v>
      </c>
      <c r="AA19" s="3">
        <v>106736.3</v>
      </c>
      <c r="AB19" s="3">
        <v>106031.5</v>
      </c>
      <c r="AC19" s="3">
        <v>105302.5</v>
      </c>
      <c r="AD19" s="3">
        <v>104772.5</v>
      </c>
      <c r="AE19" s="3">
        <v>104701.4</v>
      </c>
      <c r="AF19" s="3">
        <v>105761.1</v>
      </c>
      <c r="AG19" s="3">
        <v>107622.5</v>
      </c>
      <c r="AH19" s="3">
        <v>110744.1</v>
      </c>
      <c r="AI19" s="3">
        <v>113560.9</v>
      </c>
      <c r="AJ19" s="3">
        <v>113944.7</v>
      </c>
      <c r="AK19" s="3">
        <v>112519.4</v>
      </c>
      <c r="AL19" s="3">
        <v>110867.1</v>
      </c>
      <c r="AM19" s="3">
        <v>108296.9</v>
      </c>
      <c r="AN19" s="3">
        <v>105707.1</v>
      </c>
      <c r="AO19" s="3">
        <v>103893.8</v>
      </c>
      <c r="AP19" s="3">
        <v>101827.5</v>
      </c>
      <c r="AQ19" s="3">
        <v>100390.3</v>
      </c>
      <c r="AR19" s="3">
        <v>100262.3</v>
      </c>
      <c r="AS19" s="3">
        <v>101181.7</v>
      </c>
      <c r="AT19" s="3">
        <v>102934.9</v>
      </c>
      <c r="AU19" s="3">
        <v>104071.8</v>
      </c>
      <c r="AV19" s="3">
        <v>105131.4</v>
      </c>
      <c r="AW19" s="3">
        <v>107211.9</v>
      </c>
      <c r="AX19" s="3">
        <v>110976.2</v>
      </c>
      <c r="AY19" s="3">
        <v>115449.1</v>
      </c>
      <c r="AZ19" s="3">
        <v>120107.9</v>
      </c>
      <c r="BA19" s="3">
        <v>125685.4</v>
      </c>
      <c r="BB19" s="3">
        <v>130530.8</v>
      </c>
      <c r="BC19" s="3">
        <v>136293.29999999999</v>
      </c>
      <c r="BD19" s="3">
        <v>141685.9</v>
      </c>
    </row>
    <row r="20" spans="1:56" s="3" customFormat="1" x14ac:dyDescent="0.25">
      <c r="C20" s="3" t="s">
        <v>7</v>
      </c>
      <c r="D20" s="3">
        <v>7103.8</v>
      </c>
      <c r="E20" s="3">
        <v>7158.4</v>
      </c>
      <c r="F20" s="3">
        <v>7279.7</v>
      </c>
      <c r="G20" s="3">
        <v>7407.7</v>
      </c>
      <c r="H20" s="3">
        <v>7715</v>
      </c>
      <c r="I20" s="3">
        <v>8547.1</v>
      </c>
      <c r="J20" s="3">
        <v>9430.2999999999993</v>
      </c>
      <c r="K20" s="3">
        <v>10581</v>
      </c>
      <c r="L20" s="3">
        <v>11955.3</v>
      </c>
      <c r="M20" s="3">
        <v>13159.4</v>
      </c>
      <c r="N20" s="3">
        <v>14536.7</v>
      </c>
      <c r="O20" s="3">
        <v>15670.7</v>
      </c>
      <c r="P20" s="3">
        <v>17399.900000000001</v>
      </c>
      <c r="Q20" s="3">
        <v>19272.400000000001</v>
      </c>
      <c r="R20" s="3">
        <v>21078.1</v>
      </c>
      <c r="S20" s="3">
        <v>23258</v>
      </c>
      <c r="T20" s="3">
        <v>25398.2</v>
      </c>
      <c r="U20" s="3">
        <v>27951.9</v>
      </c>
      <c r="V20" s="3">
        <v>29945.3</v>
      </c>
      <c r="W20" s="3">
        <v>31236.9</v>
      </c>
      <c r="X20" s="3">
        <v>32429.5</v>
      </c>
      <c r="Y20" s="3">
        <v>34538</v>
      </c>
      <c r="Z20" s="3">
        <v>36112</v>
      </c>
      <c r="AA20" s="3">
        <v>36479.5</v>
      </c>
      <c r="AB20" s="3">
        <v>36260.1</v>
      </c>
      <c r="AC20" s="3">
        <v>35795.4</v>
      </c>
      <c r="AD20" s="3">
        <v>35526.6</v>
      </c>
      <c r="AE20" s="3">
        <v>35877</v>
      </c>
      <c r="AF20" s="3">
        <v>36687.5</v>
      </c>
      <c r="AG20" s="3">
        <v>37982</v>
      </c>
      <c r="AH20" s="3">
        <v>39988.800000000003</v>
      </c>
      <c r="AI20" s="3">
        <v>41152.9</v>
      </c>
      <c r="AJ20" s="3">
        <v>40478.5</v>
      </c>
      <c r="AK20" s="3">
        <v>39162.699999999997</v>
      </c>
      <c r="AL20" s="3">
        <v>37835.9</v>
      </c>
      <c r="AM20" s="3">
        <v>36205.1</v>
      </c>
      <c r="AN20" s="3">
        <v>34575.699999999997</v>
      </c>
      <c r="AO20" s="3">
        <v>33360.699999999997</v>
      </c>
      <c r="AP20" s="3">
        <v>32264.9</v>
      </c>
      <c r="AQ20" s="3">
        <v>30865.5</v>
      </c>
      <c r="AR20" s="3">
        <v>29746</v>
      </c>
      <c r="AS20" s="3">
        <v>28552.7</v>
      </c>
      <c r="AT20" s="3">
        <v>27821.599999999999</v>
      </c>
      <c r="AU20" s="3">
        <v>27407.1</v>
      </c>
      <c r="AV20" s="3">
        <v>26773.599999999999</v>
      </c>
      <c r="AW20" s="3">
        <v>26596.9</v>
      </c>
      <c r="AX20" s="3">
        <v>26328.6</v>
      </c>
      <c r="AY20" s="3">
        <v>26009.5</v>
      </c>
      <c r="AZ20" s="3">
        <v>26802.400000000001</v>
      </c>
      <c r="BA20" s="3">
        <v>26860.799999999999</v>
      </c>
      <c r="BB20" s="3">
        <v>27972.2</v>
      </c>
      <c r="BC20" s="3">
        <v>29156.2</v>
      </c>
      <c r="BD20" s="3">
        <v>30865.599999999999</v>
      </c>
    </row>
    <row r="21" spans="1:56" s="3" customFormat="1" x14ac:dyDescent="0.25">
      <c r="C21" s="3" t="s">
        <v>8</v>
      </c>
      <c r="D21" s="3">
        <v>10.6</v>
      </c>
      <c r="E21" s="3">
        <v>19.399999999999999</v>
      </c>
      <c r="F21" s="3">
        <v>26.8</v>
      </c>
      <c r="G21" s="3">
        <v>32.5</v>
      </c>
      <c r="H21" s="3">
        <v>38</v>
      </c>
      <c r="I21" s="3">
        <v>43.4</v>
      </c>
      <c r="J21" s="3">
        <v>49.1</v>
      </c>
      <c r="K21" s="3">
        <v>57.2</v>
      </c>
      <c r="L21" s="3">
        <v>65.400000000000006</v>
      </c>
      <c r="M21" s="3">
        <v>75.7</v>
      </c>
      <c r="N21" s="3">
        <v>86.6</v>
      </c>
      <c r="O21" s="3">
        <v>111.7</v>
      </c>
      <c r="P21" s="3">
        <v>135.5</v>
      </c>
      <c r="Q21" s="3">
        <v>174.2</v>
      </c>
      <c r="R21" s="3">
        <v>216</v>
      </c>
      <c r="S21" s="3">
        <v>264.5</v>
      </c>
      <c r="T21" s="3">
        <v>311.8</v>
      </c>
      <c r="U21" s="3">
        <v>354.8</v>
      </c>
      <c r="V21" s="3">
        <v>415.2</v>
      </c>
      <c r="W21" s="3">
        <v>474</v>
      </c>
      <c r="X21" s="3">
        <v>550.29999999999995</v>
      </c>
      <c r="Y21" s="3">
        <v>647.5</v>
      </c>
      <c r="Z21" s="3">
        <v>714.9</v>
      </c>
      <c r="AA21" s="3">
        <v>774.3</v>
      </c>
      <c r="AB21" s="3">
        <v>799.6</v>
      </c>
      <c r="AC21" s="3">
        <v>857.2</v>
      </c>
      <c r="AD21" s="3">
        <v>909.6</v>
      </c>
      <c r="AE21" s="3">
        <v>965.6</v>
      </c>
      <c r="AF21" s="3">
        <v>1020.5</v>
      </c>
      <c r="AG21" s="3">
        <v>1102.4000000000001</v>
      </c>
      <c r="AH21" s="3">
        <v>1172.3</v>
      </c>
      <c r="AI21" s="3">
        <v>1191.3</v>
      </c>
      <c r="AJ21" s="3">
        <v>1266.4000000000001</v>
      </c>
      <c r="AK21" s="3">
        <v>1305.0999999999999</v>
      </c>
      <c r="AL21" s="3">
        <v>1331.5</v>
      </c>
      <c r="AM21" s="3">
        <v>1321.2</v>
      </c>
      <c r="AN21" s="3">
        <v>1321.9</v>
      </c>
      <c r="AO21" s="3">
        <v>1426.2</v>
      </c>
      <c r="AP21" s="3">
        <v>1549.3</v>
      </c>
      <c r="AQ21" s="3">
        <v>1723.3</v>
      </c>
      <c r="AR21" s="3">
        <v>1658.3</v>
      </c>
      <c r="AS21" s="3">
        <v>1741.6</v>
      </c>
      <c r="AT21" s="3">
        <v>1825</v>
      </c>
      <c r="AU21" s="3">
        <v>1999.5</v>
      </c>
      <c r="AV21" s="3">
        <v>2205.1</v>
      </c>
      <c r="AW21" s="3">
        <v>2340.1999999999998</v>
      </c>
      <c r="AX21" s="3">
        <v>2414.1</v>
      </c>
      <c r="AY21" s="3">
        <v>2473.1999999999998</v>
      </c>
      <c r="AZ21" s="3">
        <v>2555</v>
      </c>
      <c r="BA21" s="3">
        <v>2589.6</v>
      </c>
      <c r="BB21" s="3">
        <v>2682.3</v>
      </c>
      <c r="BC21" s="3">
        <v>2719.3</v>
      </c>
      <c r="BD21" s="3">
        <v>2846.3</v>
      </c>
    </row>
    <row r="22" spans="1:56" s="39" customFormat="1" x14ac:dyDescent="0.25">
      <c r="A22" s="39" t="s">
        <v>17</v>
      </c>
      <c r="B22" s="41" t="s">
        <v>4</v>
      </c>
      <c r="C22" s="41" t="s">
        <v>18</v>
      </c>
      <c r="D22" s="40">
        <f>100*D2/D12</f>
        <v>12.978038671377202</v>
      </c>
      <c r="E22" s="40">
        <f t="shared" ref="E22:BD22" si="0">100*E2/E12</f>
        <v>13.2325540220388</v>
      </c>
      <c r="F22" s="40">
        <f t="shared" si="0"/>
        <v>13.558359662509316</v>
      </c>
      <c r="G22" s="40">
        <f t="shared" si="0"/>
        <v>13.996831435154245</v>
      </c>
      <c r="H22" s="40">
        <f t="shared" si="0"/>
        <v>14.798183875281016</v>
      </c>
      <c r="I22" s="40">
        <f t="shared" si="0"/>
        <v>15.570520355623252</v>
      </c>
      <c r="J22" s="40">
        <f t="shared" si="0"/>
        <v>16.142476438089048</v>
      </c>
      <c r="K22" s="40">
        <f t="shared" si="0"/>
        <v>16.280421697090407</v>
      </c>
      <c r="L22" s="40">
        <f t="shared" si="0"/>
        <v>17.06050707439632</v>
      </c>
      <c r="M22" s="40">
        <f t="shared" si="0"/>
        <v>18.081541965228016</v>
      </c>
      <c r="N22" s="40">
        <f t="shared" si="0"/>
        <v>19.016426772048753</v>
      </c>
      <c r="O22" s="40">
        <f t="shared" si="0"/>
        <v>20.089836064908432</v>
      </c>
      <c r="P22" s="40">
        <f t="shared" si="0"/>
        <v>21.577578351193289</v>
      </c>
      <c r="Q22" s="40">
        <f t="shared" si="0"/>
        <v>25.694602502917885</v>
      </c>
      <c r="R22" s="40">
        <f t="shared" si="0"/>
        <v>29.738544041508018</v>
      </c>
      <c r="S22" s="40">
        <f t="shared" si="0"/>
        <v>31.944792310997769</v>
      </c>
      <c r="T22" s="40">
        <f t="shared" si="0"/>
        <v>34.126967409571755</v>
      </c>
      <c r="U22" s="40">
        <f t="shared" si="0"/>
        <v>37.091712741390978</v>
      </c>
      <c r="V22" s="40">
        <f t="shared" si="0"/>
        <v>40.990633528919915</v>
      </c>
      <c r="W22" s="40">
        <f t="shared" si="0"/>
        <v>45.475408095995348</v>
      </c>
      <c r="X22" s="40">
        <f t="shared" si="0"/>
        <v>50.810651523631968</v>
      </c>
      <c r="Y22" s="40">
        <f t="shared" si="0"/>
        <v>54.819943658551544</v>
      </c>
      <c r="Z22" s="40">
        <f t="shared" si="0"/>
        <v>56.731761814452369</v>
      </c>
      <c r="AA22" s="40">
        <f t="shared" si="0"/>
        <v>58.725197284159634</v>
      </c>
      <c r="AB22" s="40">
        <f t="shared" si="0"/>
        <v>60.740343576273212</v>
      </c>
      <c r="AC22" s="40">
        <f t="shared" si="0"/>
        <v>63.269356933610368</v>
      </c>
      <c r="AD22" s="40">
        <f t="shared" si="0"/>
        <v>65.082468550324961</v>
      </c>
      <c r="AE22" s="40">
        <f t="shared" si="0"/>
        <v>67.468267914738831</v>
      </c>
      <c r="AF22" s="40">
        <f t="shared" si="0"/>
        <v>69.368787625437008</v>
      </c>
      <c r="AG22" s="40">
        <f t="shared" si="0"/>
        <v>72.526728831501416</v>
      </c>
      <c r="AH22" s="40">
        <f t="shared" si="0"/>
        <v>71.749536358048957</v>
      </c>
      <c r="AI22" s="40">
        <f t="shared" si="0"/>
        <v>71.220864665097039</v>
      </c>
      <c r="AJ22" s="40">
        <f t="shared" si="0"/>
        <v>71.552586849683848</v>
      </c>
      <c r="AK22" s="40">
        <f t="shared" si="0"/>
        <v>74.316571484161898</v>
      </c>
      <c r="AL22" s="40">
        <f t="shared" si="0"/>
        <v>75.720987721006779</v>
      </c>
      <c r="AM22" s="40">
        <f t="shared" si="0"/>
        <v>78.086701251433851</v>
      </c>
      <c r="AN22" s="40">
        <f t="shared" si="0"/>
        <v>80.723381892236631</v>
      </c>
      <c r="AO22" s="40">
        <f t="shared" si="0"/>
        <v>83.635579333622772</v>
      </c>
      <c r="AP22" s="40">
        <f t="shared" si="0"/>
        <v>84.450391288254039</v>
      </c>
      <c r="AQ22" s="40">
        <f t="shared" si="0"/>
        <v>86.141197661532246</v>
      </c>
      <c r="AR22" s="40">
        <f t="shared" si="0"/>
        <v>88.101267156792431</v>
      </c>
      <c r="AS22" s="40">
        <f t="shared" si="0"/>
        <v>88.746201053730871</v>
      </c>
      <c r="AT22" s="40">
        <f t="shared" si="0"/>
        <v>87.660555577511886</v>
      </c>
      <c r="AU22" s="40">
        <f t="shared" si="0"/>
        <v>90.366750587948061</v>
      </c>
      <c r="AV22" s="40">
        <f t="shared" si="0"/>
        <v>92.924869407170618</v>
      </c>
      <c r="AW22" s="40">
        <f t="shared" si="0"/>
        <v>96.282109083279948</v>
      </c>
      <c r="AX22" s="40">
        <f t="shared" si="0"/>
        <v>100</v>
      </c>
      <c r="AY22" s="40">
        <f t="shared" si="0"/>
        <v>104.77061123753121</v>
      </c>
      <c r="AZ22" s="40">
        <f t="shared" si="0"/>
        <v>108.67876002634787</v>
      </c>
      <c r="BA22" s="40">
        <f t="shared" si="0"/>
        <v>111.18547460715446</v>
      </c>
      <c r="BB22" s="40">
        <f t="shared" si="0"/>
        <v>114.09248128639283</v>
      </c>
      <c r="BC22" s="40">
        <f t="shared" si="0"/>
        <v>117.40926350241043</v>
      </c>
      <c r="BD22" s="40">
        <f t="shared" si="0"/>
        <v>120.8385618027893</v>
      </c>
    </row>
    <row r="23" spans="1:56" s="39" customFormat="1" x14ac:dyDescent="0.25">
      <c r="B23" s="41"/>
      <c r="C23" s="41" t="s">
        <v>5</v>
      </c>
      <c r="D23" s="40">
        <f t="shared" ref="D23:BD23" si="1">100*D3/D13</f>
        <v>13.14844731646024</v>
      </c>
      <c r="E23" s="40">
        <f t="shared" si="1"/>
        <v>13.121354038287732</v>
      </c>
      <c r="F23" s="40">
        <f t="shared" si="1"/>
        <v>13.347868217054263</v>
      </c>
      <c r="G23" s="40">
        <f t="shared" si="1"/>
        <v>13.509615384615385</v>
      </c>
      <c r="H23" s="40">
        <f t="shared" si="1"/>
        <v>14.108244975470804</v>
      </c>
      <c r="I23" s="40">
        <f t="shared" si="1"/>
        <v>14.99210941609679</v>
      </c>
      <c r="J23" s="40">
        <f t="shared" si="1"/>
        <v>15.531763026409708</v>
      </c>
      <c r="K23" s="40">
        <f t="shared" si="1"/>
        <v>15.519176183246419</v>
      </c>
      <c r="L23" s="40">
        <f t="shared" si="1"/>
        <v>16.332741567334519</v>
      </c>
      <c r="M23" s="40">
        <f t="shared" si="1"/>
        <v>17.136512244772071</v>
      </c>
      <c r="N23" s="40">
        <f t="shared" si="1"/>
        <v>18.040737148399614</v>
      </c>
      <c r="O23" s="40">
        <f t="shared" si="1"/>
        <v>19.409660107334528</v>
      </c>
      <c r="P23" s="40">
        <f t="shared" si="1"/>
        <v>21.554040090927877</v>
      </c>
      <c r="Q23" s="40">
        <f t="shared" si="1"/>
        <v>26.033117350611953</v>
      </c>
      <c r="R23" s="40">
        <f t="shared" si="1"/>
        <v>28.968119382736983</v>
      </c>
      <c r="S23" s="40">
        <f t="shared" si="1"/>
        <v>29.707235466332079</v>
      </c>
      <c r="T23" s="40">
        <f t="shared" si="1"/>
        <v>30.598942319517892</v>
      </c>
      <c r="U23" s="40">
        <f t="shared" si="1"/>
        <v>32.548631717771187</v>
      </c>
      <c r="V23" s="40">
        <f t="shared" si="1"/>
        <v>35.246526352817028</v>
      </c>
      <c r="W23" s="40">
        <f t="shared" si="1"/>
        <v>38.76328283970156</v>
      </c>
      <c r="X23" s="40">
        <f t="shared" si="1"/>
        <v>44.008293020041464</v>
      </c>
      <c r="Y23" s="40">
        <f t="shared" si="1"/>
        <v>47.977842176800962</v>
      </c>
      <c r="Z23" s="40">
        <f t="shared" si="1"/>
        <v>48.43815799251901</v>
      </c>
      <c r="AA23" s="40">
        <f t="shared" si="1"/>
        <v>48.530823890916068</v>
      </c>
      <c r="AB23" s="40">
        <f t="shared" si="1"/>
        <v>49.796497430053265</v>
      </c>
      <c r="AC23" s="40">
        <f t="shared" si="1"/>
        <v>51.893100749189308</v>
      </c>
      <c r="AD23" s="40">
        <f t="shared" si="1"/>
        <v>54.789878987898781</v>
      </c>
      <c r="AE23" s="40">
        <f t="shared" si="1"/>
        <v>57.661194641585958</v>
      </c>
      <c r="AF23" s="40">
        <f t="shared" si="1"/>
        <v>61.487537304022531</v>
      </c>
      <c r="AG23" s="40">
        <f t="shared" si="1"/>
        <v>64.070922531957493</v>
      </c>
      <c r="AH23" s="40">
        <f t="shared" si="1"/>
        <v>62.22891455643903</v>
      </c>
      <c r="AI23" s="40">
        <f t="shared" si="1"/>
        <v>62.222496299950663</v>
      </c>
      <c r="AJ23" s="40">
        <f t="shared" si="1"/>
        <v>62.878287300118934</v>
      </c>
      <c r="AK23" s="40">
        <f t="shared" si="1"/>
        <v>64.128969708434823</v>
      </c>
      <c r="AL23" s="40">
        <f t="shared" si="1"/>
        <v>65.984567019148329</v>
      </c>
      <c r="AM23" s="40">
        <f t="shared" si="1"/>
        <v>66.894216472580069</v>
      </c>
      <c r="AN23" s="40">
        <f t="shared" si="1"/>
        <v>68.376124933827413</v>
      </c>
      <c r="AO23" s="40">
        <f t="shared" si="1"/>
        <v>69.633202467750976</v>
      </c>
      <c r="AP23" s="40">
        <f t="shared" si="1"/>
        <v>70.91801781228591</v>
      </c>
      <c r="AQ23" s="40">
        <f t="shared" si="1"/>
        <v>74.314723165544336</v>
      </c>
      <c r="AR23" s="40">
        <f t="shared" si="1"/>
        <v>75.954677981368675</v>
      </c>
      <c r="AS23" s="40">
        <f t="shared" si="1"/>
        <v>77.39664523544414</v>
      </c>
      <c r="AT23" s="40">
        <f t="shared" si="1"/>
        <v>79.313083427007484</v>
      </c>
      <c r="AU23" s="40">
        <f t="shared" si="1"/>
        <v>83.574782695573987</v>
      </c>
      <c r="AV23" s="40">
        <f t="shared" si="1"/>
        <v>87.485396279034703</v>
      </c>
      <c r="AW23" s="40">
        <f t="shared" si="1"/>
        <v>92.703481091910845</v>
      </c>
      <c r="AX23" s="40">
        <f t="shared" si="1"/>
        <v>100</v>
      </c>
      <c r="AY23" s="40">
        <f t="shared" si="1"/>
        <v>108.79332165109035</v>
      </c>
      <c r="AZ23" s="40">
        <f t="shared" si="1"/>
        <v>106.07453562191395</v>
      </c>
      <c r="BA23" s="40">
        <f t="shared" si="1"/>
        <v>106.37645544438594</v>
      </c>
      <c r="BB23" s="40">
        <f t="shared" si="1"/>
        <v>110.04403657000196</v>
      </c>
      <c r="BC23" s="40">
        <f t="shared" si="1"/>
        <v>112.60219139048137</v>
      </c>
      <c r="BD23" s="40">
        <f t="shared" si="1"/>
        <v>113.09933016040895</v>
      </c>
    </row>
    <row r="24" spans="1:56" s="39" customFormat="1" x14ac:dyDescent="0.25">
      <c r="B24" s="41"/>
      <c r="C24" s="41" t="s">
        <v>6</v>
      </c>
      <c r="D24" s="40">
        <f t="shared" ref="D24:BD24" si="2">100*D4/D14</f>
        <v>11.867238505847515</v>
      </c>
      <c r="E24" s="40">
        <f t="shared" si="2"/>
        <v>12.106123207091215</v>
      </c>
      <c r="F24" s="40">
        <f t="shared" si="2"/>
        <v>12.48551333153477</v>
      </c>
      <c r="G24" s="40">
        <f t="shared" si="2"/>
        <v>12.964425016568823</v>
      </c>
      <c r="H24" s="40">
        <f t="shared" si="2"/>
        <v>13.793408643347455</v>
      </c>
      <c r="I24" s="40">
        <f t="shared" si="2"/>
        <v>14.523085523177084</v>
      </c>
      <c r="J24" s="40">
        <f t="shared" si="2"/>
        <v>15.174670994070363</v>
      </c>
      <c r="K24" s="40">
        <f t="shared" si="2"/>
        <v>15.395358270796512</v>
      </c>
      <c r="L24" s="40">
        <f t="shared" si="2"/>
        <v>16.215094339622642</v>
      </c>
      <c r="M24" s="40">
        <f t="shared" si="2"/>
        <v>17.133311121726297</v>
      </c>
      <c r="N24" s="40">
        <f t="shared" si="2"/>
        <v>17.989782919202707</v>
      </c>
      <c r="O24" s="40">
        <f t="shared" si="2"/>
        <v>19.190629544853319</v>
      </c>
      <c r="P24" s="40">
        <f t="shared" si="2"/>
        <v>20.802324723510697</v>
      </c>
      <c r="Q24" s="40">
        <f t="shared" si="2"/>
        <v>24.871028557229579</v>
      </c>
      <c r="R24" s="40">
        <f t="shared" si="2"/>
        <v>28.531986438268323</v>
      </c>
      <c r="S24" s="40">
        <f t="shared" si="2"/>
        <v>30.935587452314955</v>
      </c>
      <c r="T24" s="40">
        <f t="shared" si="2"/>
        <v>33.066636692116212</v>
      </c>
      <c r="U24" s="40">
        <f t="shared" si="2"/>
        <v>35.713026713402854</v>
      </c>
      <c r="V24" s="40">
        <f t="shared" si="2"/>
        <v>39.567855881740975</v>
      </c>
      <c r="W24" s="40">
        <f t="shared" si="2"/>
        <v>44.014714919200813</v>
      </c>
      <c r="X24" s="40">
        <f t="shared" si="2"/>
        <v>49.22971379053029</v>
      </c>
      <c r="Y24" s="40">
        <f t="shared" si="2"/>
        <v>52.817777292882695</v>
      </c>
      <c r="Z24" s="40">
        <f t="shared" si="2"/>
        <v>55.187662322737822</v>
      </c>
      <c r="AA24" s="40">
        <f t="shared" si="2"/>
        <v>56.877635908871277</v>
      </c>
      <c r="AB24" s="40">
        <f t="shared" si="2"/>
        <v>58.699671229383533</v>
      </c>
      <c r="AC24" s="40">
        <f t="shared" si="2"/>
        <v>60.692320781777958</v>
      </c>
      <c r="AD24" s="40">
        <f t="shared" si="2"/>
        <v>62.94480999570461</v>
      </c>
      <c r="AE24" s="40">
        <f t="shared" si="2"/>
        <v>66.273928456332584</v>
      </c>
      <c r="AF24" s="40">
        <f t="shared" si="2"/>
        <v>67.831697214463588</v>
      </c>
      <c r="AG24" s="40">
        <f t="shared" si="2"/>
        <v>71.199984083625822</v>
      </c>
      <c r="AH24" s="40">
        <f t="shared" si="2"/>
        <v>70.360221626226249</v>
      </c>
      <c r="AI24" s="40">
        <f t="shared" si="2"/>
        <v>68.993402103053256</v>
      </c>
      <c r="AJ24" s="40">
        <f t="shared" si="2"/>
        <v>68.944479838788894</v>
      </c>
      <c r="AK24" s="40">
        <f t="shared" si="2"/>
        <v>71.568922653792995</v>
      </c>
      <c r="AL24" s="40">
        <f t="shared" si="2"/>
        <v>71.994320731263102</v>
      </c>
      <c r="AM24" s="40">
        <f t="shared" si="2"/>
        <v>74.590181813422745</v>
      </c>
      <c r="AN24" s="40">
        <f t="shared" si="2"/>
        <v>77.807951360218027</v>
      </c>
      <c r="AO24" s="40">
        <f t="shared" si="2"/>
        <v>79.588137446509165</v>
      </c>
      <c r="AP24" s="40">
        <f t="shared" si="2"/>
        <v>80.032656354667807</v>
      </c>
      <c r="AQ24" s="40">
        <f t="shared" si="2"/>
        <v>81.721916383895547</v>
      </c>
      <c r="AR24" s="40">
        <f t="shared" si="2"/>
        <v>83.103236763667852</v>
      </c>
      <c r="AS24" s="40">
        <f t="shared" si="2"/>
        <v>83.445119128950594</v>
      </c>
      <c r="AT24" s="40">
        <f t="shared" si="2"/>
        <v>83.967974285615483</v>
      </c>
      <c r="AU24" s="40">
        <f t="shared" si="2"/>
        <v>88.22676227443776</v>
      </c>
      <c r="AV24" s="40">
        <f t="shared" si="2"/>
        <v>91.673150221726672</v>
      </c>
      <c r="AW24" s="40">
        <f t="shared" si="2"/>
        <v>95.797079752320315</v>
      </c>
      <c r="AX24" s="40">
        <f t="shared" si="2"/>
        <v>100</v>
      </c>
      <c r="AY24" s="40">
        <f t="shared" si="2"/>
        <v>104.50251431561199</v>
      </c>
      <c r="AZ24" s="40">
        <f t="shared" si="2"/>
        <v>107.71644941313951</v>
      </c>
      <c r="BA24" s="40">
        <f t="shared" si="2"/>
        <v>112.46022595138791</v>
      </c>
      <c r="BB24" s="40">
        <f t="shared" si="2"/>
        <v>116.21551132868039</v>
      </c>
      <c r="BC24" s="40">
        <f t="shared" si="2"/>
        <v>119.96582472094509</v>
      </c>
      <c r="BD24" s="40">
        <f t="shared" si="2"/>
        <v>123.88207818742993</v>
      </c>
    </row>
    <row r="25" spans="1:56" s="39" customFormat="1" x14ac:dyDescent="0.25">
      <c r="B25" s="41"/>
      <c r="C25" s="41" t="s">
        <v>7</v>
      </c>
      <c r="D25" s="40">
        <f t="shared" ref="D25:BD25" si="3">100*D5/D15</f>
        <v>20.236169524425755</v>
      </c>
      <c r="E25" s="40">
        <f t="shared" si="3"/>
        <v>20.891600187705304</v>
      </c>
      <c r="F25" s="40">
        <f t="shared" si="3"/>
        <v>21.053257722964666</v>
      </c>
      <c r="G25" s="40">
        <f t="shared" si="3"/>
        <v>21.488312803236255</v>
      </c>
      <c r="H25" s="40">
        <f t="shared" si="3"/>
        <v>22.280679830042491</v>
      </c>
      <c r="I25" s="40">
        <f t="shared" si="3"/>
        <v>23.019404974360135</v>
      </c>
      <c r="J25" s="40">
        <f t="shared" si="3"/>
        <v>22.746798716410868</v>
      </c>
      <c r="K25" s="40">
        <f t="shared" si="3"/>
        <v>21.963103813946688</v>
      </c>
      <c r="L25" s="40">
        <f t="shared" si="3"/>
        <v>22.046918682387261</v>
      </c>
      <c r="M25" s="40">
        <f t="shared" si="3"/>
        <v>23.405242232366366</v>
      </c>
      <c r="N25" s="40">
        <f t="shared" si="3"/>
        <v>24.440841273654151</v>
      </c>
      <c r="O25" s="40">
        <f t="shared" si="3"/>
        <v>24.641956334475687</v>
      </c>
      <c r="P25" s="40">
        <f t="shared" si="3"/>
        <v>25.201046950950683</v>
      </c>
      <c r="Q25" s="40">
        <f t="shared" si="3"/>
        <v>29.288241163486834</v>
      </c>
      <c r="R25" s="40">
        <f t="shared" si="3"/>
        <v>35.016665821465949</v>
      </c>
      <c r="S25" s="40">
        <f t="shared" si="3"/>
        <v>36.295088819226748</v>
      </c>
      <c r="T25" s="40">
        <f t="shared" si="3"/>
        <v>38.654427919067835</v>
      </c>
      <c r="U25" s="40">
        <f t="shared" si="3"/>
        <v>42.830627745273503</v>
      </c>
      <c r="V25" s="40">
        <f t="shared" si="3"/>
        <v>46.962197833727849</v>
      </c>
      <c r="W25" s="40">
        <f t="shared" si="3"/>
        <v>51.684457661605876</v>
      </c>
      <c r="X25" s="40">
        <f t="shared" si="3"/>
        <v>57.510458289347525</v>
      </c>
      <c r="Y25" s="40">
        <f t="shared" si="3"/>
        <v>62.838939987872884</v>
      </c>
      <c r="Z25" s="40">
        <f t="shared" si="3"/>
        <v>63.026354203330364</v>
      </c>
      <c r="AA25" s="40">
        <f t="shared" si="3"/>
        <v>66.275445799871875</v>
      </c>
      <c r="AB25" s="40">
        <f t="shared" si="3"/>
        <v>69.149793163509685</v>
      </c>
      <c r="AC25" s="40">
        <f t="shared" si="3"/>
        <v>73.811150098324902</v>
      </c>
      <c r="AD25" s="40">
        <f t="shared" si="3"/>
        <v>73.939202290108099</v>
      </c>
      <c r="AE25" s="40">
        <f t="shared" si="3"/>
        <v>72.764392733658966</v>
      </c>
      <c r="AF25" s="40">
        <f t="shared" si="3"/>
        <v>75.546965535001505</v>
      </c>
      <c r="AG25" s="40">
        <f t="shared" si="3"/>
        <v>77.991594550950268</v>
      </c>
      <c r="AH25" s="40">
        <f t="shared" si="3"/>
        <v>77.363324621219562</v>
      </c>
      <c r="AI25" s="40">
        <f t="shared" si="3"/>
        <v>79.584030543145289</v>
      </c>
      <c r="AJ25" s="40">
        <f t="shared" si="3"/>
        <v>81.647869538027649</v>
      </c>
      <c r="AK25" s="40">
        <f t="shared" si="3"/>
        <v>85.661991598813472</v>
      </c>
      <c r="AL25" s="40">
        <f t="shared" si="3"/>
        <v>90.802473578155201</v>
      </c>
      <c r="AM25" s="40">
        <f t="shared" si="3"/>
        <v>93.261087966993955</v>
      </c>
      <c r="AN25" s="40">
        <f t="shared" si="3"/>
        <v>94.396351658921503</v>
      </c>
      <c r="AO25" s="40">
        <f t="shared" si="3"/>
        <v>102.36899276694085</v>
      </c>
      <c r="AP25" s="40">
        <f t="shared" si="3"/>
        <v>104.78597316678508</v>
      </c>
      <c r="AQ25" s="40">
        <f t="shared" si="3"/>
        <v>106.5208686566604</v>
      </c>
      <c r="AR25" s="40">
        <f t="shared" si="3"/>
        <v>111.75674136275609</v>
      </c>
      <c r="AS25" s="40">
        <f t="shared" si="3"/>
        <v>114.68015160365698</v>
      </c>
      <c r="AT25" s="40">
        <f t="shared" si="3"/>
        <v>106.22618064184711</v>
      </c>
      <c r="AU25" s="40">
        <f t="shared" si="3"/>
        <v>101.79356736256236</v>
      </c>
      <c r="AV25" s="40">
        <f t="shared" si="3"/>
        <v>100.23476457032332</v>
      </c>
      <c r="AW25" s="40">
        <f t="shared" si="3"/>
        <v>99.571401232717932</v>
      </c>
      <c r="AX25" s="40">
        <f t="shared" si="3"/>
        <v>100</v>
      </c>
      <c r="AY25" s="40">
        <f t="shared" si="3"/>
        <v>105.22724516904219</v>
      </c>
      <c r="AZ25" s="40">
        <f t="shared" si="3"/>
        <v>115.29092018019109</v>
      </c>
      <c r="BA25" s="40">
        <f t="shared" si="3"/>
        <v>105.94969250216597</v>
      </c>
      <c r="BB25" s="40">
        <f t="shared" si="3"/>
        <v>103.97377734495618</v>
      </c>
      <c r="BC25" s="40">
        <f t="shared" si="3"/>
        <v>105.27126326936488</v>
      </c>
      <c r="BD25" s="40">
        <f t="shared" si="3"/>
        <v>107.28881907840086</v>
      </c>
    </row>
    <row r="26" spans="1:56" s="39" customFormat="1" x14ac:dyDescent="0.25">
      <c r="B26" s="41"/>
      <c r="C26" s="41" t="s">
        <v>8</v>
      </c>
      <c r="D26" s="40">
        <f t="shared" ref="D26:BD26" si="4">100*D6/D16</f>
        <v>13.888888888888888</v>
      </c>
      <c r="E26" s="40">
        <f t="shared" si="4"/>
        <v>14.14141414141414</v>
      </c>
      <c r="F26" s="40">
        <f t="shared" si="4"/>
        <v>14.598540145985401</v>
      </c>
      <c r="G26" s="40">
        <f t="shared" si="4"/>
        <v>15.151515151515152</v>
      </c>
      <c r="H26" s="40">
        <f t="shared" si="4"/>
        <v>15.584415584415584</v>
      </c>
      <c r="I26" s="40">
        <f t="shared" si="4"/>
        <v>16.247139588100687</v>
      </c>
      <c r="J26" s="40">
        <f t="shared" si="4"/>
        <v>16.969696969696969</v>
      </c>
      <c r="K26" s="40">
        <f t="shared" si="4"/>
        <v>17.739130434782606</v>
      </c>
      <c r="L26" s="40">
        <f t="shared" si="4"/>
        <v>18.608169440242058</v>
      </c>
      <c r="M26" s="40">
        <f t="shared" si="4"/>
        <v>19.42257217847769</v>
      </c>
      <c r="N26" s="40">
        <f t="shared" si="4"/>
        <v>20.25028441410694</v>
      </c>
      <c r="O26" s="40">
        <f t="shared" si="4"/>
        <v>21.422376409366869</v>
      </c>
      <c r="P26" s="40">
        <f t="shared" si="4"/>
        <v>23.392226148409893</v>
      </c>
      <c r="Q26" s="40">
        <f t="shared" si="4"/>
        <v>27.015008337965536</v>
      </c>
      <c r="R26" s="40">
        <f t="shared" si="4"/>
        <v>29.888143176733781</v>
      </c>
      <c r="S26" s="40">
        <f t="shared" si="4"/>
        <v>33.96988615497613</v>
      </c>
      <c r="T26" s="40">
        <f t="shared" si="4"/>
        <v>36.949046577055334</v>
      </c>
      <c r="U26" s="40">
        <f t="shared" si="4"/>
        <v>39.923013472642282</v>
      </c>
      <c r="V26" s="40">
        <f t="shared" si="4"/>
        <v>43.888105312646921</v>
      </c>
      <c r="W26" s="40">
        <f t="shared" si="4"/>
        <v>48.135942327497425</v>
      </c>
      <c r="X26" s="40">
        <f t="shared" si="4"/>
        <v>51.064962726304579</v>
      </c>
      <c r="Y26" s="40">
        <f t="shared" si="4"/>
        <v>57.683607299049918</v>
      </c>
      <c r="Z26" s="40">
        <f t="shared" si="4"/>
        <v>62.619242300354323</v>
      </c>
      <c r="AA26" s="40">
        <f t="shared" si="4"/>
        <v>65.698911275184585</v>
      </c>
      <c r="AB26" s="40">
        <f t="shared" si="4"/>
        <v>69.105788903598523</v>
      </c>
      <c r="AC26" s="40">
        <f t="shared" si="4"/>
        <v>71.524814731641584</v>
      </c>
      <c r="AD26" s="40">
        <f t="shared" si="4"/>
        <v>74.24674912781478</v>
      </c>
      <c r="AE26" s="40">
        <f t="shared" si="4"/>
        <v>77.353815659068388</v>
      </c>
      <c r="AF26" s="40">
        <f t="shared" si="4"/>
        <v>80.85007006071929</v>
      </c>
      <c r="AG26" s="40">
        <f t="shared" si="4"/>
        <v>83.490323685562601</v>
      </c>
      <c r="AH26" s="40">
        <f t="shared" si="4"/>
        <v>85.246430588045499</v>
      </c>
      <c r="AI26" s="40">
        <f t="shared" si="4"/>
        <v>84.146727935350967</v>
      </c>
      <c r="AJ26" s="40">
        <f t="shared" si="4"/>
        <v>85.798816568047343</v>
      </c>
      <c r="AK26" s="40">
        <f t="shared" si="4"/>
        <v>87.172737620944801</v>
      </c>
      <c r="AL26" s="40">
        <f t="shared" si="4"/>
        <v>88.992795788307021</v>
      </c>
      <c r="AM26" s="40">
        <f t="shared" si="4"/>
        <v>90.340751043115432</v>
      </c>
      <c r="AN26" s="40">
        <f t="shared" si="4"/>
        <v>92.013017831717406</v>
      </c>
      <c r="AO26" s="40">
        <f t="shared" si="4"/>
        <v>93.230808017143588</v>
      </c>
      <c r="AP26" s="40">
        <f t="shared" si="4"/>
        <v>94.81628832202199</v>
      </c>
      <c r="AQ26" s="40">
        <f t="shared" si="4"/>
        <v>99.125104777870916</v>
      </c>
      <c r="AR26" s="40">
        <f t="shared" si="4"/>
        <v>101.11456435537455</v>
      </c>
      <c r="AS26" s="40">
        <f t="shared" si="4"/>
        <v>101.20008276432857</v>
      </c>
      <c r="AT26" s="40">
        <f t="shared" si="4"/>
        <v>99.788521123297102</v>
      </c>
      <c r="AU26" s="40">
        <f t="shared" si="4"/>
        <v>98.666846215997836</v>
      </c>
      <c r="AV26" s="40">
        <f t="shared" si="4"/>
        <v>97.814453204787768</v>
      </c>
      <c r="AW26" s="40">
        <f t="shared" si="4"/>
        <v>98.536322317232873</v>
      </c>
      <c r="AX26" s="40">
        <f t="shared" si="4"/>
        <v>100</v>
      </c>
      <c r="AY26" s="40">
        <f t="shared" si="4"/>
        <v>103.02739920499717</v>
      </c>
      <c r="AZ26" s="40">
        <f t="shared" si="4"/>
        <v>104.67412771560237</v>
      </c>
      <c r="BA26" s="40">
        <f t="shared" si="4"/>
        <v>104.19248244527056</v>
      </c>
      <c r="BB26" s="40">
        <f t="shared" si="4"/>
        <v>105.01806370355639</v>
      </c>
      <c r="BC26" s="40">
        <f t="shared" si="4"/>
        <v>106.06529874822559</v>
      </c>
      <c r="BD26" s="40">
        <f t="shared" si="4"/>
        <v>107.36946056042464</v>
      </c>
    </row>
    <row r="27" spans="1:56" x14ac:dyDescent="0.25">
      <c r="A27" t="s">
        <v>0</v>
      </c>
      <c r="B27" t="s">
        <v>1</v>
      </c>
      <c r="C27" t="s">
        <v>11</v>
      </c>
      <c r="D27">
        <v>1961</v>
      </c>
      <c r="E27">
        <v>1962</v>
      </c>
      <c r="F27">
        <v>1963</v>
      </c>
      <c r="G27">
        <v>1964</v>
      </c>
      <c r="H27">
        <v>1965</v>
      </c>
      <c r="I27">
        <v>1966</v>
      </c>
      <c r="J27">
        <v>1967</v>
      </c>
      <c r="K27">
        <v>1968</v>
      </c>
      <c r="L27">
        <v>1969</v>
      </c>
      <c r="M27">
        <v>1970</v>
      </c>
      <c r="N27">
        <v>1971</v>
      </c>
      <c r="O27">
        <v>1972</v>
      </c>
      <c r="P27">
        <v>1973</v>
      </c>
      <c r="Q27">
        <v>1974</v>
      </c>
      <c r="R27">
        <v>1975</v>
      </c>
      <c r="S27">
        <v>1976</v>
      </c>
      <c r="T27">
        <v>1977</v>
      </c>
      <c r="U27">
        <v>1978</v>
      </c>
      <c r="V27">
        <v>1979</v>
      </c>
      <c r="W27">
        <v>1980</v>
      </c>
      <c r="X27">
        <v>1981</v>
      </c>
      <c r="Y27">
        <v>1982</v>
      </c>
      <c r="Z27">
        <v>1983</v>
      </c>
      <c r="AA27">
        <v>1984</v>
      </c>
      <c r="AB27">
        <v>1985</v>
      </c>
      <c r="AC27">
        <v>1986</v>
      </c>
      <c r="AD27">
        <v>1987</v>
      </c>
      <c r="AE27">
        <v>1988</v>
      </c>
      <c r="AF27">
        <v>1989</v>
      </c>
      <c r="AG27">
        <v>1990</v>
      </c>
      <c r="AH27">
        <v>1991</v>
      </c>
      <c r="AI27">
        <v>1992</v>
      </c>
      <c r="AJ27">
        <v>1993</v>
      </c>
      <c r="AK27">
        <v>1994</v>
      </c>
      <c r="AL27">
        <v>1995</v>
      </c>
      <c r="AM27">
        <v>1996</v>
      </c>
      <c r="AN27">
        <v>1997</v>
      </c>
      <c r="AO27">
        <v>1998</v>
      </c>
      <c r="AP27">
        <v>1999</v>
      </c>
      <c r="AQ27">
        <v>2000</v>
      </c>
      <c r="AR27">
        <v>2001</v>
      </c>
      <c r="AS27">
        <v>2002</v>
      </c>
      <c r="AT27">
        <v>2003</v>
      </c>
      <c r="AU27">
        <v>2004</v>
      </c>
      <c r="AV27">
        <v>2005</v>
      </c>
      <c r="AW27">
        <v>2006</v>
      </c>
      <c r="AX27">
        <v>2007</v>
      </c>
      <c r="AY27">
        <v>2008</v>
      </c>
      <c r="AZ27">
        <v>2009</v>
      </c>
      <c r="BA27">
        <v>2010</v>
      </c>
      <c r="BB27">
        <v>2011</v>
      </c>
      <c r="BC27">
        <v>2012</v>
      </c>
      <c r="BD27">
        <v>2013</v>
      </c>
    </row>
    <row r="28" spans="1:56" s="39" customFormat="1" x14ac:dyDescent="0.25">
      <c r="B28" s="41" t="s">
        <v>9</v>
      </c>
      <c r="C28" s="41" t="s">
        <v>18</v>
      </c>
      <c r="D28" s="40">
        <f t="shared" ref="D28:BD28" si="5">100*D7/D17</f>
        <v>13.356343611681423</v>
      </c>
      <c r="E28" s="40">
        <f t="shared" si="5"/>
        <v>13.635592267350924</v>
      </c>
      <c r="F28" s="40">
        <f t="shared" si="5"/>
        <v>13.941329548142891</v>
      </c>
      <c r="G28" s="40">
        <f t="shared" si="5"/>
        <v>14.400734448579174</v>
      </c>
      <c r="H28" s="40">
        <f t="shared" si="5"/>
        <v>15.222645098210325</v>
      </c>
      <c r="I28" s="40">
        <f t="shared" si="5"/>
        <v>16.00726207202667</v>
      </c>
      <c r="J28" s="40">
        <f t="shared" si="5"/>
        <v>16.560525516165512</v>
      </c>
      <c r="K28" s="40">
        <f t="shared" si="5"/>
        <v>16.682887242982272</v>
      </c>
      <c r="L28" s="40">
        <f t="shared" si="5"/>
        <v>17.438843149025907</v>
      </c>
      <c r="M28" s="40">
        <f t="shared" si="5"/>
        <v>18.492949529244274</v>
      </c>
      <c r="N28" s="40">
        <f t="shared" si="5"/>
        <v>19.423226987604668</v>
      </c>
      <c r="O28" s="40">
        <f t="shared" si="5"/>
        <v>20.49915670865181</v>
      </c>
      <c r="P28" s="40">
        <f t="shared" si="5"/>
        <v>21.985252244027226</v>
      </c>
      <c r="Q28" s="40">
        <f t="shared" si="5"/>
        <v>26.188851283411708</v>
      </c>
      <c r="R28" s="40">
        <f t="shared" si="5"/>
        <v>30.290710709214558</v>
      </c>
      <c r="S28" s="40">
        <f t="shared" si="5"/>
        <v>32.490600807800931</v>
      </c>
      <c r="T28" s="40">
        <f t="shared" si="5"/>
        <v>34.70285377663776</v>
      </c>
      <c r="U28" s="40">
        <f t="shared" si="5"/>
        <v>37.771321690422837</v>
      </c>
      <c r="V28" s="40">
        <f t="shared" si="5"/>
        <v>41.827233006231644</v>
      </c>
      <c r="W28" s="40">
        <f t="shared" si="5"/>
        <v>46.479947330059964</v>
      </c>
      <c r="X28" s="40">
        <f t="shared" si="5"/>
        <v>51.916837666453468</v>
      </c>
      <c r="Y28" s="40">
        <f t="shared" si="5"/>
        <v>55.871963635300816</v>
      </c>
      <c r="Z28" s="40">
        <f t="shared" si="5"/>
        <v>57.710687481481678</v>
      </c>
      <c r="AA28" s="40">
        <f t="shared" si="5"/>
        <v>59.797225966770071</v>
      </c>
      <c r="AB28" s="40">
        <f t="shared" si="5"/>
        <v>61.942768655909113</v>
      </c>
      <c r="AC28" s="40">
        <f t="shared" si="5"/>
        <v>64.616287727522746</v>
      </c>
      <c r="AD28" s="40">
        <f t="shared" si="5"/>
        <v>66.503036663627142</v>
      </c>
      <c r="AE28" s="40">
        <f t="shared" si="5"/>
        <v>68.743227673023299</v>
      </c>
      <c r="AF28" s="40">
        <f t="shared" si="5"/>
        <v>70.544643908539783</v>
      </c>
      <c r="AG28" s="40">
        <f t="shared" si="5"/>
        <v>73.720598801762492</v>
      </c>
      <c r="AH28" s="40">
        <f t="shared" si="5"/>
        <v>72.580411747417898</v>
      </c>
      <c r="AI28" s="40">
        <f t="shared" si="5"/>
        <v>71.679810573772983</v>
      </c>
      <c r="AJ28" s="40">
        <f t="shared" si="5"/>
        <v>72.047629146726422</v>
      </c>
      <c r="AK28" s="40">
        <f t="shared" si="5"/>
        <v>74.850102771567265</v>
      </c>
      <c r="AL28" s="40">
        <f t="shared" si="5"/>
        <v>76.424386854597941</v>
      </c>
      <c r="AM28" s="40">
        <f t="shared" si="5"/>
        <v>78.788965551232806</v>
      </c>
      <c r="AN28" s="40">
        <f t="shared" si="5"/>
        <v>81.323365129616462</v>
      </c>
      <c r="AO28" s="40">
        <f t="shared" si="5"/>
        <v>84.443829785494614</v>
      </c>
      <c r="AP28" s="40">
        <f t="shared" si="5"/>
        <v>85.368124605662857</v>
      </c>
      <c r="AQ28" s="40">
        <f t="shared" si="5"/>
        <v>87.068669817450996</v>
      </c>
      <c r="AR28" s="40">
        <f t="shared" si="5"/>
        <v>89.195395203408665</v>
      </c>
      <c r="AS28" s="40">
        <f t="shared" si="5"/>
        <v>89.93884020781671</v>
      </c>
      <c r="AT28" s="40">
        <f t="shared" si="5"/>
        <v>88.489974883633224</v>
      </c>
      <c r="AU28" s="40">
        <f t="shared" si="5"/>
        <v>90.881838088394886</v>
      </c>
      <c r="AV28" s="40">
        <f t="shared" si="5"/>
        <v>93.227331102750739</v>
      </c>
      <c r="AW28" s="40">
        <f t="shared" si="5"/>
        <v>96.409188077448832</v>
      </c>
      <c r="AX28" s="40">
        <f t="shared" si="5"/>
        <v>100</v>
      </c>
      <c r="AY28" s="40">
        <f t="shared" si="5"/>
        <v>104.89757893392635</v>
      </c>
      <c r="AZ28" s="40">
        <f t="shared" si="5"/>
        <v>109.01597561348598</v>
      </c>
      <c r="BA28" s="40">
        <f t="shared" si="5"/>
        <v>111.10140467380324</v>
      </c>
      <c r="BB28" s="40">
        <f t="shared" si="5"/>
        <v>113.859921266001</v>
      </c>
      <c r="BC28" s="40">
        <f t="shared" si="5"/>
        <v>117.13996888872717</v>
      </c>
      <c r="BD28" s="40">
        <f t="shared" si="5"/>
        <v>120.52600191946014</v>
      </c>
    </row>
    <row r="29" spans="1:56" s="39" customFormat="1" x14ac:dyDescent="0.25">
      <c r="C29" s="41" t="s">
        <v>5</v>
      </c>
      <c r="D29" s="40">
        <f t="shared" ref="D29:BD29" si="6">100*D8/D18</f>
        <v>13.200669884740419</v>
      </c>
      <c r="E29" s="40">
        <f t="shared" si="6"/>
        <v>13.163118007939371</v>
      </c>
      <c r="F29" s="40">
        <f t="shared" si="6"/>
        <v>13.401420959147424</v>
      </c>
      <c r="G29" s="40">
        <f t="shared" si="6"/>
        <v>13.561861120902362</v>
      </c>
      <c r="H29" s="40">
        <f t="shared" si="6"/>
        <v>14.1589069706727</v>
      </c>
      <c r="I29" s="40">
        <f t="shared" si="6"/>
        <v>15.045492142266335</v>
      </c>
      <c r="J29" s="40">
        <f t="shared" si="6"/>
        <v>15.592580949386985</v>
      </c>
      <c r="K29" s="40">
        <f t="shared" si="6"/>
        <v>15.583756345177665</v>
      </c>
      <c r="L29" s="40">
        <f t="shared" si="6"/>
        <v>16.401085519448891</v>
      </c>
      <c r="M29" s="40">
        <f t="shared" si="6"/>
        <v>17.216390111750762</v>
      </c>
      <c r="N29" s="40">
        <f t="shared" si="6"/>
        <v>18.123128119800334</v>
      </c>
      <c r="O29" s="40">
        <f t="shared" si="6"/>
        <v>19.461151344053025</v>
      </c>
      <c r="P29" s="40">
        <f t="shared" si="6"/>
        <v>21.67451358556923</v>
      </c>
      <c r="Q29" s="40">
        <f t="shared" si="6"/>
        <v>26.144857353405623</v>
      </c>
      <c r="R29" s="40">
        <f t="shared" si="6"/>
        <v>29.036312849162016</v>
      </c>
      <c r="S29" s="40">
        <f t="shared" si="6"/>
        <v>29.790068445955256</v>
      </c>
      <c r="T29" s="40">
        <f t="shared" si="6"/>
        <v>30.720749110881012</v>
      </c>
      <c r="U29" s="40">
        <f t="shared" si="6"/>
        <v>32.684178198504178</v>
      </c>
      <c r="V29" s="40">
        <f t="shared" si="6"/>
        <v>35.408372929241047</v>
      </c>
      <c r="W29" s="40">
        <f t="shared" si="6"/>
        <v>38.930375236265611</v>
      </c>
      <c r="X29" s="40">
        <f t="shared" si="6"/>
        <v>44.109804872136706</v>
      </c>
      <c r="Y29" s="40">
        <f t="shared" si="6"/>
        <v>48.068597132414958</v>
      </c>
      <c r="Z29" s="40">
        <f t="shared" si="6"/>
        <v>48.551059835106528</v>
      </c>
      <c r="AA29" s="40">
        <f t="shared" si="6"/>
        <v>48.660159246620637</v>
      </c>
      <c r="AB29" s="40">
        <f t="shared" si="6"/>
        <v>49.939552949044426</v>
      </c>
      <c r="AC29" s="40">
        <f t="shared" si="6"/>
        <v>52.046682194360471</v>
      </c>
      <c r="AD29" s="40">
        <f t="shared" si="6"/>
        <v>54.944009368367126</v>
      </c>
      <c r="AE29" s="40">
        <f t="shared" si="6"/>
        <v>57.852406826722842</v>
      </c>
      <c r="AF29" s="40">
        <f t="shared" si="6"/>
        <v>61.658320717363459</v>
      </c>
      <c r="AG29" s="40">
        <f t="shared" si="6"/>
        <v>64.263296293154625</v>
      </c>
      <c r="AH29" s="40">
        <f t="shared" si="6"/>
        <v>62.419494861803713</v>
      </c>
      <c r="AI29" s="40">
        <f t="shared" si="6"/>
        <v>62.412732793130793</v>
      </c>
      <c r="AJ29" s="40">
        <f t="shared" si="6"/>
        <v>63.134306987399768</v>
      </c>
      <c r="AK29" s="40">
        <f t="shared" si="6"/>
        <v>64.409515391414629</v>
      </c>
      <c r="AL29" s="40">
        <f t="shared" si="6"/>
        <v>66.30309701305849</v>
      </c>
      <c r="AM29" s="40">
        <f t="shared" si="6"/>
        <v>67.240679261506131</v>
      </c>
      <c r="AN29" s="40">
        <f t="shared" si="6"/>
        <v>68.737795781737034</v>
      </c>
      <c r="AO29" s="40">
        <f t="shared" si="6"/>
        <v>69.99691491330907</v>
      </c>
      <c r="AP29" s="40">
        <f t="shared" si="6"/>
        <v>71.281290468586946</v>
      </c>
      <c r="AQ29" s="40">
        <f t="shared" si="6"/>
        <v>74.660708586019794</v>
      </c>
      <c r="AR29" s="40">
        <f t="shared" si="6"/>
        <v>76.268793306314549</v>
      </c>
      <c r="AS29" s="40">
        <f t="shared" si="6"/>
        <v>77.722733037412809</v>
      </c>
      <c r="AT29" s="40">
        <f t="shared" si="6"/>
        <v>79.6122534393606</v>
      </c>
      <c r="AU29" s="40">
        <f t="shared" si="6"/>
        <v>83.88333656321808</v>
      </c>
      <c r="AV29" s="40">
        <f t="shared" si="6"/>
        <v>87.818339730479366</v>
      </c>
      <c r="AW29" s="40">
        <f t="shared" si="6"/>
        <v>92.914274429036951</v>
      </c>
      <c r="AX29" s="40">
        <f t="shared" si="6"/>
        <v>100</v>
      </c>
      <c r="AY29" s="40">
        <f t="shared" si="6"/>
        <v>108.72407762138752</v>
      </c>
      <c r="AZ29" s="40">
        <f t="shared" si="6"/>
        <v>106.35001337971634</v>
      </c>
      <c r="BA29" s="40">
        <f t="shared" si="6"/>
        <v>106.70669341019885</v>
      </c>
      <c r="BB29" s="40">
        <f t="shared" si="6"/>
        <v>110.36714784786764</v>
      </c>
      <c r="BC29" s="40">
        <f t="shared" si="6"/>
        <v>112.94582685329186</v>
      </c>
      <c r="BD29" s="40">
        <f t="shared" si="6"/>
        <v>113.4644171000888</v>
      </c>
    </row>
    <row r="30" spans="1:56" s="39" customFormat="1" x14ac:dyDescent="0.25">
      <c r="C30" s="41" t="s">
        <v>6</v>
      </c>
      <c r="D30" s="40">
        <f t="shared" ref="D30:BD30" si="7">100*D9/D19</f>
        <v>12.126665096706153</v>
      </c>
      <c r="E30" s="40">
        <f t="shared" si="7"/>
        <v>12.383503104122255</v>
      </c>
      <c r="F30" s="40">
        <f t="shared" si="7"/>
        <v>12.762375418228249</v>
      </c>
      <c r="G30" s="40">
        <f t="shared" si="7"/>
        <v>13.257224835625433</v>
      </c>
      <c r="H30" s="40">
        <f t="shared" si="7"/>
        <v>14.111133216784696</v>
      </c>
      <c r="I30" s="40">
        <f t="shared" si="7"/>
        <v>14.848498752201849</v>
      </c>
      <c r="J30" s="40">
        <f t="shared" si="7"/>
        <v>15.503446717143181</v>
      </c>
      <c r="K30" s="40">
        <f t="shared" si="7"/>
        <v>15.73228720450402</v>
      </c>
      <c r="L30" s="40">
        <f t="shared" si="7"/>
        <v>16.545017587405635</v>
      </c>
      <c r="M30" s="40">
        <f t="shared" si="7"/>
        <v>17.488055276505037</v>
      </c>
      <c r="N30" s="40">
        <f t="shared" si="7"/>
        <v>18.331041137346922</v>
      </c>
      <c r="O30" s="40">
        <f t="shared" si="7"/>
        <v>19.565125428317611</v>
      </c>
      <c r="P30" s="40">
        <f t="shared" si="7"/>
        <v>21.206214154527313</v>
      </c>
      <c r="Q30" s="40">
        <f t="shared" si="7"/>
        <v>25.377292972307597</v>
      </c>
      <c r="R30" s="40">
        <f t="shared" si="7"/>
        <v>29.044730905994239</v>
      </c>
      <c r="S30" s="40">
        <f t="shared" si="7"/>
        <v>31.480527947664577</v>
      </c>
      <c r="T30" s="40">
        <f t="shared" si="7"/>
        <v>33.647539117101992</v>
      </c>
      <c r="U30" s="40">
        <f t="shared" si="7"/>
        <v>36.374809449111581</v>
      </c>
      <c r="V30" s="40">
        <f t="shared" si="7"/>
        <v>40.435777473809019</v>
      </c>
      <c r="W30" s="40">
        <f t="shared" si="7"/>
        <v>45.095381551607645</v>
      </c>
      <c r="X30" s="40">
        <f t="shared" si="7"/>
        <v>50.452236754451974</v>
      </c>
      <c r="Y30" s="40">
        <f t="shared" si="7"/>
        <v>53.912495843547802</v>
      </c>
      <c r="Z30" s="40">
        <f t="shared" si="7"/>
        <v>56.290131421027361</v>
      </c>
      <c r="AA30" s="40">
        <f t="shared" si="7"/>
        <v>58.040797741724226</v>
      </c>
      <c r="AB30" s="40">
        <f t="shared" si="7"/>
        <v>59.992832318697744</v>
      </c>
      <c r="AC30" s="40">
        <f t="shared" si="7"/>
        <v>62.013437477742691</v>
      </c>
      <c r="AD30" s="40">
        <f t="shared" si="7"/>
        <v>64.450499892624492</v>
      </c>
      <c r="AE30" s="40">
        <f t="shared" si="7"/>
        <v>67.811987232262425</v>
      </c>
      <c r="AF30" s="40">
        <f t="shared" si="7"/>
        <v>69.155767101514627</v>
      </c>
      <c r="AG30" s="40">
        <f t="shared" si="7"/>
        <v>72.620409301029056</v>
      </c>
      <c r="AH30" s="40">
        <f t="shared" si="7"/>
        <v>71.256888628829884</v>
      </c>
      <c r="AI30" s="40">
        <f t="shared" si="7"/>
        <v>69.204541351820922</v>
      </c>
      <c r="AJ30" s="40">
        <f t="shared" si="7"/>
        <v>69.148367585328671</v>
      </c>
      <c r="AK30" s="40">
        <f t="shared" si="7"/>
        <v>71.790997819042758</v>
      </c>
      <c r="AL30" s="40">
        <f t="shared" si="7"/>
        <v>72.214480220011168</v>
      </c>
      <c r="AM30" s="40">
        <f t="shared" si="7"/>
        <v>74.824856482503193</v>
      </c>
      <c r="AN30" s="40">
        <f t="shared" si="7"/>
        <v>78.055116449131603</v>
      </c>
      <c r="AO30" s="40">
        <f t="shared" si="7"/>
        <v>79.850578186571283</v>
      </c>
      <c r="AP30" s="40">
        <f t="shared" si="7"/>
        <v>80.300410007119879</v>
      </c>
      <c r="AQ30" s="40">
        <f t="shared" si="7"/>
        <v>81.97046925848413</v>
      </c>
      <c r="AR30" s="40">
        <f t="shared" si="7"/>
        <v>83.393658433927797</v>
      </c>
      <c r="AS30" s="40">
        <f t="shared" si="7"/>
        <v>83.754769884277493</v>
      </c>
      <c r="AT30" s="40">
        <f t="shared" si="7"/>
        <v>84.203705448783651</v>
      </c>
      <c r="AU30" s="40">
        <f t="shared" si="7"/>
        <v>88.41126991173401</v>
      </c>
      <c r="AV30" s="40">
        <f t="shared" si="7"/>
        <v>91.767445311296157</v>
      </c>
      <c r="AW30" s="40">
        <f t="shared" si="7"/>
        <v>95.833484902328948</v>
      </c>
      <c r="AX30" s="40">
        <f t="shared" si="7"/>
        <v>100</v>
      </c>
      <c r="AY30" s="40">
        <f t="shared" si="7"/>
        <v>104.59206698016702</v>
      </c>
      <c r="AZ30" s="40">
        <f t="shared" si="7"/>
        <v>107.80897842689782</v>
      </c>
      <c r="BA30" s="40">
        <f t="shared" si="7"/>
        <v>112.52762850736839</v>
      </c>
      <c r="BB30" s="40">
        <f t="shared" si="7"/>
        <v>116.26505008779539</v>
      </c>
      <c r="BC30" s="40">
        <f t="shared" si="7"/>
        <v>120.02189395957102</v>
      </c>
      <c r="BD30" s="40">
        <f t="shared" si="7"/>
        <v>123.93710312741071</v>
      </c>
    </row>
    <row r="31" spans="1:56" s="39" customFormat="1" x14ac:dyDescent="0.25">
      <c r="C31" s="41" t="s">
        <v>7</v>
      </c>
      <c r="D31" s="40">
        <f t="shared" ref="D31:BD31" si="8">100*D10/D20</f>
        <v>20.141332807793013</v>
      </c>
      <c r="E31" s="40">
        <f t="shared" si="8"/>
        <v>20.81191327670988</v>
      </c>
      <c r="F31" s="40">
        <f t="shared" si="8"/>
        <v>20.871739220022803</v>
      </c>
      <c r="G31" s="40">
        <f t="shared" si="8"/>
        <v>21.392604992102811</v>
      </c>
      <c r="H31" s="40">
        <f t="shared" si="8"/>
        <v>22.185353208036293</v>
      </c>
      <c r="I31" s="40">
        <f t="shared" si="8"/>
        <v>22.937604567631126</v>
      </c>
      <c r="J31" s="40">
        <f t="shared" si="8"/>
        <v>22.639788765998961</v>
      </c>
      <c r="K31" s="40">
        <f t="shared" si="8"/>
        <v>21.851431811738021</v>
      </c>
      <c r="L31" s="40">
        <f t="shared" si="8"/>
        <v>21.918312380283222</v>
      </c>
      <c r="M31" s="40">
        <f t="shared" si="8"/>
        <v>23.306533732540998</v>
      </c>
      <c r="N31" s="40">
        <f t="shared" si="8"/>
        <v>24.349405298313922</v>
      </c>
      <c r="O31" s="40">
        <f t="shared" si="8"/>
        <v>24.545170285947659</v>
      </c>
      <c r="P31" s="40">
        <f t="shared" si="8"/>
        <v>25.103592549382466</v>
      </c>
      <c r="Q31" s="40">
        <f t="shared" si="8"/>
        <v>29.222099997924492</v>
      </c>
      <c r="R31" s="40">
        <f t="shared" si="8"/>
        <v>34.967572978589153</v>
      </c>
      <c r="S31" s="40">
        <f t="shared" si="8"/>
        <v>36.243013156763261</v>
      </c>
      <c r="T31" s="40">
        <f t="shared" si="8"/>
        <v>38.581868006394153</v>
      </c>
      <c r="U31" s="40">
        <f t="shared" si="8"/>
        <v>42.764534790121601</v>
      </c>
      <c r="V31" s="40">
        <f t="shared" si="8"/>
        <v>46.879810855125847</v>
      </c>
      <c r="W31" s="40">
        <f t="shared" si="8"/>
        <v>51.598910263182326</v>
      </c>
      <c r="X31" s="40">
        <f t="shared" si="8"/>
        <v>57.332367134861769</v>
      </c>
      <c r="Y31" s="40">
        <f t="shared" si="8"/>
        <v>62.602640569807171</v>
      </c>
      <c r="Z31" s="40">
        <f t="shared" si="8"/>
        <v>62.748947718210012</v>
      </c>
      <c r="AA31" s="40">
        <f t="shared" si="8"/>
        <v>65.975684973752379</v>
      </c>
      <c r="AB31" s="40">
        <f t="shared" si="8"/>
        <v>68.786351940562767</v>
      </c>
      <c r="AC31" s="40">
        <f t="shared" si="8"/>
        <v>73.534867608687151</v>
      </c>
      <c r="AD31" s="40">
        <f t="shared" si="8"/>
        <v>73.699988177872356</v>
      </c>
      <c r="AE31" s="40">
        <f t="shared" si="8"/>
        <v>72.503832538952537</v>
      </c>
      <c r="AF31" s="40">
        <f t="shared" si="8"/>
        <v>75.305758091993184</v>
      </c>
      <c r="AG31" s="40">
        <f t="shared" si="8"/>
        <v>77.731820335948612</v>
      </c>
      <c r="AH31" s="40">
        <f t="shared" si="8"/>
        <v>77.135347897411265</v>
      </c>
      <c r="AI31" s="40">
        <f t="shared" si="8"/>
        <v>79.315430990282579</v>
      </c>
      <c r="AJ31" s="40">
        <f t="shared" si="8"/>
        <v>81.324653828575663</v>
      </c>
      <c r="AK31" s="40">
        <f t="shared" si="8"/>
        <v>85.324045584191069</v>
      </c>
      <c r="AL31" s="40">
        <f t="shared" si="8"/>
        <v>90.474126424903318</v>
      </c>
      <c r="AM31" s="40">
        <f t="shared" si="8"/>
        <v>92.918677202935513</v>
      </c>
      <c r="AN31" s="40">
        <f t="shared" si="8"/>
        <v>93.945748025347285</v>
      </c>
      <c r="AO31" s="40">
        <f t="shared" si="8"/>
        <v>101.91662644968481</v>
      </c>
      <c r="AP31" s="40">
        <f t="shared" si="8"/>
        <v>104.412225049512</v>
      </c>
      <c r="AQ31" s="40">
        <f t="shared" si="8"/>
        <v>106.16999562618457</v>
      </c>
      <c r="AR31" s="40">
        <f t="shared" si="8"/>
        <v>111.47851812008338</v>
      </c>
      <c r="AS31" s="40">
        <f t="shared" si="8"/>
        <v>114.46693307463042</v>
      </c>
      <c r="AT31" s="40">
        <f t="shared" si="8"/>
        <v>106.0086407683239</v>
      </c>
      <c r="AU31" s="40">
        <f t="shared" si="8"/>
        <v>101.5685716474928</v>
      </c>
      <c r="AV31" s="40">
        <f t="shared" si="8"/>
        <v>100.03212119401202</v>
      </c>
      <c r="AW31" s="40">
        <f t="shared" si="8"/>
        <v>99.475502784159048</v>
      </c>
      <c r="AX31" s="40">
        <f t="shared" si="8"/>
        <v>100</v>
      </c>
      <c r="AY31" s="40">
        <f t="shared" si="8"/>
        <v>105.37457467463811</v>
      </c>
      <c r="AZ31" s="40">
        <f t="shared" si="8"/>
        <v>115.59524520192221</v>
      </c>
      <c r="BA31" s="40">
        <f t="shared" si="8"/>
        <v>106.34865677865142</v>
      </c>
      <c r="BB31" s="40">
        <f t="shared" si="8"/>
        <v>104.46479004154124</v>
      </c>
      <c r="BC31" s="40">
        <f t="shared" si="8"/>
        <v>105.85089963712691</v>
      </c>
      <c r="BD31" s="40">
        <f t="shared" si="8"/>
        <v>107.9272717847701</v>
      </c>
    </row>
    <row r="32" spans="1:56" s="39" customFormat="1" x14ac:dyDescent="0.25">
      <c r="C32" s="41" t="s">
        <v>8</v>
      </c>
      <c r="D32" s="40">
        <f t="shared" ref="D32:BD32" si="9">100*D11/D21</f>
        <v>14.150943396226415</v>
      </c>
      <c r="E32" s="40">
        <f t="shared" si="9"/>
        <v>14.43298969072165</v>
      </c>
      <c r="F32" s="40">
        <f t="shared" si="9"/>
        <v>14.552238805970148</v>
      </c>
      <c r="G32" s="40">
        <f t="shared" si="9"/>
        <v>15.076923076923078</v>
      </c>
      <c r="H32" s="40">
        <f t="shared" si="9"/>
        <v>15.526315789473685</v>
      </c>
      <c r="I32" s="40">
        <f t="shared" si="9"/>
        <v>16.359447004608295</v>
      </c>
      <c r="J32" s="40">
        <f t="shared" si="9"/>
        <v>17.107942973523421</v>
      </c>
      <c r="K32" s="40">
        <f t="shared" si="9"/>
        <v>17.657342657342657</v>
      </c>
      <c r="L32" s="40">
        <f t="shared" si="9"/>
        <v>18.654434250764524</v>
      </c>
      <c r="M32" s="40">
        <f t="shared" si="9"/>
        <v>19.418758256274767</v>
      </c>
      <c r="N32" s="40">
        <f t="shared" si="9"/>
        <v>20.323325635103931</v>
      </c>
      <c r="O32" s="40">
        <f t="shared" si="9"/>
        <v>21.486123545210383</v>
      </c>
      <c r="P32" s="40">
        <f t="shared" si="9"/>
        <v>23.542435424354245</v>
      </c>
      <c r="Q32" s="40">
        <f t="shared" si="9"/>
        <v>27.152698048220437</v>
      </c>
      <c r="R32" s="40">
        <f t="shared" si="9"/>
        <v>30.046296296296301</v>
      </c>
      <c r="S32" s="40">
        <f t="shared" si="9"/>
        <v>34.026465028355389</v>
      </c>
      <c r="T32" s="40">
        <f t="shared" si="9"/>
        <v>36.914688903143038</v>
      </c>
      <c r="U32" s="40">
        <f t="shared" si="9"/>
        <v>39.88162344983089</v>
      </c>
      <c r="V32" s="40">
        <f t="shared" si="9"/>
        <v>43.810211946050096</v>
      </c>
      <c r="W32" s="40">
        <f t="shared" si="9"/>
        <v>48.059071729957807</v>
      </c>
      <c r="X32" s="40">
        <f t="shared" si="9"/>
        <v>50.86316554606578</v>
      </c>
      <c r="Y32" s="40">
        <f t="shared" si="9"/>
        <v>57.359073359073356</v>
      </c>
      <c r="Z32" s="40">
        <f t="shared" si="9"/>
        <v>62.232480067142262</v>
      </c>
      <c r="AA32" s="40">
        <f t="shared" si="9"/>
        <v>65.207283998450222</v>
      </c>
      <c r="AB32" s="40">
        <f t="shared" si="9"/>
        <v>68.534267133566786</v>
      </c>
      <c r="AC32" s="40">
        <f t="shared" si="9"/>
        <v>71.115258982734474</v>
      </c>
      <c r="AD32" s="40">
        <f t="shared" si="9"/>
        <v>73.911609498680733</v>
      </c>
      <c r="AE32" s="40">
        <f t="shared" si="9"/>
        <v>77.112676056338032</v>
      </c>
      <c r="AF32" s="40">
        <f t="shared" si="9"/>
        <v>80.705536501714846</v>
      </c>
      <c r="AG32" s="40">
        <f t="shared" si="9"/>
        <v>83.363570391872273</v>
      </c>
      <c r="AH32" s="40">
        <f t="shared" si="9"/>
        <v>85.174443401859591</v>
      </c>
      <c r="AI32" s="40">
        <f t="shared" si="9"/>
        <v>84.084613447494334</v>
      </c>
      <c r="AJ32" s="40">
        <f t="shared" si="9"/>
        <v>85.541692987997465</v>
      </c>
      <c r="AK32" s="40">
        <f t="shared" si="9"/>
        <v>86.736648532679496</v>
      </c>
      <c r="AL32" s="40">
        <f t="shared" si="9"/>
        <v>88.494179496808115</v>
      </c>
      <c r="AM32" s="40">
        <f t="shared" si="9"/>
        <v>89.729034211323039</v>
      </c>
      <c r="AN32" s="40">
        <f t="shared" si="9"/>
        <v>91.028065663060744</v>
      </c>
      <c r="AO32" s="40">
        <f t="shared" si="9"/>
        <v>92.420417893703544</v>
      </c>
      <c r="AP32" s="40">
        <f t="shared" si="9"/>
        <v>94.158652294584655</v>
      </c>
      <c r="AQ32" s="40">
        <f t="shared" si="9"/>
        <v>98.334590611036973</v>
      </c>
      <c r="AR32" s="40">
        <f t="shared" si="9"/>
        <v>99.891455104625223</v>
      </c>
      <c r="AS32" s="40">
        <f t="shared" si="9"/>
        <v>100.18948093706936</v>
      </c>
      <c r="AT32" s="40">
        <f t="shared" si="9"/>
        <v>99.205479452054789</v>
      </c>
      <c r="AU32" s="40">
        <f t="shared" si="9"/>
        <v>98.274568642160546</v>
      </c>
      <c r="AV32" s="40">
        <f t="shared" si="9"/>
        <v>97.718924311822605</v>
      </c>
      <c r="AW32" s="40">
        <f t="shared" si="9"/>
        <v>98.517220750363222</v>
      </c>
      <c r="AX32" s="40">
        <f t="shared" si="9"/>
        <v>100</v>
      </c>
      <c r="AY32" s="40">
        <f t="shared" si="9"/>
        <v>102.99611838913151</v>
      </c>
      <c r="AZ32" s="40">
        <f t="shared" si="9"/>
        <v>104.53620352250489</v>
      </c>
      <c r="BA32" s="40">
        <f t="shared" si="9"/>
        <v>103.95427865307384</v>
      </c>
      <c r="BB32" s="40">
        <f t="shared" si="9"/>
        <v>104.67509227155799</v>
      </c>
      <c r="BC32" s="40">
        <f t="shared" si="9"/>
        <v>105.63748023388371</v>
      </c>
      <c r="BD32" s="40">
        <f t="shared" si="9"/>
        <v>106.90369953975336</v>
      </c>
    </row>
    <row r="33" spans="1:56" x14ac:dyDescent="0.25">
      <c r="A33" t="s">
        <v>19</v>
      </c>
      <c r="B33" s="4" t="s">
        <v>4</v>
      </c>
      <c r="C33" s="3" t="s">
        <v>18</v>
      </c>
      <c r="D33" s="2">
        <f>D12/D$12</f>
        <v>1</v>
      </c>
      <c r="E33" s="2">
        <f t="shared" ref="E33:BD37" si="10">E12/E$12</f>
        <v>1</v>
      </c>
      <c r="F33" s="2">
        <f t="shared" si="10"/>
        <v>1</v>
      </c>
      <c r="G33" s="2">
        <f t="shared" si="10"/>
        <v>1</v>
      </c>
      <c r="H33" s="2">
        <f t="shared" si="10"/>
        <v>1</v>
      </c>
      <c r="I33" s="2">
        <f t="shared" si="10"/>
        <v>1</v>
      </c>
      <c r="J33" s="2">
        <f t="shared" si="10"/>
        <v>1</v>
      </c>
      <c r="K33" s="2">
        <f t="shared" si="10"/>
        <v>1</v>
      </c>
      <c r="L33" s="2">
        <f t="shared" si="10"/>
        <v>1</v>
      </c>
      <c r="M33" s="2">
        <f t="shared" si="10"/>
        <v>1</v>
      </c>
      <c r="N33" s="2">
        <f t="shared" si="10"/>
        <v>1</v>
      </c>
      <c r="O33" s="2">
        <f t="shared" si="10"/>
        <v>1</v>
      </c>
      <c r="P33" s="2">
        <f t="shared" si="10"/>
        <v>1</v>
      </c>
      <c r="Q33" s="2">
        <f t="shared" si="10"/>
        <v>1</v>
      </c>
      <c r="R33" s="2">
        <f t="shared" si="10"/>
        <v>1</v>
      </c>
      <c r="S33" s="2">
        <f t="shared" si="10"/>
        <v>1</v>
      </c>
      <c r="T33" s="2">
        <f t="shared" si="10"/>
        <v>1</v>
      </c>
      <c r="U33" s="2">
        <f t="shared" si="10"/>
        <v>1</v>
      </c>
      <c r="V33" s="2">
        <f t="shared" si="10"/>
        <v>1</v>
      </c>
      <c r="W33" s="2">
        <f t="shared" si="10"/>
        <v>1</v>
      </c>
      <c r="X33" s="2">
        <f t="shared" si="10"/>
        <v>1</v>
      </c>
      <c r="Y33" s="2">
        <f t="shared" si="10"/>
        <v>1</v>
      </c>
      <c r="Z33" s="2">
        <f t="shared" si="10"/>
        <v>1</v>
      </c>
      <c r="AA33" s="2">
        <f t="shared" si="10"/>
        <v>1</v>
      </c>
      <c r="AB33" s="2">
        <f t="shared" si="10"/>
        <v>1</v>
      </c>
      <c r="AC33" s="2">
        <f t="shared" si="10"/>
        <v>1</v>
      </c>
      <c r="AD33" s="2">
        <f t="shared" si="10"/>
        <v>1</v>
      </c>
      <c r="AE33" s="2">
        <f t="shared" si="10"/>
        <v>1</v>
      </c>
      <c r="AF33" s="2">
        <f t="shared" si="10"/>
        <v>1</v>
      </c>
      <c r="AG33" s="2">
        <f t="shared" si="10"/>
        <v>1</v>
      </c>
      <c r="AH33" s="2">
        <f t="shared" si="10"/>
        <v>1</v>
      </c>
      <c r="AI33" s="2">
        <f t="shared" si="10"/>
        <v>1</v>
      </c>
      <c r="AJ33" s="2">
        <f t="shared" si="10"/>
        <v>1</v>
      </c>
      <c r="AK33" s="2">
        <f t="shared" si="10"/>
        <v>1</v>
      </c>
      <c r="AL33" s="2">
        <f t="shared" si="10"/>
        <v>1</v>
      </c>
      <c r="AM33" s="2">
        <f t="shared" si="10"/>
        <v>1</v>
      </c>
      <c r="AN33" s="2">
        <f t="shared" si="10"/>
        <v>1</v>
      </c>
      <c r="AO33" s="2">
        <f t="shared" si="10"/>
        <v>1</v>
      </c>
      <c r="AP33" s="2">
        <f t="shared" si="10"/>
        <v>1</v>
      </c>
      <c r="AQ33" s="2">
        <f t="shared" si="10"/>
        <v>1</v>
      </c>
      <c r="AR33" s="2">
        <f t="shared" si="10"/>
        <v>1</v>
      </c>
      <c r="AS33" s="2">
        <f t="shared" si="10"/>
        <v>1</v>
      </c>
      <c r="AT33" s="2">
        <f t="shared" si="10"/>
        <v>1</v>
      </c>
      <c r="AU33" s="2">
        <f t="shared" si="10"/>
        <v>1</v>
      </c>
      <c r="AV33" s="2">
        <f t="shared" si="10"/>
        <v>1</v>
      </c>
      <c r="AW33" s="2">
        <f t="shared" si="10"/>
        <v>1</v>
      </c>
      <c r="AX33" s="2">
        <f t="shared" si="10"/>
        <v>1</v>
      </c>
      <c r="AY33" s="2">
        <f t="shared" si="10"/>
        <v>1</v>
      </c>
      <c r="AZ33" s="2">
        <f t="shared" si="10"/>
        <v>1</v>
      </c>
      <c r="BA33" s="2">
        <f t="shared" si="10"/>
        <v>1</v>
      </c>
      <c r="BB33" s="2">
        <f t="shared" si="10"/>
        <v>1</v>
      </c>
      <c r="BC33" s="2">
        <f t="shared" si="10"/>
        <v>1</v>
      </c>
      <c r="BD33" s="2">
        <f t="shared" si="10"/>
        <v>1</v>
      </c>
    </row>
    <row r="34" spans="1:56" x14ac:dyDescent="0.25">
      <c r="B34" s="3"/>
      <c r="C34" s="3" t="s">
        <v>5</v>
      </c>
      <c r="D34" s="2">
        <f t="shared" ref="D34:S37" si="11">D13/D$12</f>
        <v>1.9477284368002154E-2</v>
      </c>
      <c r="E34" s="2">
        <f t="shared" si="11"/>
        <v>2.0522894552689928E-2</v>
      </c>
      <c r="F34" s="2">
        <f t="shared" si="11"/>
        <v>2.0147920618754617E-2</v>
      </c>
      <c r="G34" s="2">
        <f t="shared" si="11"/>
        <v>1.9441341826457983E-2</v>
      </c>
      <c r="H34" s="2">
        <f t="shared" si="11"/>
        <v>1.8569728315970434E-2</v>
      </c>
      <c r="I34" s="2">
        <f t="shared" si="11"/>
        <v>1.8359243500383548E-2</v>
      </c>
      <c r="J34" s="2">
        <f t="shared" si="11"/>
        <v>1.821254468638284E-2</v>
      </c>
      <c r="K34" s="2">
        <f t="shared" si="11"/>
        <v>1.8579249716693731E-2</v>
      </c>
      <c r="L34" s="2">
        <f t="shared" si="11"/>
        <v>1.843949409473214E-2</v>
      </c>
      <c r="M34" s="2">
        <f t="shared" si="11"/>
        <v>1.8009220685441314E-2</v>
      </c>
      <c r="N34" s="2">
        <f t="shared" si="11"/>
        <v>1.7467674319363215E-2</v>
      </c>
      <c r="O34" s="2">
        <f t="shared" si="11"/>
        <v>1.8149847855004144E-2</v>
      </c>
      <c r="P34" s="2">
        <f t="shared" si="11"/>
        <v>1.8605885134901315E-2</v>
      </c>
      <c r="Q34" s="2">
        <f t="shared" si="11"/>
        <v>1.8968534174315686E-2</v>
      </c>
      <c r="R34" s="2">
        <f t="shared" si="11"/>
        <v>2.0043625561145889E-2</v>
      </c>
      <c r="S34" s="2">
        <f t="shared" si="11"/>
        <v>1.9132882711668017E-2</v>
      </c>
      <c r="T34" s="2">
        <f t="shared" si="10"/>
        <v>1.83504527994728E-2</v>
      </c>
      <c r="U34" s="2">
        <f t="shared" si="10"/>
        <v>2.1340489515508265E-2</v>
      </c>
      <c r="V34" s="2">
        <f t="shared" si="10"/>
        <v>2.2692123743049648E-2</v>
      </c>
      <c r="W34" s="2">
        <f t="shared" si="10"/>
        <v>2.2625357357749079E-2</v>
      </c>
      <c r="X34" s="2">
        <f t="shared" si="10"/>
        <v>2.2348208251322978E-2</v>
      </c>
      <c r="Y34" s="2">
        <f t="shared" si="10"/>
        <v>2.3208557995801477E-2</v>
      </c>
      <c r="Z34" s="2">
        <f t="shared" si="10"/>
        <v>2.3477405708576361E-2</v>
      </c>
      <c r="AA34" s="2">
        <f t="shared" si="10"/>
        <v>2.4054058111777226E-2</v>
      </c>
      <c r="AB34" s="2">
        <f t="shared" si="10"/>
        <v>2.4762394010998726E-2</v>
      </c>
      <c r="AC34" s="2">
        <f t="shared" si="10"/>
        <v>2.5800782072683021E-2</v>
      </c>
      <c r="AD34" s="2">
        <f t="shared" si="10"/>
        <v>2.6259821433214252E-2</v>
      </c>
      <c r="AE34" s="2">
        <f t="shared" si="10"/>
        <v>2.6647421338745939E-2</v>
      </c>
      <c r="AF34" s="2">
        <f t="shared" si="10"/>
        <v>2.6952104532158776E-2</v>
      </c>
      <c r="AG34" s="2">
        <f t="shared" si="10"/>
        <v>2.8743904011386E-2</v>
      </c>
      <c r="AH34" s="2">
        <f t="shared" si="10"/>
        <v>2.9180641119963907E-2</v>
      </c>
      <c r="AI34" s="2">
        <f t="shared" si="10"/>
        <v>2.9701700850974976E-2</v>
      </c>
      <c r="AJ34" s="2">
        <f t="shared" si="10"/>
        <v>3.9236488119127097E-2</v>
      </c>
      <c r="AK34" s="2">
        <f t="shared" si="10"/>
        <v>4.423672069378709E-2</v>
      </c>
      <c r="AL34" s="2">
        <f t="shared" si="10"/>
        <v>4.6323583536288612E-2</v>
      </c>
      <c r="AM34" s="2">
        <f t="shared" si="10"/>
        <v>4.9667628312936085E-2</v>
      </c>
      <c r="AN34" s="2">
        <f t="shared" si="10"/>
        <v>5.0001130473767773E-2</v>
      </c>
      <c r="AO34" s="2">
        <f t="shared" si="10"/>
        <v>4.9943278105348668E-2</v>
      </c>
      <c r="AP34" s="2">
        <f t="shared" si="10"/>
        <v>4.9951206602821742E-2</v>
      </c>
      <c r="AQ34" s="2">
        <f t="shared" si="10"/>
        <v>5.0034882163239237E-2</v>
      </c>
      <c r="AR34" s="2">
        <f t="shared" si="10"/>
        <v>4.9399384190955832E-2</v>
      </c>
      <c r="AS34" s="2">
        <f t="shared" si="10"/>
        <v>4.9003766677227438E-2</v>
      </c>
      <c r="AT34" s="2">
        <f t="shared" si="10"/>
        <v>4.7567459496404715E-2</v>
      </c>
      <c r="AU34" s="2">
        <f t="shared" si="10"/>
        <v>4.610986854380069E-2</v>
      </c>
      <c r="AV34" s="2">
        <f t="shared" si="10"/>
        <v>4.5326274240955866E-2</v>
      </c>
      <c r="AW34" s="2">
        <f t="shared" si="10"/>
        <v>4.4560455134886601E-2</v>
      </c>
      <c r="AX34" s="2">
        <f t="shared" si="10"/>
        <v>4.4195544668678644E-2</v>
      </c>
      <c r="AY34" s="2">
        <f t="shared" si="10"/>
        <v>4.333640081529979E-2</v>
      </c>
      <c r="AZ34" s="2">
        <f t="shared" si="10"/>
        <v>4.3165438418965592E-2</v>
      </c>
      <c r="BA34" s="2">
        <f t="shared" si="10"/>
        <v>4.2003960773692756E-2</v>
      </c>
      <c r="BB34" s="2">
        <f t="shared" si="10"/>
        <v>4.100500388158649E-2</v>
      </c>
      <c r="BC34" s="2">
        <f t="shared" si="10"/>
        <v>4.0133856670437854E-2</v>
      </c>
      <c r="BD34" s="2">
        <f t="shared" si="10"/>
        <v>3.9424940027337887E-2</v>
      </c>
    </row>
    <row r="35" spans="1:56" x14ac:dyDescent="0.25">
      <c r="B35" s="3"/>
      <c r="C35" s="3" t="s">
        <v>6</v>
      </c>
      <c r="D35" s="2">
        <f t="shared" si="11"/>
        <v>0.85065317602801149</v>
      </c>
      <c r="E35" s="2">
        <f t="shared" si="10"/>
        <v>0.85337706244888667</v>
      </c>
      <c r="F35" s="2">
        <f t="shared" si="10"/>
        <v>0.85632892651800852</v>
      </c>
      <c r="G35" s="2">
        <f t="shared" si="10"/>
        <v>0.86028249142041746</v>
      </c>
      <c r="H35" s="2">
        <f t="shared" si="10"/>
        <v>0.86328665677299909</v>
      </c>
      <c r="I35" s="2">
        <f t="shared" si="10"/>
        <v>0.8588889256800385</v>
      </c>
      <c r="J35" s="2">
        <f t="shared" si="10"/>
        <v>0.85434774130646729</v>
      </c>
      <c r="K35" s="2">
        <f t="shared" si="10"/>
        <v>0.84655838071456957</v>
      </c>
      <c r="L35" s="2">
        <f t="shared" si="10"/>
        <v>0.83651141420116959</v>
      </c>
      <c r="M35" s="2">
        <f t="shared" si="10"/>
        <v>0.83025829028495246</v>
      </c>
      <c r="N35" s="2">
        <f t="shared" si="10"/>
        <v>0.8229057798136965</v>
      </c>
      <c r="O35" s="2">
        <f t="shared" si="10"/>
        <v>0.81695521285587158</v>
      </c>
      <c r="P35" s="2">
        <f t="shared" si="10"/>
        <v>0.80779109424444107</v>
      </c>
      <c r="Q35" s="2">
        <f t="shared" si="10"/>
        <v>0.7987323356379018</v>
      </c>
      <c r="R35" s="2">
        <f t="shared" si="10"/>
        <v>0.79373963850435869</v>
      </c>
      <c r="S35" s="2">
        <f t="shared" si="10"/>
        <v>0.78724010367445763</v>
      </c>
      <c r="T35" s="2">
        <f t="shared" si="10"/>
        <v>0.78303916538653084</v>
      </c>
      <c r="U35" s="2">
        <f t="shared" si="10"/>
        <v>0.77442546730254236</v>
      </c>
      <c r="V35" s="2">
        <f t="shared" si="10"/>
        <v>0.77046458521386696</v>
      </c>
      <c r="W35" s="2">
        <f t="shared" si="10"/>
        <v>0.77000643899357324</v>
      </c>
      <c r="X35" s="2">
        <f t="shared" si="10"/>
        <v>0.76993361331143928</v>
      </c>
      <c r="Y35" s="2">
        <f t="shared" si="10"/>
        <v>0.76376410396205496</v>
      </c>
      <c r="Z35" s="2">
        <f t="shared" si="10"/>
        <v>0.75910608014153091</v>
      </c>
      <c r="AA35" s="2">
        <f t="shared" si="10"/>
        <v>0.75770398541142392</v>
      </c>
      <c r="AB35" s="2">
        <f t="shared" si="10"/>
        <v>0.75883949566426312</v>
      </c>
      <c r="AC35" s="2">
        <f t="shared" si="10"/>
        <v>0.75956025288978557</v>
      </c>
      <c r="AD35" s="2">
        <f t="shared" si="10"/>
        <v>0.75998349877887494</v>
      </c>
      <c r="AE35" s="2">
        <f t="shared" si="10"/>
        <v>0.75807220217021543</v>
      </c>
      <c r="AF35" s="2">
        <f t="shared" si="10"/>
        <v>0.75582634919124436</v>
      </c>
      <c r="AG35" s="2">
        <f t="shared" si="10"/>
        <v>0.75096548064307445</v>
      </c>
      <c r="AH35" s="2">
        <f t="shared" si="10"/>
        <v>0.74603566707373203</v>
      </c>
      <c r="AI35" s="2">
        <f t="shared" si="10"/>
        <v>0.74383094166155994</v>
      </c>
      <c r="AJ35" s="2">
        <f t="shared" si="10"/>
        <v>0.73900242771557256</v>
      </c>
      <c r="AK35" s="2">
        <f t="shared" si="10"/>
        <v>0.73823355427808701</v>
      </c>
      <c r="AL35" s="2">
        <f t="shared" si="10"/>
        <v>0.73999270261239047</v>
      </c>
      <c r="AM35" s="2">
        <f t="shared" si="10"/>
        <v>0.74137644785979795</v>
      </c>
      <c r="AN35" s="2">
        <f t="shared" si="10"/>
        <v>0.74464307082997183</v>
      </c>
      <c r="AO35" s="2">
        <f t="shared" si="10"/>
        <v>0.74699570034033136</v>
      </c>
      <c r="AP35" s="2">
        <f t="shared" si="10"/>
        <v>0.74925669205292156</v>
      </c>
      <c r="AQ35" s="2">
        <f t="shared" si="10"/>
        <v>0.75351445768529735</v>
      </c>
      <c r="AR35" s="2">
        <f t="shared" si="10"/>
        <v>0.75978821976853583</v>
      </c>
      <c r="AS35" s="2">
        <f t="shared" si="10"/>
        <v>0.76689607021743467</v>
      </c>
      <c r="AT35" s="2">
        <f t="shared" si="10"/>
        <v>0.77316940487786745</v>
      </c>
      <c r="AU35" s="2">
        <f t="shared" si="10"/>
        <v>0.77738133354217687</v>
      </c>
      <c r="AV35" s="2">
        <f t="shared" si="10"/>
        <v>0.7823549642357287</v>
      </c>
      <c r="AW35" s="2">
        <f t="shared" si="10"/>
        <v>0.78642061141452935</v>
      </c>
      <c r="AX35" s="2">
        <f t="shared" si="10"/>
        <v>0.79203821120070705</v>
      </c>
      <c r="AY35" s="2">
        <f t="shared" si="10"/>
        <v>0.79828291324651224</v>
      </c>
      <c r="AZ35" s="2">
        <f t="shared" si="10"/>
        <v>0.79990997473811987</v>
      </c>
      <c r="BA35" s="2">
        <f t="shared" si="10"/>
        <v>0.80528702829411969</v>
      </c>
      <c r="BB35" s="2">
        <f t="shared" si="10"/>
        <v>0.80502160702420233</v>
      </c>
      <c r="BC35" s="2">
        <f t="shared" si="10"/>
        <v>0.80523754612441467</v>
      </c>
      <c r="BD35" s="2">
        <f t="shared" si="10"/>
        <v>0.80270720701351139</v>
      </c>
    </row>
    <row r="36" spans="1:56" x14ac:dyDescent="0.25">
      <c r="B36" s="3"/>
      <c r="C36" s="3" t="s">
        <v>7</v>
      </c>
      <c r="D36" s="2">
        <f t="shared" si="11"/>
        <v>0.12968074524823836</v>
      </c>
      <c r="E36" s="2">
        <f t="shared" si="10"/>
        <v>0.12576617288738628</v>
      </c>
      <c r="F36" s="2">
        <f t="shared" si="10"/>
        <v>0.12307900054339514</v>
      </c>
      <c r="G36" s="2">
        <f t="shared" si="10"/>
        <v>0.11976209281059802</v>
      </c>
      <c r="H36" s="2">
        <f t="shared" si="10"/>
        <v>0.11757791263205843</v>
      </c>
      <c r="I36" s="2">
        <f t="shared" si="10"/>
        <v>0.12214753618869445</v>
      </c>
      <c r="J36" s="2">
        <f t="shared" si="10"/>
        <v>0.12679753006174846</v>
      </c>
      <c r="K36" s="2">
        <f t="shared" si="10"/>
        <v>0.13415716997885627</v>
      </c>
      <c r="L36" s="2">
        <f t="shared" si="10"/>
        <v>0.14427629779104867</v>
      </c>
      <c r="M36" s="2">
        <f t="shared" si="10"/>
        <v>0.15088596345053601</v>
      </c>
      <c r="N36" s="2">
        <f t="shared" si="10"/>
        <v>0.15869576957409837</v>
      </c>
      <c r="O36" s="2">
        <f t="shared" si="10"/>
        <v>0.16372506146170804</v>
      </c>
      <c r="P36" s="2">
        <f t="shared" si="10"/>
        <v>0.17224285697807204</v>
      </c>
      <c r="Q36" s="2">
        <f t="shared" si="10"/>
        <v>0.18066129035194892</v>
      </c>
      <c r="R36" s="2">
        <f t="shared" si="10"/>
        <v>0.18431757097226198</v>
      </c>
      <c r="S36" s="2">
        <f t="shared" si="10"/>
        <v>0.1914488577484974</v>
      </c>
      <c r="T36" s="2">
        <f t="shared" si="10"/>
        <v>0.1962038267159964</v>
      </c>
      <c r="U36" s="2">
        <f t="shared" si="10"/>
        <v>0.20167501382593533</v>
      </c>
      <c r="V36" s="2">
        <f t="shared" si="10"/>
        <v>0.20401359372224931</v>
      </c>
      <c r="W36" s="2">
        <f t="shared" si="10"/>
        <v>0.20426380307294095</v>
      </c>
      <c r="X36" s="2">
        <f t="shared" si="10"/>
        <v>0.20423760330833796</v>
      </c>
      <c r="Y36" s="2">
        <f t="shared" si="10"/>
        <v>0.2090805796991036</v>
      </c>
      <c r="Z36" s="2">
        <f t="shared" si="10"/>
        <v>0.21314953390059685</v>
      </c>
      <c r="AA36" s="2">
        <f t="shared" si="10"/>
        <v>0.21362759171851164</v>
      </c>
      <c r="AB36" s="2">
        <f t="shared" si="10"/>
        <v>0.21161229982094965</v>
      </c>
      <c r="AC36" s="2">
        <f t="shared" si="10"/>
        <v>0.20950015781088888</v>
      </c>
      <c r="AD36" s="2">
        <f t="shared" si="10"/>
        <v>0.20829151695101805</v>
      </c>
      <c r="AE36" s="2">
        <f t="shared" si="10"/>
        <v>0.20947976107741648</v>
      </c>
      <c r="AF36" s="2">
        <f t="shared" si="10"/>
        <v>0.21115786086999869</v>
      </c>
      <c r="AG36" s="2">
        <f t="shared" si="10"/>
        <v>0.21382843855813441</v>
      </c>
      <c r="AH36" s="2">
        <f t="shared" si="10"/>
        <v>0.21814132760476754</v>
      </c>
      <c r="AI36" s="2">
        <f t="shared" si="10"/>
        <v>0.21986197888183737</v>
      </c>
      <c r="AJ36" s="2">
        <f t="shared" si="10"/>
        <v>0.21475016100078712</v>
      </c>
      <c r="AK36" s="2">
        <f t="shared" si="10"/>
        <v>0.21017803373639668</v>
      </c>
      <c r="AL36" s="2">
        <f t="shared" si="10"/>
        <v>0.20603840289946707</v>
      </c>
      <c r="AM36" s="2">
        <f t="shared" si="10"/>
        <v>0.20120453741795818</v>
      </c>
      <c r="AN36" s="2">
        <f t="shared" si="10"/>
        <v>0.19722190207450208</v>
      </c>
      <c r="AO36" s="2">
        <f t="shared" si="10"/>
        <v>0.19417263063542528</v>
      </c>
      <c r="AP36" s="2">
        <f t="shared" si="10"/>
        <v>0.19104311784959999</v>
      </c>
      <c r="AQ36" s="2">
        <f t="shared" si="10"/>
        <v>0.18538057512945252</v>
      </c>
      <c r="AR36" s="2">
        <f t="shared" si="10"/>
        <v>0.17988614734100819</v>
      </c>
      <c r="AS36" s="2">
        <f t="shared" si="10"/>
        <v>0.17275788831391325</v>
      </c>
      <c r="AT36" s="2">
        <f t="shared" si="10"/>
        <v>0.16744624512085404</v>
      </c>
      <c r="AU36" s="2">
        <f t="shared" si="10"/>
        <v>0.16367989828095739</v>
      </c>
      <c r="AV36" s="2">
        <f t="shared" si="10"/>
        <v>0.15838031866130817</v>
      </c>
      <c r="AW36" s="2">
        <f t="shared" si="10"/>
        <v>0.15453260066556113</v>
      </c>
      <c r="AX36" s="2">
        <f t="shared" si="10"/>
        <v>0.14907058898257469</v>
      </c>
      <c r="AY36" s="2">
        <f t="shared" si="10"/>
        <v>0.14352176813527859</v>
      </c>
      <c r="AZ36" s="2">
        <f t="shared" si="10"/>
        <v>0.14227898899702524</v>
      </c>
      <c r="BA36" s="2">
        <f t="shared" si="10"/>
        <v>0.13842948294158963</v>
      </c>
      <c r="BB36" s="2">
        <f t="shared" si="10"/>
        <v>0.13967407943839746</v>
      </c>
      <c r="BC36" s="2">
        <f t="shared" si="10"/>
        <v>0.14056221072260183</v>
      </c>
      <c r="BD36" s="2">
        <f t="shared" si="10"/>
        <v>0.14379322581471826</v>
      </c>
    </row>
    <row r="37" spans="1:56" x14ac:dyDescent="0.25">
      <c r="B37" s="3"/>
      <c r="C37" s="3" t="s">
        <v>8</v>
      </c>
      <c r="D37" s="2">
        <f t="shared" si="11"/>
        <v>1.887943557480015E-4</v>
      </c>
      <c r="E37" s="2">
        <f t="shared" si="10"/>
        <v>3.3387011103710513E-4</v>
      </c>
      <c r="F37" s="2">
        <f t="shared" si="10"/>
        <v>4.4577925141624388E-4</v>
      </c>
      <c r="G37" s="2">
        <f t="shared" si="10"/>
        <v>5.1407394252653326E-4</v>
      </c>
      <c r="H37" s="2">
        <f t="shared" si="10"/>
        <v>5.6570227897203814E-4</v>
      </c>
      <c r="I37" s="2">
        <f t="shared" si="10"/>
        <v>6.0291496277655452E-4</v>
      </c>
      <c r="J37" s="2">
        <f t="shared" si="10"/>
        <v>6.434839129021775E-4</v>
      </c>
      <c r="K37" s="2">
        <f t="shared" si="10"/>
        <v>7.0519958988044722E-4</v>
      </c>
      <c r="L37" s="2">
        <f t="shared" si="10"/>
        <v>7.7279391304957792E-4</v>
      </c>
      <c r="M37" s="2">
        <f t="shared" si="10"/>
        <v>8.4652557907015499E-4</v>
      </c>
      <c r="N37" s="2">
        <f t="shared" si="10"/>
        <v>9.307762928419174E-4</v>
      </c>
      <c r="O37" s="2">
        <f t="shared" si="10"/>
        <v>1.1698778274161325E-3</v>
      </c>
      <c r="P37" s="2">
        <f t="shared" si="10"/>
        <v>1.3601636425855221E-3</v>
      </c>
      <c r="Q37" s="2">
        <f t="shared" si="10"/>
        <v>1.6378398358336413E-3</v>
      </c>
      <c r="R37" s="2">
        <f t="shared" si="10"/>
        <v>1.899164962233384E-3</v>
      </c>
      <c r="S37" s="2">
        <f t="shared" si="10"/>
        <v>2.1789560695889593E-3</v>
      </c>
      <c r="T37" s="2">
        <f t="shared" si="10"/>
        <v>2.4065550979999787E-3</v>
      </c>
      <c r="U37" s="2">
        <f t="shared" si="10"/>
        <v>2.5590293560139648E-3</v>
      </c>
      <c r="V37" s="2">
        <f t="shared" si="10"/>
        <v>2.829697320834062E-3</v>
      </c>
      <c r="W37" s="2">
        <f t="shared" si="10"/>
        <v>3.1044005757368239E-3</v>
      </c>
      <c r="X37" s="2">
        <f t="shared" si="10"/>
        <v>3.4805751288998939E-3</v>
      </c>
      <c r="Y37" s="2">
        <f t="shared" si="10"/>
        <v>3.9467583430400225E-3</v>
      </c>
      <c r="Z37" s="2">
        <f t="shared" si="10"/>
        <v>4.2675618194538707E-3</v>
      </c>
      <c r="AA37" s="2">
        <f t="shared" si="10"/>
        <v>4.6143647582872049E-3</v>
      </c>
      <c r="AB37" s="2">
        <f t="shared" si="10"/>
        <v>4.785234593980706E-3</v>
      </c>
      <c r="AC37" s="2">
        <f t="shared" si="10"/>
        <v>5.1388072266424015E-3</v>
      </c>
      <c r="AD37" s="2">
        <f t="shared" si="10"/>
        <v>5.4651628368927088E-3</v>
      </c>
      <c r="AE37" s="2">
        <f t="shared" si="10"/>
        <v>5.8000405830391641E-3</v>
      </c>
      <c r="AF37" s="2">
        <f t="shared" si="10"/>
        <v>6.0636854065982872E-3</v>
      </c>
      <c r="AG37" s="2">
        <f t="shared" si="10"/>
        <v>6.4621767874050075E-3</v>
      </c>
      <c r="AH37" s="2">
        <f t="shared" si="10"/>
        <v>6.6429000489228668E-3</v>
      </c>
      <c r="AI37" s="2">
        <f t="shared" si="10"/>
        <v>6.6053786056277071E-3</v>
      </c>
      <c r="AJ37" s="2">
        <f t="shared" si="10"/>
        <v>7.0104046434597382E-3</v>
      </c>
      <c r="AK37" s="2">
        <f t="shared" si="10"/>
        <v>7.3516912917291899E-3</v>
      </c>
      <c r="AL37" s="2">
        <f t="shared" si="10"/>
        <v>7.6447813881664745E-3</v>
      </c>
      <c r="AM37" s="2">
        <f t="shared" si="10"/>
        <v>7.7513864093077004E-3</v>
      </c>
      <c r="AN37" s="2">
        <f t="shared" si="10"/>
        <v>8.1333451711399427E-3</v>
      </c>
      <c r="AO37" s="2">
        <f t="shared" si="10"/>
        <v>8.8883909188946925E-3</v>
      </c>
      <c r="AP37" s="2">
        <f t="shared" si="10"/>
        <v>9.7484131451864506E-3</v>
      </c>
      <c r="AQ37" s="2">
        <f t="shared" si="10"/>
        <v>1.1069505102422498E-2</v>
      </c>
      <c r="AR37" s="2">
        <f t="shared" si="10"/>
        <v>1.0926248699500056E-2</v>
      </c>
      <c r="AS37" s="2">
        <f t="shared" si="10"/>
        <v>1.1342274791424649E-2</v>
      </c>
      <c r="AT37" s="2">
        <f t="shared" si="10"/>
        <v>1.1817471701534592E-2</v>
      </c>
      <c r="AU37" s="2">
        <f t="shared" si="10"/>
        <v>1.282889963306514E-2</v>
      </c>
      <c r="AV37" s="2">
        <f t="shared" si="10"/>
        <v>1.3938442862007195E-2</v>
      </c>
      <c r="AW37" s="2">
        <f t="shared" si="10"/>
        <v>1.4486332785022864E-2</v>
      </c>
      <c r="AX37" s="2">
        <f t="shared" si="10"/>
        <v>1.4695112251916833E-2</v>
      </c>
      <c r="AY37" s="2">
        <f t="shared" si="10"/>
        <v>1.4858917802909448E-2</v>
      </c>
      <c r="AZ37" s="2">
        <f t="shared" si="10"/>
        <v>1.4646105316362169E-2</v>
      </c>
      <c r="BA37" s="2">
        <f t="shared" si="10"/>
        <v>1.4280019523694598E-2</v>
      </c>
      <c r="BB37" s="2">
        <f t="shared" si="10"/>
        <v>1.4299309655813705E-2</v>
      </c>
      <c r="BC37" s="2">
        <f t="shared" si="10"/>
        <v>1.4066386482545672E-2</v>
      </c>
      <c r="BD37" s="2">
        <f t="shared" si="10"/>
        <v>1.4074627144432587E-2</v>
      </c>
    </row>
    <row r="38" spans="1:56" x14ac:dyDescent="0.25">
      <c r="B38" s="4" t="s">
        <v>9</v>
      </c>
      <c r="C38" s="3" t="s">
        <v>18</v>
      </c>
      <c r="D38" s="2">
        <f>D17/D$12</f>
        <v>0.82503657890642623</v>
      </c>
      <c r="E38" s="2">
        <f t="shared" ref="E38:BD38" si="12">E17/E$12</f>
        <v>0.82471819170551985</v>
      </c>
      <c r="F38" s="2">
        <f t="shared" si="12"/>
        <v>0.82524477185538525</v>
      </c>
      <c r="G38" s="2">
        <f t="shared" si="12"/>
        <v>0.82635984241296967</v>
      </c>
      <c r="H38" s="2">
        <f t="shared" si="12"/>
        <v>0.82504224400135184</v>
      </c>
      <c r="I38" s="2">
        <f t="shared" si="12"/>
        <v>0.82680474385081937</v>
      </c>
      <c r="J38" s="2">
        <f t="shared" si="12"/>
        <v>0.82997465063373421</v>
      </c>
      <c r="K38" s="2">
        <f t="shared" si="12"/>
        <v>0.83422781258125134</v>
      </c>
      <c r="L38" s="2">
        <f t="shared" si="12"/>
        <v>0.83937460980337586</v>
      </c>
      <c r="M38" s="2">
        <f t="shared" si="12"/>
        <v>0.84353829917236023</v>
      </c>
      <c r="N38" s="2">
        <f t="shared" si="12"/>
        <v>0.84675864303617321</v>
      </c>
      <c r="O38" s="2">
        <f t="shared" si="12"/>
        <v>0.84824766912242922</v>
      </c>
      <c r="P38" s="2">
        <f t="shared" si="12"/>
        <v>0.85071843555227455</v>
      </c>
      <c r="Q38" s="2">
        <f t="shared" si="12"/>
        <v>0.85110497287868325</v>
      </c>
      <c r="R38" s="2">
        <f t="shared" si="12"/>
        <v>0.85277605233707754</v>
      </c>
      <c r="S38" s="2">
        <f t="shared" si="12"/>
        <v>0.85369546308217847</v>
      </c>
      <c r="T38" s="2">
        <f t="shared" si="12"/>
        <v>0.85433307805844638</v>
      </c>
      <c r="U38" s="2">
        <f t="shared" si="12"/>
        <v>0.85467640275195911</v>
      </c>
      <c r="V38" s="2">
        <f t="shared" si="12"/>
        <v>0.85437169610886676</v>
      </c>
      <c r="W38" s="2">
        <f t="shared" si="12"/>
        <v>0.85272736457172371</v>
      </c>
      <c r="X38" s="2">
        <f t="shared" si="12"/>
        <v>0.85381460902527828</v>
      </c>
      <c r="Y38" s="2">
        <f t="shared" si="12"/>
        <v>0.85529842337985595</v>
      </c>
      <c r="Z38" s="2">
        <f t="shared" si="12"/>
        <v>0.85578979262952881</v>
      </c>
      <c r="AA38" s="2">
        <f t="shared" si="12"/>
        <v>0.85329311234889693</v>
      </c>
      <c r="AB38" s="2">
        <f t="shared" si="12"/>
        <v>0.84646590066822813</v>
      </c>
      <c r="AC38" s="2">
        <f t="shared" si="12"/>
        <v>0.84237490674155413</v>
      </c>
      <c r="AD38" s="2">
        <f t="shared" si="12"/>
        <v>0.83954873551304288</v>
      </c>
      <c r="AE38" s="2">
        <f t="shared" si="12"/>
        <v>0.83765289774971086</v>
      </c>
      <c r="AF38" s="2">
        <f t="shared" si="12"/>
        <v>0.83697890823075205</v>
      </c>
      <c r="AG38" s="2">
        <f t="shared" si="12"/>
        <v>0.83791601162284302</v>
      </c>
      <c r="AH38" s="2">
        <f t="shared" si="12"/>
        <v>0.84052110086630449</v>
      </c>
      <c r="AI38" s="2">
        <f t="shared" si="12"/>
        <v>0.84294668336414824</v>
      </c>
      <c r="AJ38" s="2">
        <f t="shared" si="12"/>
        <v>0.84349634598213585</v>
      </c>
      <c r="AK38" s="2">
        <f t="shared" si="12"/>
        <v>0.84099613952522589</v>
      </c>
      <c r="AL38" s="2">
        <f t="shared" si="12"/>
        <v>0.83686631747237128</v>
      </c>
      <c r="AM38" s="2">
        <f t="shared" si="12"/>
        <v>0.831183105211864</v>
      </c>
      <c r="AN38" s="2">
        <f t="shared" si="12"/>
        <v>0.82634764880757072</v>
      </c>
      <c r="AO38" s="2">
        <f t="shared" si="12"/>
        <v>0.82230893124746163</v>
      </c>
      <c r="AP38" s="2">
        <f t="shared" si="12"/>
        <v>0.8189956031759339</v>
      </c>
      <c r="AQ38" s="2">
        <f t="shared" si="12"/>
        <v>0.81659347114929037</v>
      </c>
      <c r="AR38" s="2">
        <f t="shared" si="12"/>
        <v>0.81566653805598022</v>
      </c>
      <c r="AS38" s="2">
        <f t="shared" si="12"/>
        <v>0.81579422912193011</v>
      </c>
      <c r="AT38" s="2">
        <f t="shared" si="12"/>
        <v>0.81360790613441458</v>
      </c>
      <c r="AU38" s="2">
        <f t="shared" si="12"/>
        <v>0.81024365580450419</v>
      </c>
      <c r="AV38" s="2">
        <f t="shared" si="12"/>
        <v>0.80427531371318661</v>
      </c>
      <c r="AW38" s="2">
        <f t="shared" si="12"/>
        <v>0.79924136745803409</v>
      </c>
      <c r="AX38" s="2">
        <f t="shared" si="12"/>
        <v>0.79749377433871194</v>
      </c>
      <c r="AY38" s="2">
        <f t="shared" si="12"/>
        <v>0.79703148607635654</v>
      </c>
      <c r="AZ38" s="2">
        <f t="shared" si="12"/>
        <v>0.79642010029646437</v>
      </c>
      <c r="BA38" s="2">
        <f t="shared" si="12"/>
        <v>0.79954788785770703</v>
      </c>
      <c r="BB38" s="2">
        <f t="shared" si="12"/>
        <v>0.79987601672447173</v>
      </c>
      <c r="BC38" s="2">
        <f t="shared" si="12"/>
        <v>0.79818801561661146</v>
      </c>
      <c r="BD38" s="2">
        <f t="shared" si="12"/>
        <v>0.79607687793809589</v>
      </c>
    </row>
    <row r="39" spans="1:56" x14ac:dyDescent="0.25">
      <c r="C39" s="3" t="s">
        <v>5</v>
      </c>
      <c r="D39" s="2">
        <f>D18/D$12</f>
        <v>1.7744921344425586E-2</v>
      </c>
      <c r="E39" s="2">
        <f t="shared" ref="E39:BD39" si="13">E18/E$12</f>
        <v>1.8689981367349864E-2</v>
      </c>
      <c r="F39" s="2">
        <f t="shared" si="13"/>
        <v>1.8319249529003309E-2</v>
      </c>
      <c r="G39" s="2">
        <f t="shared" si="13"/>
        <v>1.7677912423609391E-2</v>
      </c>
      <c r="H39" s="2">
        <f t="shared" si="13"/>
        <v>1.6884376331604389E-2</v>
      </c>
      <c r="I39" s="2">
        <f t="shared" si="13"/>
        <v>1.6680187414115661E-2</v>
      </c>
      <c r="J39" s="2">
        <f t="shared" si="13"/>
        <v>1.6540786480337993E-2</v>
      </c>
      <c r="K39" s="2">
        <f t="shared" si="13"/>
        <v>1.6912525816437162E-2</v>
      </c>
      <c r="L39" s="2">
        <f t="shared" si="13"/>
        <v>1.6801545120174712E-2</v>
      </c>
      <c r="M39" s="2">
        <f t="shared" si="13"/>
        <v>1.6402821751930235E-2</v>
      </c>
      <c r="N39" s="2">
        <f t="shared" si="13"/>
        <v>1.5910027076165879E-2</v>
      </c>
      <c r="O39" s="2">
        <f t="shared" si="13"/>
        <v>1.6532514587960508E-2</v>
      </c>
      <c r="P39" s="2">
        <f t="shared" si="13"/>
        <v>1.6945812618473617E-2</v>
      </c>
      <c r="Q39" s="2">
        <f t="shared" si="13"/>
        <v>1.7296098499815185E-2</v>
      </c>
      <c r="R39" s="2">
        <f t="shared" si="13"/>
        <v>1.8252377355155745E-2</v>
      </c>
      <c r="S39" s="2">
        <f t="shared" si="13"/>
        <v>1.7419645493529947E-2</v>
      </c>
      <c r="T39" s="2">
        <f t="shared" si="13"/>
        <v>1.6710474645787288E-2</v>
      </c>
      <c r="U39" s="2">
        <f t="shared" si="13"/>
        <v>1.9473812341599808E-2</v>
      </c>
      <c r="V39" s="2">
        <f t="shared" si="13"/>
        <v>2.0719184802383491E-2</v>
      </c>
      <c r="W39" s="2">
        <f t="shared" si="13"/>
        <v>2.0636111180381982E-2</v>
      </c>
      <c r="X39" s="2">
        <f t="shared" si="13"/>
        <v>2.0389226402948546E-2</v>
      </c>
      <c r="Y39" s="2">
        <f t="shared" si="13"/>
        <v>2.1171195032715064E-2</v>
      </c>
      <c r="Z39" s="2">
        <f t="shared" si="13"/>
        <v>2.1373284876907768E-2</v>
      </c>
      <c r="AA39" s="2">
        <f t="shared" si="13"/>
        <v>2.1829161676577551E-2</v>
      </c>
      <c r="AB39" s="2">
        <f t="shared" si="13"/>
        <v>2.2389645602381502E-2</v>
      </c>
      <c r="AC39" s="2">
        <f t="shared" si="13"/>
        <v>2.3286770946871104E-2</v>
      </c>
      <c r="AD39" s="2">
        <f t="shared" si="13"/>
        <v>2.3682372293201737E-2</v>
      </c>
      <c r="AE39" s="2">
        <f t="shared" si="13"/>
        <v>2.4014697268347585E-2</v>
      </c>
      <c r="AF39" s="2">
        <f t="shared" si="13"/>
        <v>2.431988163776716E-2</v>
      </c>
      <c r="AG39" s="2">
        <f t="shared" si="13"/>
        <v>2.6094400461283661E-2</v>
      </c>
      <c r="AH39" s="2">
        <f t="shared" si="13"/>
        <v>2.6541056894667948E-2</v>
      </c>
      <c r="AI39" s="2">
        <f t="shared" si="13"/>
        <v>2.7060491389510621E-2</v>
      </c>
      <c r="AJ39" s="2">
        <f t="shared" si="13"/>
        <v>3.6213510377161841E-2</v>
      </c>
      <c r="AK39" s="2">
        <f t="shared" si="13"/>
        <v>4.0829188766808182E-2</v>
      </c>
      <c r="AL39" s="2">
        <f t="shared" si="13"/>
        <v>4.2337557662865989E-2</v>
      </c>
      <c r="AM39" s="2">
        <f t="shared" si="13"/>
        <v>4.5138080329805853E-2</v>
      </c>
      <c r="AN39" s="2">
        <f t="shared" si="13"/>
        <v>4.5467654939701632E-2</v>
      </c>
      <c r="AO39" s="2">
        <f t="shared" si="13"/>
        <v>4.539712328958978E-2</v>
      </c>
      <c r="AP39" s="2">
        <f t="shared" si="13"/>
        <v>4.5363885813754661E-2</v>
      </c>
      <c r="AQ39" s="2">
        <f t="shared" si="13"/>
        <v>4.5422201757504305E-2</v>
      </c>
      <c r="AR39" s="2">
        <f t="shared" si="13"/>
        <v>4.4783451024796882E-2</v>
      </c>
      <c r="AS39" s="2">
        <f t="shared" si="13"/>
        <v>4.44115886929278E-2</v>
      </c>
      <c r="AT39" s="2">
        <f t="shared" si="13"/>
        <v>4.3048655459645195E-2</v>
      </c>
      <c r="AU39" s="2">
        <f t="shared" si="13"/>
        <v>4.1600923210875829E-2</v>
      </c>
      <c r="AV39" s="2">
        <f t="shared" si="13"/>
        <v>4.0647480785458788E-2</v>
      </c>
      <c r="AW39" s="2">
        <f t="shared" si="13"/>
        <v>3.9554797195804861E-2</v>
      </c>
      <c r="AX39" s="2">
        <f t="shared" si="13"/>
        <v>3.896582631775819E-2</v>
      </c>
      <c r="AY39" s="2">
        <f t="shared" si="13"/>
        <v>3.7992126503307869E-2</v>
      </c>
      <c r="AZ39" s="2">
        <f t="shared" si="13"/>
        <v>3.7928343139354441E-2</v>
      </c>
      <c r="BA39" s="2">
        <f t="shared" si="13"/>
        <v>3.7004086114632399E-2</v>
      </c>
      <c r="BB39" s="2">
        <f t="shared" si="13"/>
        <v>3.5950884423510944E-2</v>
      </c>
      <c r="BC39" s="2">
        <f t="shared" si="13"/>
        <v>3.5016207929836882E-2</v>
      </c>
      <c r="BD39" s="2">
        <f t="shared" si="13"/>
        <v>3.4239688242057177E-2</v>
      </c>
    </row>
    <row r="40" spans="1:56" x14ac:dyDescent="0.25">
      <c r="C40" s="3" t="s">
        <v>6</v>
      </c>
      <c r="D40" s="2">
        <f>D19/D$12</f>
        <v>0.68292512380889125</v>
      </c>
      <c r="E40" s="2">
        <f t="shared" ref="E40:BD40" si="14">E19/E$12</f>
        <v>0.68499692266185541</v>
      </c>
      <c r="F40" s="2">
        <f t="shared" si="14"/>
        <v>0.68805376683467445</v>
      </c>
      <c r="G40" s="2">
        <f t="shared" si="14"/>
        <v>0.6927785073473629</v>
      </c>
      <c r="H40" s="2">
        <f t="shared" si="14"/>
        <v>0.69423865289389786</v>
      </c>
      <c r="I40" s="2">
        <f t="shared" si="14"/>
        <v>0.69160416770141786</v>
      </c>
      <c r="J40" s="2">
        <f t="shared" si="14"/>
        <v>0.69020474488137795</v>
      </c>
      <c r="K40" s="2">
        <f t="shared" si="14"/>
        <v>0.68684355116437656</v>
      </c>
      <c r="L40" s="2">
        <f t="shared" si="14"/>
        <v>0.68203680884048168</v>
      </c>
      <c r="M40" s="2">
        <f t="shared" si="14"/>
        <v>0.680103316113981</v>
      </c>
      <c r="N40" s="2">
        <f t="shared" si="14"/>
        <v>0.67600196108952715</v>
      </c>
      <c r="O40" s="2">
        <f t="shared" si="14"/>
        <v>0.67158089760981676</v>
      </c>
      <c r="P40" s="2">
        <f t="shared" si="14"/>
        <v>0.66521422337059122</v>
      </c>
      <c r="Q40" s="2">
        <f t="shared" si="14"/>
        <v>0.65676467000121985</v>
      </c>
      <c r="R40" s="2">
        <f t="shared" si="14"/>
        <v>0.65358041455329685</v>
      </c>
      <c r="S40" s="2">
        <f t="shared" si="14"/>
        <v>0.64804778179391376</v>
      </c>
      <c r="T40" s="2">
        <f t="shared" si="14"/>
        <v>0.64420974869215497</v>
      </c>
      <c r="U40" s="2">
        <f t="shared" si="14"/>
        <v>0.63603383519485068</v>
      </c>
      <c r="V40" s="2">
        <f t="shared" si="14"/>
        <v>0.63169899577008803</v>
      </c>
      <c r="W40" s="2">
        <f t="shared" si="14"/>
        <v>0.62932370105933277</v>
      </c>
      <c r="X40" s="2">
        <f t="shared" si="14"/>
        <v>0.62968323924536884</v>
      </c>
      <c r="Y40" s="2">
        <f t="shared" si="14"/>
        <v>0.62470381456485369</v>
      </c>
      <c r="Z40" s="2">
        <f t="shared" si="14"/>
        <v>0.62024224723361621</v>
      </c>
      <c r="AA40" s="2">
        <f t="shared" si="14"/>
        <v>0.61634366305840393</v>
      </c>
      <c r="AB40" s="2">
        <f t="shared" si="14"/>
        <v>0.61064580798130375</v>
      </c>
      <c r="AC40" s="2">
        <f t="shared" si="14"/>
        <v>0.6076007724943987</v>
      </c>
      <c r="AD40" s="2">
        <f t="shared" si="14"/>
        <v>0.60534810585510235</v>
      </c>
      <c r="AE40" s="2">
        <f t="shared" si="14"/>
        <v>0.60185566808822266</v>
      </c>
      <c r="AF40" s="2">
        <f t="shared" si="14"/>
        <v>0.59906776147200569</v>
      </c>
      <c r="AG40" s="2">
        <f t="shared" si="14"/>
        <v>0.5955434332098779</v>
      </c>
      <c r="AH40" s="2">
        <f t="shared" si="14"/>
        <v>0.59341936541737428</v>
      </c>
      <c r="AI40" s="2">
        <f t="shared" si="14"/>
        <v>0.59428992179989493</v>
      </c>
      <c r="AJ40" s="2">
        <f t="shared" si="14"/>
        <v>0.59082725885919141</v>
      </c>
      <c r="AK40" s="2">
        <f t="shared" si="14"/>
        <v>0.5885087458242696</v>
      </c>
      <c r="AL40" s="2">
        <f t="shared" si="14"/>
        <v>0.58711190263230217</v>
      </c>
      <c r="AM40" s="2">
        <f t="shared" si="14"/>
        <v>0.58376294772611614</v>
      </c>
      <c r="AN40" s="2">
        <f t="shared" si="14"/>
        <v>0.58292245666838904</v>
      </c>
      <c r="AO40" s="2">
        <f t="shared" si="14"/>
        <v>0.58202994355821347</v>
      </c>
      <c r="AP40" s="2">
        <f t="shared" si="14"/>
        <v>0.58077260679936415</v>
      </c>
      <c r="AQ40" s="2">
        <f t="shared" si="14"/>
        <v>0.58218301450320897</v>
      </c>
      <c r="AR40" s="2">
        <f t="shared" si="14"/>
        <v>0.58701683902255097</v>
      </c>
      <c r="AS40" s="2">
        <f t="shared" si="14"/>
        <v>0.59364299879137772</v>
      </c>
      <c r="AT40" s="2">
        <f t="shared" si="14"/>
        <v>0.59825420147066</v>
      </c>
      <c r="AU40" s="2">
        <f t="shared" si="14"/>
        <v>0.59930275466039529</v>
      </c>
      <c r="AV40" s="2">
        <f t="shared" si="14"/>
        <v>0.59862249761134978</v>
      </c>
      <c r="AW40" s="2">
        <f t="shared" si="14"/>
        <v>0.5982232732126157</v>
      </c>
      <c r="AX40" s="2">
        <f t="shared" si="14"/>
        <v>0.6024854870293973</v>
      </c>
      <c r="AY40" s="2">
        <f t="shared" si="14"/>
        <v>0.60883329334180625</v>
      </c>
      <c r="AZ40" s="2">
        <f t="shared" si="14"/>
        <v>0.60951212803683019</v>
      </c>
      <c r="BA40" s="2">
        <f t="shared" si="14"/>
        <v>0.6177853386490999</v>
      </c>
      <c r="BB40" s="2">
        <f t="shared" si="14"/>
        <v>0.61864052527960223</v>
      </c>
      <c r="BC40" s="2">
        <f t="shared" si="14"/>
        <v>0.61851665788538579</v>
      </c>
      <c r="BD40" s="2">
        <f t="shared" si="14"/>
        <v>0.61541050923446516</v>
      </c>
    </row>
    <row r="41" spans="1:56" x14ac:dyDescent="0.25">
      <c r="C41" s="3" t="s">
        <v>7</v>
      </c>
      <c r="D41" s="2">
        <f>D20/D$12</f>
        <v>0.12418123558913455</v>
      </c>
      <c r="E41" s="2">
        <f t="shared" ref="E41:BD41" si="15">E20/E$12</f>
        <v>0.12070584862868754</v>
      </c>
      <c r="F41" s="2">
        <f t="shared" si="15"/>
        <v>0.11843573782973835</v>
      </c>
      <c r="G41" s="2">
        <f t="shared" si="15"/>
        <v>0.11539713769860001</v>
      </c>
      <c r="H41" s="2">
        <f t="shared" si="15"/>
        <v>0.11336085927972141</v>
      </c>
      <c r="I41" s="2">
        <f t="shared" si="15"/>
        <v>0.11792161277683041</v>
      </c>
      <c r="J41" s="2">
        <f t="shared" si="15"/>
        <v>0.12259083522911926</v>
      </c>
      <c r="K41" s="2">
        <f t="shared" si="15"/>
        <v>0.12976898887869587</v>
      </c>
      <c r="L41" s="2">
        <f t="shared" si="15"/>
        <v>0.13977281495736188</v>
      </c>
      <c r="M41" s="2">
        <f t="shared" si="15"/>
        <v>0.14619119035716269</v>
      </c>
      <c r="N41" s="2">
        <f t="shared" si="15"/>
        <v>0.15392964432485892</v>
      </c>
      <c r="O41" s="2">
        <f t="shared" si="15"/>
        <v>0.15900090607189929</v>
      </c>
      <c r="P41" s="2">
        <f t="shared" si="15"/>
        <v>0.16725591070405532</v>
      </c>
      <c r="Q41" s="2">
        <f t="shared" si="15"/>
        <v>0.17545916871662184</v>
      </c>
      <c r="R41" s="2">
        <f t="shared" si="15"/>
        <v>0.17910867557248988</v>
      </c>
      <c r="S41" s="2">
        <f t="shared" si="15"/>
        <v>0.18611149565369081</v>
      </c>
      <c r="T41" s="2">
        <f t="shared" si="15"/>
        <v>0.19106648230704304</v>
      </c>
      <c r="U41" s="2">
        <f t="shared" si="15"/>
        <v>0.19667234714425832</v>
      </c>
      <c r="V41" s="2">
        <f t="shared" si="15"/>
        <v>0.19919166709349376</v>
      </c>
      <c r="W41" s="2">
        <f t="shared" si="15"/>
        <v>0.19973604602313819</v>
      </c>
      <c r="X41" s="2">
        <f t="shared" si="15"/>
        <v>0.2003431152691855</v>
      </c>
      <c r="Y41" s="2">
        <f t="shared" si="15"/>
        <v>0.20556950633677618</v>
      </c>
      <c r="Z41" s="2">
        <f t="shared" si="15"/>
        <v>0.21001661545941427</v>
      </c>
      <c r="AA41" s="2">
        <f t="shared" si="15"/>
        <v>0.21064912927035176</v>
      </c>
      <c r="AB41" s="2">
        <f t="shared" si="15"/>
        <v>0.20882547226044024</v>
      </c>
      <c r="AC41" s="2">
        <f t="shared" si="15"/>
        <v>0.20654127576976805</v>
      </c>
      <c r="AD41" s="2">
        <f t="shared" si="15"/>
        <v>0.20526340420885136</v>
      </c>
      <c r="AE41" s="2">
        <f t="shared" si="15"/>
        <v>0.20623196828314777</v>
      </c>
      <c r="AF41" s="2">
        <f t="shared" si="15"/>
        <v>0.20781079715513748</v>
      </c>
      <c r="AG41" s="2">
        <f t="shared" si="15"/>
        <v>0.21017845413531172</v>
      </c>
      <c r="AH41" s="2">
        <f t="shared" si="15"/>
        <v>0.21427893964375797</v>
      </c>
      <c r="AI41" s="2">
        <f t="shared" si="15"/>
        <v>0.21536245065721477</v>
      </c>
      <c r="AJ41" s="2">
        <f t="shared" si="15"/>
        <v>0.20988954464518123</v>
      </c>
      <c r="AK41" s="2">
        <f t="shared" si="15"/>
        <v>0.20483215747766273</v>
      </c>
      <c r="AL41" s="2">
        <f t="shared" si="15"/>
        <v>0.20036518711868104</v>
      </c>
      <c r="AM41" s="2">
        <f t="shared" si="15"/>
        <v>0.19515974971323102</v>
      </c>
      <c r="AN41" s="2">
        <f t="shared" si="15"/>
        <v>0.1906679114745293</v>
      </c>
      <c r="AO41" s="2">
        <f t="shared" si="15"/>
        <v>0.18689206033528941</v>
      </c>
      <c r="AP41" s="2">
        <f t="shared" si="15"/>
        <v>0.18402268622052789</v>
      </c>
      <c r="AQ41" s="2">
        <f t="shared" si="15"/>
        <v>0.17899508054213201</v>
      </c>
      <c r="AR41" s="2">
        <f t="shared" si="15"/>
        <v>0.17415721456185226</v>
      </c>
      <c r="AS41" s="2">
        <f t="shared" si="15"/>
        <v>0.16752150291594795</v>
      </c>
      <c r="AT41" s="2">
        <f t="shared" si="15"/>
        <v>0.16169821014676378</v>
      </c>
      <c r="AU41" s="2">
        <f t="shared" si="15"/>
        <v>0.1578251796092017</v>
      </c>
      <c r="AV41" s="2">
        <f t="shared" si="15"/>
        <v>0.15244997500316018</v>
      </c>
      <c r="AW41" s="2">
        <f t="shared" si="15"/>
        <v>0.14840595657113267</v>
      </c>
      <c r="AX41" s="2">
        <f t="shared" si="15"/>
        <v>0.14293694858719427</v>
      </c>
      <c r="AY41" s="2">
        <f t="shared" si="15"/>
        <v>0.1371639063723642</v>
      </c>
      <c r="AZ41" s="2">
        <f t="shared" si="15"/>
        <v>0.13601426600993222</v>
      </c>
      <c r="BA41" s="2">
        <f t="shared" si="15"/>
        <v>0.13202972202328786</v>
      </c>
      <c r="BB41" s="2">
        <f t="shared" si="15"/>
        <v>0.13257205580005707</v>
      </c>
      <c r="BC41" s="2">
        <f t="shared" si="15"/>
        <v>0.13231461400258038</v>
      </c>
      <c r="BD41" s="2">
        <f t="shared" si="15"/>
        <v>0.13406425490346824</v>
      </c>
    </row>
    <row r="42" spans="1:56" x14ac:dyDescent="0.25">
      <c r="C42" s="3" t="s">
        <v>8</v>
      </c>
      <c r="D42" s="2">
        <f>D21/D$12</f>
        <v>1.8529816397489036E-4</v>
      </c>
      <c r="E42" s="2">
        <f t="shared" ref="E42:BD42" si="16">E21/E$12</f>
        <v>3.2712526030908277E-4</v>
      </c>
      <c r="F42" s="2">
        <f t="shared" si="16"/>
        <v>4.3601766196917291E-4</v>
      </c>
      <c r="G42" s="2">
        <f t="shared" si="16"/>
        <v>5.0628494339734339E-4</v>
      </c>
      <c r="H42" s="2">
        <f t="shared" si="16"/>
        <v>5.5835549612824544E-4</v>
      </c>
      <c r="I42" s="2">
        <f t="shared" si="16"/>
        <v>5.9877595845543401E-4</v>
      </c>
      <c r="J42" s="2">
        <f t="shared" si="16"/>
        <v>6.382840428989275E-4</v>
      </c>
      <c r="K42" s="2">
        <f t="shared" si="16"/>
        <v>7.0152028767237536E-4</v>
      </c>
      <c r="L42" s="2">
        <f t="shared" si="16"/>
        <v>7.6461001381909841E-4</v>
      </c>
      <c r="M42" s="2">
        <f t="shared" si="16"/>
        <v>8.4097094928623016E-4</v>
      </c>
      <c r="N42" s="2">
        <f t="shared" si="16"/>
        <v>9.1701054562127451E-4</v>
      </c>
      <c r="O42" s="2">
        <f t="shared" si="16"/>
        <v>1.1333508527526627E-3</v>
      </c>
      <c r="P42" s="2">
        <f t="shared" si="16"/>
        <v>1.3024888591543337E-3</v>
      </c>
      <c r="Q42" s="2">
        <f t="shared" si="16"/>
        <v>1.5859460778333534E-3</v>
      </c>
      <c r="R42" s="2">
        <f t="shared" si="16"/>
        <v>1.8354345943732034E-3</v>
      </c>
      <c r="S42" s="2">
        <f t="shared" si="16"/>
        <v>2.1165401410439943E-3</v>
      </c>
      <c r="T42" s="2">
        <f t="shared" si="16"/>
        <v>2.3456201299043244E-3</v>
      </c>
      <c r="U42" s="2">
        <f t="shared" si="16"/>
        <v>2.4964080712503571E-3</v>
      </c>
      <c r="V42" s="2">
        <f t="shared" si="16"/>
        <v>2.7618484429015105E-3</v>
      </c>
      <c r="W42" s="2">
        <f t="shared" si="16"/>
        <v>3.0308668854773521E-3</v>
      </c>
      <c r="X42" s="2">
        <f t="shared" si="16"/>
        <v>3.3996458882385719E-3</v>
      </c>
      <c r="Y42" s="2">
        <f t="shared" si="16"/>
        <v>3.8539074455111056E-3</v>
      </c>
      <c r="Z42" s="2">
        <f t="shared" si="16"/>
        <v>4.1576450595905865E-3</v>
      </c>
      <c r="AA42" s="2">
        <f t="shared" si="16"/>
        <v>4.4711583435637376E-3</v>
      </c>
      <c r="AB42" s="2">
        <f t="shared" si="16"/>
        <v>4.6049748241027474E-3</v>
      </c>
      <c r="AC42" s="2">
        <f t="shared" si="16"/>
        <v>4.9460875305163557E-3</v>
      </c>
      <c r="AD42" s="2">
        <f t="shared" si="16"/>
        <v>5.2554309297363445E-3</v>
      </c>
      <c r="AE42" s="2">
        <f t="shared" si="16"/>
        <v>5.5505641099926825E-3</v>
      </c>
      <c r="AF42" s="2">
        <f t="shared" si="16"/>
        <v>5.7804679658417114E-3</v>
      </c>
      <c r="AG42" s="2">
        <f t="shared" si="16"/>
        <v>6.1002771796842626E-3</v>
      </c>
      <c r="AH42" s="2">
        <f t="shared" si="16"/>
        <v>6.281738910504377E-3</v>
      </c>
      <c r="AI42" s="2">
        <f t="shared" si="16"/>
        <v>6.2343428401872023E-3</v>
      </c>
      <c r="AJ42" s="2">
        <f t="shared" si="16"/>
        <v>6.5665506216548908E-3</v>
      </c>
      <c r="AK42" s="2">
        <f t="shared" si="16"/>
        <v>6.82604745648532E-3</v>
      </c>
      <c r="AL42" s="2">
        <f t="shared" si="16"/>
        <v>7.0511404948349005E-3</v>
      </c>
      <c r="AM42" s="2">
        <f t="shared" si="16"/>
        <v>7.1217884033222077E-3</v>
      </c>
      <c r="AN42" s="2">
        <f t="shared" si="16"/>
        <v>7.2896257249507697E-3</v>
      </c>
      <c r="AO42" s="2">
        <f t="shared" si="16"/>
        <v>7.9898040643688467E-3</v>
      </c>
      <c r="AP42" s="2">
        <f t="shared" si="16"/>
        <v>8.8364243422872496E-3</v>
      </c>
      <c r="AQ42" s="2">
        <f t="shared" si="16"/>
        <v>9.9937542660334701E-3</v>
      </c>
      <c r="AR42" s="2">
        <f t="shared" si="16"/>
        <v>9.709033446780058E-3</v>
      </c>
      <c r="AS42" s="2">
        <f t="shared" si="16"/>
        <v>1.0218138721676581E-2</v>
      </c>
      <c r="AT42" s="2">
        <f t="shared" si="16"/>
        <v>1.0606839057345514E-2</v>
      </c>
      <c r="AU42" s="2">
        <f t="shared" si="16"/>
        <v>1.1514222468944136E-2</v>
      </c>
      <c r="AV42" s="2">
        <f t="shared" si="16"/>
        <v>1.2555929717313641E-2</v>
      </c>
      <c r="AW42" s="2">
        <f t="shared" si="16"/>
        <v>1.3057898460638821E-2</v>
      </c>
      <c r="AX42" s="2">
        <f t="shared" si="16"/>
        <v>1.3106055300484861E-2</v>
      </c>
      <c r="AY42" s="2">
        <f t="shared" si="16"/>
        <v>1.3042687219674776E-2</v>
      </c>
      <c r="AZ42" s="2">
        <f t="shared" si="16"/>
        <v>1.2965870580820256E-2</v>
      </c>
      <c r="BA42" s="2">
        <f t="shared" si="16"/>
        <v>1.2728741070686882E-2</v>
      </c>
      <c r="BB42" s="2">
        <f t="shared" si="16"/>
        <v>1.2712551221301617E-2</v>
      </c>
      <c r="BC42" s="2">
        <f t="shared" si="16"/>
        <v>1.2340535798808379E-2</v>
      </c>
      <c r="BD42" s="2">
        <f t="shared" si="16"/>
        <v>1.2362859906554276E-2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Combined</vt:lpstr>
      <vt:lpstr>EUCPI Raw</vt:lpstr>
      <vt:lpstr>031-0005</vt:lpstr>
      <vt:lpstr>031-0002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Callis</dc:creator>
  <cp:lastModifiedBy>Dave Hovde</cp:lastModifiedBy>
  <cp:lastPrinted>2018-03-15T16:05:36Z</cp:lastPrinted>
  <dcterms:created xsi:type="dcterms:W3CDTF">2018-03-08T00:31:30Z</dcterms:created>
  <dcterms:modified xsi:type="dcterms:W3CDTF">2018-04-27T15:42:24Z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{BD94C776-1A7F-44A3-8241-906440D8FE6C}</vt:lpwstr>
  </property>
</Properties>
</file>