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 yWindow="108" windowWidth="11520" windowHeight="7416" tabRatio="918" firstSheet="1" activeTab="4"/>
  </bookViews>
  <sheets>
    <sheet name="App.2-BA_Fixed Asset Cont _2014" sheetId="16" r:id="rId1"/>
    <sheet name="App.2-BA_Fixed Asset Cont _2015" sheetId="17" r:id="rId2"/>
    <sheet name="App.2-BA_Fixed Asset Cont 2016" sheetId="18" r:id="rId3"/>
    <sheet name="App.2-BA_Fixed Asset Cont _2017" sheetId="24" r:id="rId4"/>
    <sheet name="App.2-BA_Fixed Asset Cont _2018" sheetId="25" r:id="rId5"/>
    <sheet name="App.2-BA_Fixed Asset Cont _2019" sheetId="26" r:id="rId6"/>
    <sheet name="App.2-BA_Fixed Asset Cont_2020" sheetId="27" r:id="rId7"/>
    <sheet name="App.2-BA_Fixed Asset Cont_2021" sheetId="28" r:id="rId8"/>
    <sheet name="App.2-BA_Fixed Asset Cont_2022" sheetId="29" r:id="rId9"/>
  </sheets>
  <externalReferences>
    <externalReference r:id="rId10"/>
  </externalReferences>
  <definedNames>
    <definedName name="EBNUMBER">'[1]LDC Info'!$E$16</definedName>
  </definedNames>
  <calcPr calcId="145621"/>
</workbook>
</file>

<file path=xl/calcChain.xml><?xml version="1.0" encoding="utf-8"?>
<calcChain xmlns="http://schemas.openxmlformats.org/spreadsheetml/2006/main">
  <c r="L62" i="29" l="1"/>
  <c r="G62" i="29"/>
  <c r="M62" i="29" s="1"/>
  <c r="L60" i="29"/>
  <c r="M60" i="29" s="1"/>
  <c r="L62" i="28"/>
  <c r="G62" i="28"/>
  <c r="L60" i="28"/>
  <c r="M60" i="28" s="1"/>
  <c r="I59" i="28"/>
  <c r="L59" i="28" s="1"/>
  <c r="I59" i="29" s="1"/>
  <c r="L59" i="29" s="1"/>
  <c r="L62" i="27"/>
  <c r="G62" i="27"/>
  <c r="M62" i="27" s="1"/>
  <c r="M60" i="27"/>
  <c r="I59" i="27"/>
  <c r="L62" i="26"/>
  <c r="G62" i="26"/>
  <c r="M62" i="26" s="1"/>
  <c r="M60" i="26"/>
  <c r="L60" i="26"/>
  <c r="L62" i="25"/>
  <c r="G62" i="25"/>
  <c r="L60" i="25"/>
  <c r="M60" i="25" s="1"/>
  <c r="D52" i="25"/>
  <c r="G52" i="25" s="1"/>
  <c r="D52" i="26" s="1"/>
  <c r="G52" i="26" s="1"/>
  <c r="I37" i="25"/>
  <c r="I31" i="25"/>
  <c r="L31" i="25" s="1"/>
  <c r="I31" i="26" s="1"/>
  <c r="L31" i="26" s="1"/>
  <c r="I31" i="27" s="1"/>
  <c r="L31" i="27" s="1"/>
  <c r="I31" i="28" s="1"/>
  <c r="L31" i="28" s="1"/>
  <c r="I31" i="29" s="1"/>
  <c r="L31" i="29" s="1"/>
  <c r="K61" i="25"/>
  <c r="K64" i="25" s="1"/>
  <c r="F61" i="25"/>
  <c r="F64" i="25" s="1"/>
  <c r="L63" i="24"/>
  <c r="G63" i="24"/>
  <c r="D63" i="25" s="1"/>
  <c r="G63" i="25" s="1"/>
  <c r="L62" i="24"/>
  <c r="G62" i="24"/>
  <c r="K61" i="24"/>
  <c r="I61" i="24"/>
  <c r="I64" i="24" s="1"/>
  <c r="F61" i="24"/>
  <c r="F64" i="24" s="1"/>
  <c r="D61" i="24"/>
  <c r="L60" i="24"/>
  <c r="G60" i="24"/>
  <c r="L59" i="24"/>
  <c r="I59" i="25" s="1"/>
  <c r="L59" i="25" s="1"/>
  <c r="I59" i="26" s="1"/>
  <c r="G59" i="24"/>
  <c r="D59" i="25" s="1"/>
  <c r="G59" i="25" s="1"/>
  <c r="L58" i="24"/>
  <c r="G58" i="24"/>
  <c r="D58" i="25" s="1"/>
  <c r="L57" i="24"/>
  <c r="I57" i="25" s="1"/>
  <c r="L57" i="25" s="1"/>
  <c r="I57" i="26" s="1"/>
  <c r="L57" i="26" s="1"/>
  <c r="I57" i="27" s="1"/>
  <c r="L57" i="27" s="1"/>
  <c r="I57" i="28" s="1"/>
  <c r="L57" i="28" s="1"/>
  <c r="I57" i="29" s="1"/>
  <c r="L57" i="29" s="1"/>
  <c r="G57" i="24"/>
  <c r="D57" i="25" s="1"/>
  <c r="G57" i="25" s="1"/>
  <c r="L56" i="24"/>
  <c r="I56" i="25" s="1"/>
  <c r="L56" i="25" s="1"/>
  <c r="G56" i="24"/>
  <c r="D56" i="25" s="1"/>
  <c r="G56" i="25" s="1"/>
  <c r="D56" i="26" s="1"/>
  <c r="G56" i="26" s="1"/>
  <c r="D56" i="27" s="1"/>
  <c r="G56" i="27" s="1"/>
  <c r="L55" i="24"/>
  <c r="I55" i="25" s="1"/>
  <c r="L55" i="25" s="1"/>
  <c r="I55" i="26" s="1"/>
  <c r="L55" i="26" s="1"/>
  <c r="I55" i="27" s="1"/>
  <c r="L55" i="27" s="1"/>
  <c r="I55" i="28" s="1"/>
  <c r="L55" i="28" s="1"/>
  <c r="I55" i="29" s="1"/>
  <c r="L55" i="29" s="1"/>
  <c r="G55" i="24"/>
  <c r="D55" i="25" s="1"/>
  <c r="G55" i="25" s="1"/>
  <c r="L54" i="24"/>
  <c r="G54" i="24"/>
  <c r="D54" i="25" s="1"/>
  <c r="M53" i="24"/>
  <c r="L53" i="24"/>
  <c r="I53" i="25" s="1"/>
  <c r="L53" i="25" s="1"/>
  <c r="I53" i="26" s="1"/>
  <c r="L53" i="26" s="1"/>
  <c r="I53" i="27" s="1"/>
  <c r="L53" i="27" s="1"/>
  <c r="I53" i="28" s="1"/>
  <c r="L53" i="28" s="1"/>
  <c r="I53" i="29" s="1"/>
  <c r="L53" i="29" s="1"/>
  <c r="G53" i="24"/>
  <c r="D53" i="25" s="1"/>
  <c r="L52" i="24"/>
  <c r="I52" i="25" s="1"/>
  <c r="L52" i="25" s="1"/>
  <c r="G52" i="24"/>
  <c r="L51" i="24"/>
  <c r="I51" i="25" s="1"/>
  <c r="L51" i="25" s="1"/>
  <c r="I51" i="26" s="1"/>
  <c r="L51" i="26" s="1"/>
  <c r="I51" i="27" s="1"/>
  <c r="L51" i="27" s="1"/>
  <c r="I51" i="28" s="1"/>
  <c r="L51" i="28" s="1"/>
  <c r="I51" i="29" s="1"/>
  <c r="L51" i="29" s="1"/>
  <c r="G51" i="24"/>
  <c r="D51" i="25" s="1"/>
  <c r="G51" i="25" s="1"/>
  <c r="L50" i="24"/>
  <c r="G50" i="24"/>
  <c r="D50" i="25" s="1"/>
  <c r="L49" i="24"/>
  <c r="I49" i="25" s="1"/>
  <c r="L49" i="25" s="1"/>
  <c r="I49" i="26" s="1"/>
  <c r="L49" i="26" s="1"/>
  <c r="I49" i="27" s="1"/>
  <c r="L49" i="27" s="1"/>
  <c r="I49" i="28" s="1"/>
  <c r="L49" i="28" s="1"/>
  <c r="I49" i="29" s="1"/>
  <c r="L49" i="29" s="1"/>
  <c r="G49" i="24"/>
  <c r="D49" i="25" s="1"/>
  <c r="G49" i="25" s="1"/>
  <c r="L48" i="24"/>
  <c r="I48" i="25" s="1"/>
  <c r="L48" i="25" s="1"/>
  <c r="I48" i="26" s="1"/>
  <c r="L48" i="26" s="1"/>
  <c r="I48" i="27" s="1"/>
  <c r="L48" i="27" s="1"/>
  <c r="I48" i="28" s="1"/>
  <c r="L48" i="28" s="1"/>
  <c r="I48" i="29" s="1"/>
  <c r="L48" i="29" s="1"/>
  <c r="G48" i="24"/>
  <c r="D48" i="25" s="1"/>
  <c r="G48" i="25" s="1"/>
  <c r="L47" i="24"/>
  <c r="I47" i="25" s="1"/>
  <c r="L47" i="25" s="1"/>
  <c r="I47" i="26" s="1"/>
  <c r="G47" i="24"/>
  <c r="D47" i="25" s="1"/>
  <c r="G47" i="25" s="1"/>
  <c r="L46" i="24"/>
  <c r="G46" i="24"/>
  <c r="D46" i="25" s="1"/>
  <c r="G46" i="25" s="1"/>
  <c r="L45" i="24"/>
  <c r="I45" i="25" s="1"/>
  <c r="L45" i="25" s="1"/>
  <c r="I45" i="26" s="1"/>
  <c r="L45" i="26" s="1"/>
  <c r="I45" i="27" s="1"/>
  <c r="L45" i="27" s="1"/>
  <c r="I45" i="28" s="1"/>
  <c r="L45" i="28" s="1"/>
  <c r="I45" i="29" s="1"/>
  <c r="L45" i="29" s="1"/>
  <c r="G45" i="24"/>
  <c r="D45" i="25" s="1"/>
  <c r="G45" i="25" s="1"/>
  <c r="L44" i="24"/>
  <c r="I44" i="25" s="1"/>
  <c r="L44" i="25" s="1"/>
  <c r="I44" i="26" s="1"/>
  <c r="L44" i="26" s="1"/>
  <c r="I44" i="27" s="1"/>
  <c r="L44" i="27" s="1"/>
  <c r="I44" i="28" s="1"/>
  <c r="L44" i="28" s="1"/>
  <c r="I44" i="29" s="1"/>
  <c r="L44" i="29" s="1"/>
  <c r="G44" i="24"/>
  <c r="D44" i="25" s="1"/>
  <c r="L43" i="24"/>
  <c r="I43" i="25" s="1"/>
  <c r="L43" i="25" s="1"/>
  <c r="I43" i="26" s="1"/>
  <c r="L43" i="26" s="1"/>
  <c r="I43" i="27" s="1"/>
  <c r="L43" i="27" s="1"/>
  <c r="I43" i="28" s="1"/>
  <c r="L43" i="28" s="1"/>
  <c r="I43" i="29" s="1"/>
  <c r="L43" i="29" s="1"/>
  <c r="G43" i="24"/>
  <c r="D43" i="25" s="1"/>
  <c r="G43" i="25" s="1"/>
  <c r="L42" i="24"/>
  <c r="G42" i="24"/>
  <c r="D42" i="25" s="1"/>
  <c r="L41" i="24"/>
  <c r="I41" i="25" s="1"/>
  <c r="L41" i="25" s="1"/>
  <c r="I41" i="26" s="1"/>
  <c r="L41" i="26" s="1"/>
  <c r="I41" i="27" s="1"/>
  <c r="L41" i="27" s="1"/>
  <c r="I41" i="28" s="1"/>
  <c r="L41" i="28" s="1"/>
  <c r="I41" i="29" s="1"/>
  <c r="L41" i="29" s="1"/>
  <c r="G41" i="24"/>
  <c r="D41" i="25" s="1"/>
  <c r="G41" i="25" s="1"/>
  <c r="L40" i="24"/>
  <c r="I40" i="25" s="1"/>
  <c r="L40" i="25" s="1"/>
  <c r="I40" i="26" s="1"/>
  <c r="L40" i="26" s="1"/>
  <c r="I40" i="27" s="1"/>
  <c r="L40" i="27" s="1"/>
  <c r="I40" i="28" s="1"/>
  <c r="L40" i="28" s="1"/>
  <c r="I40" i="29" s="1"/>
  <c r="L40" i="29" s="1"/>
  <c r="G40" i="24"/>
  <c r="D40" i="25" s="1"/>
  <c r="G40" i="25" s="1"/>
  <c r="L39" i="24"/>
  <c r="I39" i="25" s="1"/>
  <c r="L39" i="25" s="1"/>
  <c r="I39" i="26" s="1"/>
  <c r="L39" i="26" s="1"/>
  <c r="I39" i="27" s="1"/>
  <c r="L39" i="27" s="1"/>
  <c r="I39" i="28" s="1"/>
  <c r="L39" i="28" s="1"/>
  <c r="I39" i="29" s="1"/>
  <c r="L39" i="29" s="1"/>
  <c r="G39" i="24"/>
  <c r="D39" i="25" s="1"/>
  <c r="G39" i="25" s="1"/>
  <c r="L38" i="24"/>
  <c r="G38" i="24"/>
  <c r="D38" i="25" s="1"/>
  <c r="G38" i="25" s="1"/>
  <c r="M37" i="24"/>
  <c r="L37" i="24"/>
  <c r="G37" i="24"/>
  <c r="D37" i="25" s="1"/>
  <c r="G37" i="25" s="1"/>
  <c r="D37" i="26" s="1"/>
  <c r="G37" i="26" s="1"/>
  <c r="L36" i="24"/>
  <c r="I36" i="25" s="1"/>
  <c r="L36" i="25" s="1"/>
  <c r="I36" i="26" s="1"/>
  <c r="L36" i="26" s="1"/>
  <c r="I36" i="27" s="1"/>
  <c r="L36" i="27" s="1"/>
  <c r="I36" i="28" s="1"/>
  <c r="L36" i="28" s="1"/>
  <c r="I36" i="29" s="1"/>
  <c r="L36" i="29" s="1"/>
  <c r="G36" i="24"/>
  <c r="D36" i="25" s="1"/>
  <c r="G36" i="25" s="1"/>
  <c r="L35" i="24"/>
  <c r="G35" i="24"/>
  <c r="D35" i="25" s="1"/>
  <c r="G35" i="25" s="1"/>
  <c r="L34" i="24"/>
  <c r="G34" i="24"/>
  <c r="D34" i="25" s="1"/>
  <c r="G34" i="25" s="1"/>
  <c r="L33" i="24"/>
  <c r="I33" i="25" s="1"/>
  <c r="L33" i="25" s="1"/>
  <c r="I33" i="26" s="1"/>
  <c r="L33" i="26" s="1"/>
  <c r="I33" i="27" s="1"/>
  <c r="L33" i="27" s="1"/>
  <c r="I33" i="28" s="1"/>
  <c r="L33" i="28" s="1"/>
  <c r="I33" i="29" s="1"/>
  <c r="L33" i="29" s="1"/>
  <c r="G33" i="24"/>
  <c r="L32" i="24"/>
  <c r="I32" i="25" s="1"/>
  <c r="L32" i="25" s="1"/>
  <c r="I32" i="26" s="1"/>
  <c r="L32" i="26" s="1"/>
  <c r="I32" i="27" s="1"/>
  <c r="L32" i="27" s="1"/>
  <c r="I32" i="28" s="1"/>
  <c r="L32" i="28" s="1"/>
  <c r="I32" i="29" s="1"/>
  <c r="L32" i="29" s="1"/>
  <c r="K32" i="24"/>
  <c r="I32" i="24"/>
  <c r="G32" i="24"/>
  <c r="E61" i="24"/>
  <c r="L31" i="24"/>
  <c r="G31" i="24"/>
  <c r="D31" i="25" s="1"/>
  <c r="G31" i="25" s="1"/>
  <c r="L30" i="24"/>
  <c r="G30" i="24"/>
  <c r="D30" i="25" s="1"/>
  <c r="G30" i="25" s="1"/>
  <c r="L29" i="24"/>
  <c r="M29" i="24" s="1"/>
  <c r="G29" i="24"/>
  <c r="D29" i="25" s="1"/>
  <c r="G29" i="25" s="1"/>
  <c r="D29" i="26" s="1"/>
  <c r="G29" i="26" s="1"/>
  <c r="L28" i="24"/>
  <c r="I28" i="25" s="1"/>
  <c r="L28" i="25" s="1"/>
  <c r="I28" i="26" s="1"/>
  <c r="L28" i="26" s="1"/>
  <c r="I28" i="27" s="1"/>
  <c r="L28" i="27" s="1"/>
  <c r="I28" i="28" s="1"/>
  <c r="L28" i="28" s="1"/>
  <c r="I28" i="29" s="1"/>
  <c r="L28" i="29" s="1"/>
  <c r="G28" i="24"/>
  <c r="D28" i="25" s="1"/>
  <c r="G28" i="25" s="1"/>
  <c r="D28" i="26" s="1"/>
  <c r="G28" i="26" s="1"/>
  <c r="J27" i="24"/>
  <c r="G27" i="24"/>
  <c r="D27" i="25" s="1"/>
  <c r="L26" i="24"/>
  <c r="I26" i="25" s="1"/>
  <c r="L26" i="25" s="1"/>
  <c r="I26" i="26" s="1"/>
  <c r="L26" i="26" s="1"/>
  <c r="I26" i="27" s="1"/>
  <c r="L26" i="27" s="1"/>
  <c r="I26" i="28" s="1"/>
  <c r="L26" i="28" s="1"/>
  <c r="I26" i="29" s="1"/>
  <c r="L26" i="29" s="1"/>
  <c r="G26" i="24"/>
  <c r="D26" i="25" s="1"/>
  <c r="G26" i="25" s="1"/>
  <c r="L25" i="24"/>
  <c r="G25" i="24"/>
  <c r="D25" i="25" s="1"/>
  <c r="L24" i="24"/>
  <c r="I24" i="25" s="1"/>
  <c r="L24" i="25" s="1"/>
  <c r="I24" i="26" s="1"/>
  <c r="L24" i="26" s="1"/>
  <c r="I24" i="27" s="1"/>
  <c r="L24" i="27" s="1"/>
  <c r="I24" i="28" s="1"/>
  <c r="L24" i="28" s="1"/>
  <c r="I24" i="29" s="1"/>
  <c r="L24" i="29" s="1"/>
  <c r="G24" i="24"/>
  <c r="D24" i="25" s="1"/>
  <c r="G24" i="25" s="1"/>
  <c r="L23" i="24"/>
  <c r="I23" i="25" s="1"/>
  <c r="L23" i="25" s="1"/>
  <c r="I23" i="26" s="1"/>
  <c r="L23" i="26" s="1"/>
  <c r="I23" i="27" s="1"/>
  <c r="L23" i="27" s="1"/>
  <c r="I23" i="28" s="1"/>
  <c r="L23" i="28" s="1"/>
  <c r="I23" i="29" s="1"/>
  <c r="L23" i="29" s="1"/>
  <c r="G23" i="24"/>
  <c r="L22" i="24"/>
  <c r="I22" i="25" s="1"/>
  <c r="L22" i="25" s="1"/>
  <c r="I22" i="26" s="1"/>
  <c r="L22" i="26" s="1"/>
  <c r="I22" i="27" s="1"/>
  <c r="L22" i="27" s="1"/>
  <c r="I22" i="28" s="1"/>
  <c r="L22" i="28" s="1"/>
  <c r="I22" i="29" s="1"/>
  <c r="L22" i="29" s="1"/>
  <c r="G22" i="24"/>
  <c r="D22" i="25" s="1"/>
  <c r="G22" i="25" s="1"/>
  <c r="L21" i="24"/>
  <c r="G21" i="24"/>
  <c r="D21" i="25" s="1"/>
  <c r="G21" i="25" s="1"/>
  <c r="D21" i="26" s="1"/>
  <c r="G21" i="26" s="1"/>
  <c r="L20" i="24"/>
  <c r="I20" i="25" s="1"/>
  <c r="L20" i="25" s="1"/>
  <c r="I20" i="26" s="1"/>
  <c r="L20" i="26" s="1"/>
  <c r="I20" i="27" s="1"/>
  <c r="L20" i="27" s="1"/>
  <c r="I20" i="28" s="1"/>
  <c r="L20" i="28" s="1"/>
  <c r="I20" i="29" s="1"/>
  <c r="L20" i="29" s="1"/>
  <c r="G20" i="24"/>
  <c r="D20" i="25" s="1"/>
  <c r="G20" i="25" s="1"/>
  <c r="L19" i="24"/>
  <c r="I19" i="25" s="1"/>
  <c r="G19" i="24"/>
  <c r="L18" i="24"/>
  <c r="I18" i="25" s="1"/>
  <c r="L18" i="25" s="1"/>
  <c r="I18" i="26" s="1"/>
  <c r="L18" i="26" s="1"/>
  <c r="I18" i="27" s="1"/>
  <c r="L18" i="27" s="1"/>
  <c r="I18" i="28" s="1"/>
  <c r="L18" i="28" s="1"/>
  <c r="I18" i="29" s="1"/>
  <c r="L18" i="29" s="1"/>
  <c r="G18" i="24"/>
  <c r="D18" i="25" s="1"/>
  <c r="G18" i="25" s="1"/>
  <c r="L17" i="24"/>
  <c r="I17" i="25" s="1"/>
  <c r="G17" i="24"/>
  <c r="D17" i="25" s="1"/>
  <c r="M26" i="24" l="1"/>
  <c r="M25" i="24"/>
  <c r="M35" i="24"/>
  <c r="M63" i="24"/>
  <c r="I35" i="25"/>
  <c r="M33" i="24"/>
  <c r="M51" i="24"/>
  <c r="M62" i="24"/>
  <c r="I29" i="25"/>
  <c r="M19" i="24"/>
  <c r="M23" i="24"/>
  <c r="M24" i="24"/>
  <c r="M43" i="24"/>
  <c r="M59" i="24"/>
  <c r="M18" i="24"/>
  <c r="M45" i="24"/>
  <c r="D19" i="25"/>
  <c r="G19" i="25" s="1"/>
  <c r="D23" i="25"/>
  <c r="G23" i="25" s="1"/>
  <c r="D23" i="26" s="1"/>
  <c r="G23" i="26" s="1"/>
  <c r="M21" i="24"/>
  <c r="M46" i="24"/>
  <c r="D33" i="25"/>
  <c r="G33" i="25" s="1"/>
  <c r="D18" i="26"/>
  <c r="G18" i="26" s="1"/>
  <c r="M18" i="25"/>
  <c r="D28" i="27"/>
  <c r="G28" i="27" s="1"/>
  <c r="M28" i="26"/>
  <c r="D30" i="26"/>
  <c r="G30" i="26" s="1"/>
  <c r="D34" i="26"/>
  <c r="G34" i="26" s="1"/>
  <c r="D39" i="26"/>
  <c r="G39" i="26" s="1"/>
  <c r="M39" i="25"/>
  <c r="D43" i="26"/>
  <c r="G43" i="26" s="1"/>
  <c r="M43" i="25"/>
  <c r="M40" i="25"/>
  <c r="D40" i="26"/>
  <c r="G40" i="26" s="1"/>
  <c r="M20" i="25"/>
  <c r="D20" i="26"/>
  <c r="G20" i="26" s="1"/>
  <c r="D22" i="26"/>
  <c r="G22" i="26" s="1"/>
  <c r="M22" i="25"/>
  <c r="M24" i="25"/>
  <c r="D24" i="26"/>
  <c r="G24" i="26" s="1"/>
  <c r="D37" i="27"/>
  <c r="G37" i="27" s="1"/>
  <c r="D52" i="27"/>
  <c r="G52" i="27" s="1"/>
  <c r="I56" i="26"/>
  <c r="L56" i="26" s="1"/>
  <c r="I56" i="27" s="1"/>
  <c r="L56" i="27" s="1"/>
  <c r="I56" i="28" s="1"/>
  <c r="L56" i="28" s="1"/>
  <c r="I56" i="29" s="1"/>
  <c r="L56" i="29" s="1"/>
  <c r="M56" i="25"/>
  <c r="D63" i="26"/>
  <c r="G63" i="26" s="1"/>
  <c r="M48" i="25"/>
  <c r="D48" i="26"/>
  <c r="G48" i="26" s="1"/>
  <c r="D26" i="26"/>
  <c r="G26" i="26" s="1"/>
  <c r="M26" i="25"/>
  <c r="D31" i="26"/>
  <c r="G31" i="26" s="1"/>
  <c r="M31" i="25"/>
  <c r="D35" i="26"/>
  <c r="G35" i="26" s="1"/>
  <c r="D38" i="26"/>
  <c r="G38" i="26" s="1"/>
  <c r="D47" i="26"/>
  <c r="G47" i="26" s="1"/>
  <c r="M47" i="25"/>
  <c r="M49" i="25"/>
  <c r="D49" i="26"/>
  <c r="G49" i="26" s="1"/>
  <c r="D51" i="26"/>
  <c r="G51" i="26" s="1"/>
  <c r="M51" i="25"/>
  <c r="I52" i="26"/>
  <c r="L52" i="26" s="1"/>
  <c r="I52" i="27" s="1"/>
  <c r="L52" i="27" s="1"/>
  <c r="I52" i="28" s="1"/>
  <c r="L52" i="28" s="1"/>
  <c r="I52" i="29" s="1"/>
  <c r="L52" i="29" s="1"/>
  <c r="M52" i="25"/>
  <c r="D21" i="27"/>
  <c r="G21" i="27" s="1"/>
  <c r="D29" i="27"/>
  <c r="G29" i="27" s="1"/>
  <c r="M17" i="24"/>
  <c r="M20" i="24"/>
  <c r="M31" i="24"/>
  <c r="M39" i="24"/>
  <c r="D46" i="26"/>
  <c r="G46" i="26" s="1"/>
  <c r="M47" i="24"/>
  <c r="M55" i="24"/>
  <c r="D59" i="26"/>
  <c r="G59" i="26" s="1"/>
  <c r="M59" i="25"/>
  <c r="K64" i="24"/>
  <c r="E61" i="25"/>
  <c r="E64" i="25" s="1"/>
  <c r="L19" i="25"/>
  <c r="I19" i="26" s="1"/>
  <c r="L19" i="26" s="1"/>
  <c r="I19" i="27" s="1"/>
  <c r="L19" i="27" s="1"/>
  <c r="I19" i="28" s="1"/>
  <c r="L19" i="28" s="1"/>
  <c r="I19" i="29" s="1"/>
  <c r="L19" i="29" s="1"/>
  <c r="G25" i="25"/>
  <c r="L35" i="25"/>
  <c r="I35" i="26" s="1"/>
  <c r="L35" i="26" s="1"/>
  <c r="I35" i="27" s="1"/>
  <c r="L35" i="27" s="1"/>
  <c r="I35" i="28" s="1"/>
  <c r="L35" i="28" s="1"/>
  <c r="I35" i="29" s="1"/>
  <c r="L35" i="29" s="1"/>
  <c r="G50" i="25"/>
  <c r="E61" i="26"/>
  <c r="E64" i="26" s="1"/>
  <c r="G56" i="28"/>
  <c r="M56" i="27"/>
  <c r="M22" i="24"/>
  <c r="J61" i="24"/>
  <c r="L27" i="24"/>
  <c r="L61" i="24" s="1"/>
  <c r="I30" i="25"/>
  <c r="L30" i="25" s="1"/>
  <c r="I30" i="26" s="1"/>
  <c r="L30" i="26" s="1"/>
  <c r="I30" i="27" s="1"/>
  <c r="L30" i="27" s="1"/>
  <c r="I30" i="28" s="1"/>
  <c r="L30" i="28" s="1"/>
  <c r="I30" i="29" s="1"/>
  <c r="L30" i="29" s="1"/>
  <c r="M30" i="24"/>
  <c r="I38" i="25"/>
  <c r="L38" i="25" s="1"/>
  <c r="I38" i="26" s="1"/>
  <c r="L38" i="26" s="1"/>
  <c r="I38" i="27" s="1"/>
  <c r="L38" i="27" s="1"/>
  <c r="I38" i="28" s="1"/>
  <c r="L38" i="28" s="1"/>
  <c r="I38" i="29" s="1"/>
  <c r="L38" i="29" s="1"/>
  <c r="M38" i="24"/>
  <c r="M41" i="24"/>
  <c r="M45" i="25"/>
  <c r="D45" i="26"/>
  <c r="G45" i="26" s="1"/>
  <c r="M49" i="24"/>
  <c r="G53" i="25"/>
  <c r="I54" i="25"/>
  <c r="L54" i="25" s="1"/>
  <c r="I54" i="26" s="1"/>
  <c r="L54" i="26" s="1"/>
  <c r="I54" i="27" s="1"/>
  <c r="L54" i="27" s="1"/>
  <c r="I54" i="28" s="1"/>
  <c r="L54" i="28" s="1"/>
  <c r="I54" i="29" s="1"/>
  <c r="L54" i="29" s="1"/>
  <c r="M54" i="24"/>
  <c r="M56" i="24"/>
  <c r="M57" i="24"/>
  <c r="D64" i="24"/>
  <c r="I63" i="25"/>
  <c r="L63" i="25" s="1"/>
  <c r="I63" i="26" s="1"/>
  <c r="L63" i="26" s="1"/>
  <c r="I63" i="27" s="1"/>
  <c r="L63" i="27" s="1"/>
  <c r="I63" i="28" s="1"/>
  <c r="L63" i="28" s="1"/>
  <c r="I63" i="29" s="1"/>
  <c r="L63" i="29" s="1"/>
  <c r="I21" i="25"/>
  <c r="L21" i="25" s="1"/>
  <c r="I21" i="26" s="1"/>
  <c r="L21" i="26" s="1"/>
  <c r="I21" i="27" s="1"/>
  <c r="L21" i="27" s="1"/>
  <c r="I21" i="28" s="1"/>
  <c r="L21" i="28" s="1"/>
  <c r="I21" i="29" s="1"/>
  <c r="L21" i="29" s="1"/>
  <c r="G27" i="25"/>
  <c r="L29" i="25"/>
  <c r="I29" i="26" s="1"/>
  <c r="L29" i="26" s="1"/>
  <c r="I29" i="27" s="1"/>
  <c r="L29" i="27" s="1"/>
  <c r="I29" i="28" s="1"/>
  <c r="L29" i="28" s="1"/>
  <c r="I29" i="29" s="1"/>
  <c r="L29" i="29" s="1"/>
  <c r="L37" i="25"/>
  <c r="I37" i="26" s="1"/>
  <c r="L37" i="26" s="1"/>
  <c r="I37" i="27" s="1"/>
  <c r="L37" i="27" s="1"/>
  <c r="I37" i="28" s="1"/>
  <c r="L37" i="28" s="1"/>
  <c r="I37" i="29" s="1"/>
  <c r="L37" i="29" s="1"/>
  <c r="G42" i="25"/>
  <c r="G44" i="25"/>
  <c r="L47" i="26"/>
  <c r="I47" i="27" s="1"/>
  <c r="L47" i="27" s="1"/>
  <c r="I47" i="28" s="1"/>
  <c r="L47" i="28" s="1"/>
  <c r="I47" i="29" s="1"/>
  <c r="L47" i="29" s="1"/>
  <c r="M56" i="26"/>
  <c r="D32" i="25"/>
  <c r="G32" i="25" s="1"/>
  <c r="M32" i="24"/>
  <c r="D55" i="26"/>
  <c r="G55" i="26" s="1"/>
  <c r="M55" i="25"/>
  <c r="L17" i="25"/>
  <c r="M28" i="25"/>
  <c r="M36" i="25"/>
  <c r="M41" i="25"/>
  <c r="D41" i="26"/>
  <c r="G41" i="26" s="1"/>
  <c r="G61" i="24"/>
  <c r="I34" i="25"/>
  <c r="L34" i="25" s="1"/>
  <c r="I34" i="26" s="1"/>
  <c r="L34" i="26" s="1"/>
  <c r="I34" i="27" s="1"/>
  <c r="L34" i="27" s="1"/>
  <c r="I34" i="28" s="1"/>
  <c r="L34" i="28" s="1"/>
  <c r="I34" i="29" s="1"/>
  <c r="L34" i="29" s="1"/>
  <c r="M34" i="24"/>
  <c r="I42" i="25"/>
  <c r="L42" i="25" s="1"/>
  <c r="I42" i="26" s="1"/>
  <c r="L42" i="26" s="1"/>
  <c r="I42" i="27" s="1"/>
  <c r="L42" i="27" s="1"/>
  <c r="I42" i="28" s="1"/>
  <c r="L42" i="28" s="1"/>
  <c r="I42" i="29" s="1"/>
  <c r="L42" i="29" s="1"/>
  <c r="M42" i="24"/>
  <c r="M44" i="24"/>
  <c r="M50" i="24"/>
  <c r="I50" i="25"/>
  <c r="L50" i="25" s="1"/>
  <c r="I50" i="26" s="1"/>
  <c r="L50" i="26" s="1"/>
  <c r="I50" i="27" s="1"/>
  <c r="L50" i="27" s="1"/>
  <c r="I50" i="28" s="1"/>
  <c r="L50" i="28" s="1"/>
  <c r="I50" i="29" s="1"/>
  <c r="L50" i="29" s="1"/>
  <c r="M52" i="24"/>
  <c r="M57" i="25"/>
  <c r="D57" i="26"/>
  <c r="G57" i="26" s="1"/>
  <c r="I58" i="25"/>
  <c r="L58" i="25" s="1"/>
  <c r="I58" i="26" s="1"/>
  <c r="L58" i="26" s="1"/>
  <c r="I58" i="27" s="1"/>
  <c r="L58" i="27" s="1"/>
  <c r="I58" i="28" s="1"/>
  <c r="L58" i="28" s="1"/>
  <c r="I58" i="29" s="1"/>
  <c r="L58" i="29" s="1"/>
  <c r="M58" i="24"/>
  <c r="M60" i="24"/>
  <c r="E64" i="24"/>
  <c r="G17" i="25"/>
  <c r="J61" i="25"/>
  <c r="J64" i="25" s="1"/>
  <c r="I25" i="25"/>
  <c r="L25" i="25" s="1"/>
  <c r="I25" i="26" s="1"/>
  <c r="L25" i="26" s="1"/>
  <c r="I25" i="27" s="1"/>
  <c r="L25" i="27" s="1"/>
  <c r="I25" i="28" s="1"/>
  <c r="L25" i="28" s="1"/>
  <c r="I25" i="29" s="1"/>
  <c r="L25" i="29" s="1"/>
  <c r="I46" i="25"/>
  <c r="L46" i="25" s="1"/>
  <c r="I46" i="26" s="1"/>
  <c r="L46" i="26" s="1"/>
  <c r="I46" i="27" s="1"/>
  <c r="L46" i="27" s="1"/>
  <c r="I46" i="28" s="1"/>
  <c r="L46" i="28" s="1"/>
  <c r="I46" i="29" s="1"/>
  <c r="L46" i="29" s="1"/>
  <c r="J61" i="26"/>
  <c r="J64" i="26" s="1"/>
  <c r="D36" i="26"/>
  <c r="G36" i="26" s="1"/>
  <c r="K61" i="27"/>
  <c r="K64" i="27" s="1"/>
  <c r="E61" i="29"/>
  <c r="E64" i="29" s="1"/>
  <c r="M28" i="24"/>
  <c r="M36" i="24"/>
  <c r="M40" i="24"/>
  <c r="M48" i="24"/>
  <c r="G54" i="25"/>
  <c r="G58" i="25"/>
  <c r="F61" i="26"/>
  <c r="F64" i="26" s="1"/>
  <c r="K61" i="26"/>
  <c r="K64" i="26" s="1"/>
  <c r="F61" i="27"/>
  <c r="F64" i="27" s="1"/>
  <c r="M62" i="25"/>
  <c r="J61" i="29"/>
  <c r="J64" i="29" s="1"/>
  <c r="E61" i="27"/>
  <c r="E64" i="27" s="1"/>
  <c r="J61" i="27"/>
  <c r="J64" i="27" s="1"/>
  <c r="F61" i="28"/>
  <c r="F64" i="28" s="1"/>
  <c r="K61" i="28"/>
  <c r="K64" i="28" s="1"/>
  <c r="F61" i="29"/>
  <c r="F64" i="29" s="1"/>
  <c r="E61" i="28"/>
  <c r="E64" i="28" s="1"/>
  <c r="J61" i="28"/>
  <c r="J64" i="28" s="1"/>
  <c r="J66" i="28" s="1"/>
  <c r="K71" i="28" s="1"/>
  <c r="K61" i="29"/>
  <c r="K64" i="29" s="1"/>
  <c r="M62" i="28"/>
  <c r="I63" i="18"/>
  <c r="D63" i="18"/>
  <c r="M21" i="26" l="1"/>
  <c r="M23" i="25"/>
  <c r="M52" i="26"/>
  <c r="M63" i="25"/>
  <c r="M35" i="25"/>
  <c r="M34" i="25"/>
  <c r="D61" i="25"/>
  <c r="D64" i="25" s="1"/>
  <c r="G64" i="24"/>
  <c r="D55" i="27"/>
  <c r="G55" i="27" s="1"/>
  <c r="M55" i="26"/>
  <c r="D19" i="26"/>
  <c r="G19" i="26" s="1"/>
  <c r="M19" i="25"/>
  <c r="J66" i="29"/>
  <c r="K71" i="29" s="1"/>
  <c r="D50" i="26"/>
  <c r="G50" i="26" s="1"/>
  <c r="M50" i="25"/>
  <c r="M29" i="25"/>
  <c r="M59" i="26"/>
  <c r="D59" i="27"/>
  <c r="G59" i="27" s="1"/>
  <c r="M46" i="26"/>
  <c r="D46" i="27"/>
  <c r="G46" i="27" s="1"/>
  <c r="L64" i="24"/>
  <c r="D63" i="27"/>
  <c r="G63" i="27" s="1"/>
  <c r="M63" i="26"/>
  <c r="D24" i="27"/>
  <c r="G24" i="27" s="1"/>
  <c r="M24" i="26"/>
  <c r="D20" i="27"/>
  <c r="G20" i="27" s="1"/>
  <c r="M20" i="26"/>
  <c r="M58" i="25"/>
  <c r="D58" i="26"/>
  <c r="G58" i="26" s="1"/>
  <c r="D36" i="27"/>
  <c r="G36" i="27" s="1"/>
  <c r="M36" i="26"/>
  <c r="M23" i="26"/>
  <c r="D23" i="27"/>
  <c r="G23" i="27" s="1"/>
  <c r="D41" i="27"/>
  <c r="G41" i="27" s="1"/>
  <c r="M41" i="26"/>
  <c r="I17" i="26"/>
  <c r="M44" i="25"/>
  <c r="D44" i="26"/>
  <c r="G44" i="26" s="1"/>
  <c r="D27" i="26"/>
  <c r="G27" i="26" s="1"/>
  <c r="M53" i="25"/>
  <c r="D53" i="26"/>
  <c r="G53" i="26" s="1"/>
  <c r="M37" i="25"/>
  <c r="D25" i="26"/>
  <c r="G25" i="26" s="1"/>
  <c r="M25" i="25"/>
  <c r="G21" i="28"/>
  <c r="M21" i="27"/>
  <c r="M51" i="26"/>
  <c r="D51" i="27"/>
  <c r="G51" i="27" s="1"/>
  <c r="D47" i="27"/>
  <c r="G47" i="27" s="1"/>
  <c r="M47" i="26"/>
  <c r="M35" i="26"/>
  <c r="D35" i="27"/>
  <c r="G35" i="27" s="1"/>
  <c r="D26" i="27"/>
  <c r="G26" i="27" s="1"/>
  <c r="M26" i="26"/>
  <c r="M52" i="27"/>
  <c r="G52" i="28"/>
  <c r="M43" i="26"/>
  <c r="D43" i="27"/>
  <c r="G43" i="27" s="1"/>
  <c r="M34" i="26"/>
  <c r="D34" i="27"/>
  <c r="G34" i="27" s="1"/>
  <c r="G28" i="28"/>
  <c r="M28" i="27"/>
  <c r="J66" i="27"/>
  <c r="K71" i="27" s="1"/>
  <c r="M54" i="25"/>
  <c r="D54" i="26"/>
  <c r="G54" i="26" s="1"/>
  <c r="J66" i="26"/>
  <c r="K71" i="26" s="1"/>
  <c r="J66" i="25"/>
  <c r="K71" i="25" s="1"/>
  <c r="D57" i="27"/>
  <c r="G57" i="27" s="1"/>
  <c r="M57" i="26"/>
  <c r="M32" i="25"/>
  <c r="D32" i="26"/>
  <c r="G32" i="26" s="1"/>
  <c r="D42" i="26"/>
  <c r="G42" i="26" s="1"/>
  <c r="M42" i="25"/>
  <c r="M27" i="24"/>
  <c r="M61" i="24" s="1"/>
  <c r="M64" i="24" s="1"/>
  <c r="I27" i="25"/>
  <c r="L27" i="25" s="1"/>
  <c r="I27" i="26" s="1"/>
  <c r="L27" i="26" s="1"/>
  <c r="I27" i="27" s="1"/>
  <c r="L27" i="27" s="1"/>
  <c r="I27" i="28" s="1"/>
  <c r="L27" i="28" s="1"/>
  <c r="I27" i="29" s="1"/>
  <c r="L27" i="29" s="1"/>
  <c r="D56" i="29"/>
  <c r="G56" i="29" s="1"/>
  <c r="M56" i="29" s="1"/>
  <c r="M56" i="28"/>
  <c r="M21" i="25"/>
  <c r="M29" i="26"/>
  <c r="D49" i="27"/>
  <c r="G49" i="27" s="1"/>
  <c r="M49" i="26"/>
  <c r="M38" i="25"/>
  <c r="D48" i="27"/>
  <c r="G48" i="27" s="1"/>
  <c r="M48" i="26"/>
  <c r="M37" i="27"/>
  <c r="G37" i="28"/>
  <c r="D40" i="27"/>
  <c r="G40" i="27" s="1"/>
  <c r="M40" i="26"/>
  <c r="M30" i="25"/>
  <c r="G61" i="25"/>
  <c r="G64" i="25" s="1"/>
  <c r="D17" i="26"/>
  <c r="M17" i="25"/>
  <c r="D45" i="27"/>
  <c r="G45" i="27" s="1"/>
  <c r="M45" i="26"/>
  <c r="J64" i="24"/>
  <c r="J66" i="24" s="1"/>
  <c r="K71" i="24" s="1"/>
  <c r="D33" i="26"/>
  <c r="G33" i="26" s="1"/>
  <c r="M33" i="25"/>
  <c r="M46" i="25"/>
  <c r="G29" i="28"/>
  <c r="M29" i="27"/>
  <c r="M38" i="26"/>
  <c r="D38" i="27"/>
  <c r="G38" i="27" s="1"/>
  <c r="D31" i="27"/>
  <c r="G31" i="27" s="1"/>
  <c r="M31" i="26"/>
  <c r="M37" i="26"/>
  <c r="D22" i="27"/>
  <c r="G22" i="27" s="1"/>
  <c r="M22" i="26"/>
  <c r="D39" i="27"/>
  <c r="G39" i="27" s="1"/>
  <c r="M39" i="26"/>
  <c r="D30" i="27"/>
  <c r="G30" i="27" s="1"/>
  <c r="M30" i="26"/>
  <c r="D18" i="27"/>
  <c r="G18" i="27" s="1"/>
  <c r="M18" i="26"/>
  <c r="L59" i="18"/>
  <c r="L58" i="18"/>
  <c r="L57" i="18"/>
  <c r="L56" i="18"/>
  <c r="L55" i="18"/>
  <c r="L54" i="18"/>
  <c r="L53" i="18"/>
  <c r="L52" i="18"/>
  <c r="L51" i="18"/>
  <c r="L50" i="18"/>
  <c r="L49" i="18"/>
  <c r="L48" i="18"/>
  <c r="L47" i="18"/>
  <c r="L46" i="18"/>
  <c r="L45" i="18"/>
  <c r="L44" i="18"/>
  <c r="L43" i="18"/>
  <c r="L42" i="18"/>
  <c r="L41" i="18"/>
  <c r="L40" i="18"/>
  <c r="L39" i="18"/>
  <c r="L38" i="18"/>
  <c r="L37" i="18"/>
  <c r="L36" i="18"/>
  <c r="L35" i="18"/>
  <c r="L34" i="18"/>
  <c r="L33" i="18"/>
  <c r="L32" i="18"/>
  <c r="L31" i="18"/>
  <c r="L30" i="18"/>
  <c r="L29" i="18"/>
  <c r="L28" i="18"/>
  <c r="L27" i="18"/>
  <c r="L26" i="18"/>
  <c r="L25" i="18"/>
  <c r="L24" i="18"/>
  <c r="L23" i="18"/>
  <c r="L22" i="18"/>
  <c r="L21" i="18"/>
  <c r="L20" i="18"/>
  <c r="L19" i="18"/>
  <c r="L18" i="18"/>
  <c r="L17" i="18"/>
  <c r="G59" i="18"/>
  <c r="G58" i="18"/>
  <c r="G57" i="18"/>
  <c r="G56" i="18"/>
  <c r="G55" i="18"/>
  <c r="G54" i="18"/>
  <c r="G53" i="18"/>
  <c r="G52" i="18"/>
  <c r="G51" i="18"/>
  <c r="G50" i="18"/>
  <c r="G49" i="18"/>
  <c r="G48" i="18"/>
  <c r="G47" i="18"/>
  <c r="G46" i="18"/>
  <c r="G45" i="18"/>
  <c r="G44" i="18"/>
  <c r="G43" i="18"/>
  <c r="G42" i="18"/>
  <c r="G41" i="18"/>
  <c r="G40" i="18"/>
  <c r="G39" i="18"/>
  <c r="G38" i="18"/>
  <c r="G37" i="18"/>
  <c r="G36" i="18"/>
  <c r="G35" i="18"/>
  <c r="G34" i="18"/>
  <c r="G33" i="18"/>
  <c r="G32" i="18"/>
  <c r="G31" i="18"/>
  <c r="G30" i="18"/>
  <c r="G29" i="18"/>
  <c r="G28" i="18"/>
  <c r="G27" i="18"/>
  <c r="G26" i="18"/>
  <c r="G25" i="18"/>
  <c r="G24" i="18"/>
  <c r="G23" i="18"/>
  <c r="G22" i="18"/>
  <c r="G21" i="18"/>
  <c r="G20" i="18"/>
  <c r="G19" i="18"/>
  <c r="G18" i="18"/>
  <c r="G17" i="18"/>
  <c r="M27" i="25" l="1"/>
  <c r="M61" i="25" s="1"/>
  <c r="M64" i="25" s="1"/>
  <c r="I61" i="25"/>
  <c r="I64" i="25" s="1"/>
  <c r="D29" i="29"/>
  <c r="G29" i="29" s="1"/>
  <c r="M29" i="29" s="1"/>
  <c r="M29" i="28"/>
  <c r="M54" i="26"/>
  <c r="D54" i="27"/>
  <c r="G54" i="27" s="1"/>
  <c r="D25" i="27"/>
  <c r="G25" i="27" s="1"/>
  <c r="M25" i="26"/>
  <c r="L17" i="26"/>
  <c r="I61" i="26"/>
  <c r="I64" i="26" s="1"/>
  <c r="G23" i="28"/>
  <c r="M23" i="27"/>
  <c r="D58" i="27"/>
  <c r="G58" i="27" s="1"/>
  <c r="M58" i="26"/>
  <c r="G59" i="28"/>
  <c r="M59" i="27"/>
  <c r="D50" i="27"/>
  <c r="G50" i="27" s="1"/>
  <c r="M50" i="26"/>
  <c r="G30" i="28"/>
  <c r="M30" i="27"/>
  <c r="G22" i="28"/>
  <c r="M22" i="27"/>
  <c r="G38" i="28"/>
  <c r="M38" i="27"/>
  <c r="M45" i="27"/>
  <c r="G45" i="28"/>
  <c r="D28" i="29"/>
  <c r="G28" i="29" s="1"/>
  <c r="M28" i="29" s="1"/>
  <c r="M28" i="28"/>
  <c r="G26" i="28"/>
  <c r="M26" i="27"/>
  <c r="G47" i="28"/>
  <c r="M47" i="27"/>
  <c r="M21" i="28"/>
  <c r="D21" i="29"/>
  <c r="G21" i="29" s="1"/>
  <c r="M21" i="29" s="1"/>
  <c r="M27" i="26"/>
  <c r="D27" i="27"/>
  <c r="G27" i="27" s="1"/>
  <c r="L61" i="25"/>
  <c r="L64" i="25" s="1"/>
  <c r="M24" i="27"/>
  <c r="G24" i="28"/>
  <c r="M19" i="26"/>
  <c r="D19" i="27"/>
  <c r="G19" i="27" s="1"/>
  <c r="M49" i="27"/>
  <c r="G49" i="28"/>
  <c r="D42" i="27"/>
  <c r="G42" i="27" s="1"/>
  <c r="M42" i="26"/>
  <c r="G34" i="28"/>
  <c r="M34" i="27"/>
  <c r="D52" i="29"/>
  <c r="G52" i="29" s="1"/>
  <c r="M52" i="29" s="1"/>
  <c r="M52" i="28"/>
  <c r="G35" i="28"/>
  <c r="M35" i="27"/>
  <c r="G51" i="28"/>
  <c r="M51" i="27"/>
  <c r="D53" i="27"/>
  <c r="G53" i="27" s="1"/>
  <c r="M53" i="26"/>
  <c r="D44" i="27"/>
  <c r="G44" i="27" s="1"/>
  <c r="M44" i="26"/>
  <c r="G46" i="28"/>
  <c r="M46" i="27"/>
  <c r="M31" i="27"/>
  <c r="G31" i="28"/>
  <c r="D37" i="29"/>
  <c r="G37" i="29" s="1"/>
  <c r="M37" i="29" s="1"/>
  <c r="M37" i="28"/>
  <c r="G43" i="28"/>
  <c r="M43" i="27"/>
  <c r="G18" i="28"/>
  <c r="M18" i="27"/>
  <c r="M39" i="27"/>
  <c r="G39" i="28"/>
  <c r="D33" i="27"/>
  <c r="G33" i="27" s="1"/>
  <c r="M33" i="26"/>
  <c r="D61" i="26"/>
  <c r="D64" i="26" s="1"/>
  <c r="G17" i="26"/>
  <c r="G40" i="28"/>
  <c r="M40" i="27"/>
  <c r="G48" i="28"/>
  <c r="M48" i="27"/>
  <c r="D32" i="27"/>
  <c r="G32" i="27" s="1"/>
  <c r="M32" i="26"/>
  <c r="G57" i="28"/>
  <c r="M57" i="27"/>
  <c r="M41" i="27"/>
  <c r="G41" i="28"/>
  <c r="G36" i="28"/>
  <c r="M36" i="27"/>
  <c r="G20" i="28"/>
  <c r="M20" i="27"/>
  <c r="G63" i="28"/>
  <c r="M63" i="27"/>
  <c r="G55" i="28"/>
  <c r="M55" i="27"/>
  <c r="L63" i="18"/>
  <c r="G63" i="18"/>
  <c r="L62" i="18"/>
  <c r="M62" i="18" s="1"/>
  <c r="G62" i="18"/>
  <c r="K61" i="18"/>
  <c r="K64" i="18" s="1"/>
  <c r="J61" i="18"/>
  <c r="J64" i="18" s="1"/>
  <c r="J66" i="18" s="1"/>
  <c r="K71" i="18" s="1"/>
  <c r="I61" i="18"/>
  <c r="I64" i="18" s="1"/>
  <c r="F61" i="18"/>
  <c r="F64" i="18" s="1"/>
  <c r="E61" i="18"/>
  <c r="E64" i="18" s="1"/>
  <c r="D61" i="18"/>
  <c r="L60" i="18"/>
  <c r="M60" i="18" s="1"/>
  <c r="G60" i="18"/>
  <c r="M59" i="18"/>
  <c r="M58" i="18"/>
  <c r="M56" i="18"/>
  <c r="M55" i="18"/>
  <c r="M53" i="18"/>
  <c r="M50" i="18"/>
  <c r="M47" i="18"/>
  <c r="M45" i="18"/>
  <c r="M44" i="18"/>
  <c r="M43" i="18"/>
  <c r="M42" i="18"/>
  <c r="M39" i="18"/>
  <c r="M37" i="18"/>
  <c r="M36" i="18"/>
  <c r="M35" i="18"/>
  <c r="M34" i="18"/>
  <c r="M32" i="18"/>
  <c r="M29" i="18"/>
  <c r="M27" i="18"/>
  <c r="M24" i="18"/>
  <c r="M23" i="18"/>
  <c r="M22" i="18"/>
  <c r="M20" i="18"/>
  <c r="J64" i="17"/>
  <c r="J66" i="17" s="1"/>
  <c r="K71" i="17" s="1"/>
  <c r="E64" i="17"/>
  <c r="M63" i="17"/>
  <c r="L63" i="17"/>
  <c r="G63" i="17"/>
  <c r="L62" i="17"/>
  <c r="G62" i="17"/>
  <c r="M62" i="17" s="1"/>
  <c r="K61" i="17"/>
  <c r="K64" i="17" s="1"/>
  <c r="J61" i="17"/>
  <c r="I61" i="17"/>
  <c r="I64" i="17" s="1"/>
  <c r="F61" i="17"/>
  <c r="F64" i="17" s="1"/>
  <c r="E61" i="17"/>
  <c r="D61" i="17"/>
  <c r="D64" i="17" s="1"/>
  <c r="L60" i="17"/>
  <c r="G60" i="17"/>
  <c r="M60" i="17" s="1"/>
  <c r="L59" i="17"/>
  <c r="G59" i="17"/>
  <c r="M59" i="17" s="1"/>
  <c r="M58" i="17"/>
  <c r="L58" i="17"/>
  <c r="G58" i="17"/>
  <c r="M57" i="17"/>
  <c r="L57" i="17"/>
  <c r="G57" i="17"/>
  <c r="L56" i="17"/>
  <c r="G56" i="17"/>
  <c r="M56" i="17" s="1"/>
  <c r="L55" i="17"/>
  <c r="G55" i="17"/>
  <c r="L54" i="17"/>
  <c r="M54" i="17" s="1"/>
  <c r="G54" i="17"/>
  <c r="M53" i="17"/>
  <c r="L53" i="17"/>
  <c r="G53" i="17"/>
  <c r="L52" i="17"/>
  <c r="G52" i="17"/>
  <c r="M52" i="17" s="1"/>
  <c r="L51" i="17"/>
  <c r="G51" i="17"/>
  <c r="M51" i="17" s="1"/>
  <c r="M50" i="17"/>
  <c r="L50" i="17"/>
  <c r="G50" i="17"/>
  <c r="M49" i="17"/>
  <c r="L49" i="17"/>
  <c r="G49" i="17"/>
  <c r="L48" i="17"/>
  <c r="G48" i="17"/>
  <c r="M48" i="17" s="1"/>
  <c r="L47" i="17"/>
  <c r="G47" i="17"/>
  <c r="L46" i="17"/>
  <c r="M46" i="17" s="1"/>
  <c r="G46" i="17"/>
  <c r="M45" i="17"/>
  <c r="L45" i="17"/>
  <c r="G45" i="17"/>
  <c r="L44" i="17"/>
  <c r="G44" i="17"/>
  <c r="M44" i="17" s="1"/>
  <c r="L43" i="17"/>
  <c r="G43" i="17"/>
  <c r="M43" i="17" s="1"/>
  <c r="M42" i="17"/>
  <c r="L42" i="17"/>
  <c r="G42" i="17"/>
  <c r="M41" i="17"/>
  <c r="L41" i="17"/>
  <c r="G41" i="17"/>
  <c r="L40" i="17"/>
  <c r="G40" i="17"/>
  <c r="M40" i="17" s="1"/>
  <c r="L39" i="17"/>
  <c r="G39" i="17"/>
  <c r="L38" i="17"/>
  <c r="M38" i="17" s="1"/>
  <c r="G38" i="17"/>
  <c r="M37" i="17"/>
  <c r="L37" i="17"/>
  <c r="G37" i="17"/>
  <c r="L36" i="17"/>
  <c r="G36" i="17"/>
  <c r="M36" i="17" s="1"/>
  <c r="L35" i="17"/>
  <c r="G35" i="17"/>
  <c r="M35" i="17" s="1"/>
  <c r="M34" i="17"/>
  <c r="L34" i="17"/>
  <c r="G34" i="17"/>
  <c r="M33" i="17"/>
  <c r="L33" i="17"/>
  <c r="G33" i="17"/>
  <c r="L32" i="17"/>
  <c r="G32" i="17"/>
  <c r="M32" i="17" s="1"/>
  <c r="L31" i="17"/>
  <c r="G31" i="17"/>
  <c r="L30" i="17"/>
  <c r="M30" i="17" s="1"/>
  <c r="G30" i="17"/>
  <c r="M29" i="17"/>
  <c r="L29" i="17"/>
  <c r="G29" i="17"/>
  <c r="L28" i="17"/>
  <c r="G28" i="17"/>
  <c r="M28" i="17" s="1"/>
  <c r="L27" i="17"/>
  <c r="G27" i="17"/>
  <c r="M27" i="17" s="1"/>
  <c r="M26" i="17"/>
  <c r="L26" i="17"/>
  <c r="G26" i="17"/>
  <c r="M25" i="17"/>
  <c r="L25" i="17"/>
  <c r="G25" i="17"/>
  <c r="L24" i="17"/>
  <c r="G24" i="17"/>
  <c r="M24" i="17" s="1"/>
  <c r="L23" i="17"/>
  <c r="G23" i="17"/>
  <c r="L22" i="17"/>
  <c r="M22" i="17" s="1"/>
  <c r="G22" i="17"/>
  <c r="M21" i="17"/>
  <c r="L21" i="17"/>
  <c r="G21" i="17"/>
  <c r="L20" i="17"/>
  <c r="G20" i="17"/>
  <c r="M20" i="17" s="1"/>
  <c r="L19" i="17"/>
  <c r="G19" i="17"/>
  <c r="M19" i="17" s="1"/>
  <c r="M18" i="17"/>
  <c r="L18" i="17"/>
  <c r="L61" i="17" s="1"/>
  <c r="L64" i="17" s="1"/>
  <c r="G18" i="17"/>
  <c r="M17" i="17"/>
  <c r="L17" i="17"/>
  <c r="G17" i="17"/>
  <c r="K64" i="16"/>
  <c r="F64" i="16"/>
  <c r="L63" i="16"/>
  <c r="G63" i="16"/>
  <c r="L62" i="16"/>
  <c r="G62" i="16"/>
  <c r="K61" i="16"/>
  <c r="J61" i="16"/>
  <c r="J64" i="16" s="1"/>
  <c r="J66" i="16" s="1"/>
  <c r="K71" i="16" s="1"/>
  <c r="I61" i="16"/>
  <c r="I64" i="16" s="1"/>
  <c r="F61" i="16"/>
  <c r="E61" i="16"/>
  <c r="E64" i="16" s="1"/>
  <c r="D61" i="16"/>
  <c r="D64" i="16" s="1"/>
  <c r="L60" i="16"/>
  <c r="G60" i="16"/>
  <c r="M59" i="16"/>
  <c r="L59" i="16"/>
  <c r="G59" i="16"/>
  <c r="L58" i="16"/>
  <c r="G58" i="16"/>
  <c r="L57" i="16"/>
  <c r="G57" i="16"/>
  <c r="L56" i="16"/>
  <c r="G56" i="16"/>
  <c r="M55" i="16"/>
  <c r="L55" i="16"/>
  <c r="G55" i="16"/>
  <c r="L54" i="16"/>
  <c r="G54" i="16"/>
  <c r="L53" i="16"/>
  <c r="G53" i="16"/>
  <c r="L52" i="16"/>
  <c r="G52" i="16"/>
  <c r="M51" i="16"/>
  <c r="L51" i="16"/>
  <c r="G51" i="16"/>
  <c r="L50" i="16"/>
  <c r="G50" i="16"/>
  <c r="L49" i="16"/>
  <c r="G49" i="16"/>
  <c r="L48" i="16"/>
  <c r="G48" i="16"/>
  <c r="M47" i="16"/>
  <c r="L47" i="16"/>
  <c r="G47" i="16"/>
  <c r="L46" i="16"/>
  <c r="G46" i="16"/>
  <c r="L45" i="16"/>
  <c r="G45" i="16"/>
  <c r="L44" i="16"/>
  <c r="G44" i="16"/>
  <c r="M43" i="16"/>
  <c r="L43" i="16"/>
  <c r="G43" i="16"/>
  <c r="L42" i="16"/>
  <c r="G42" i="16"/>
  <c r="L41" i="16"/>
  <c r="G41" i="16"/>
  <c r="L40" i="16"/>
  <c r="G40" i="16"/>
  <c r="M39" i="16"/>
  <c r="L39" i="16"/>
  <c r="G39" i="16"/>
  <c r="L38" i="16"/>
  <c r="G38" i="16"/>
  <c r="L37" i="16"/>
  <c r="G37" i="16"/>
  <c r="L36" i="16"/>
  <c r="G36" i="16"/>
  <c r="M35" i="16"/>
  <c r="L35" i="16"/>
  <c r="G35" i="16"/>
  <c r="L34" i="16"/>
  <c r="G34" i="16"/>
  <c r="L33" i="16"/>
  <c r="G33" i="16"/>
  <c r="L32" i="16"/>
  <c r="G32" i="16"/>
  <c r="M31" i="16"/>
  <c r="L31" i="16"/>
  <c r="G31" i="16"/>
  <c r="L30" i="16"/>
  <c r="G30" i="16"/>
  <c r="L29" i="16"/>
  <c r="G29" i="16"/>
  <c r="L28" i="16"/>
  <c r="G28" i="16"/>
  <c r="M27" i="16"/>
  <c r="L27" i="16"/>
  <c r="G27" i="16"/>
  <c r="L26" i="16"/>
  <c r="G26" i="16"/>
  <c r="L25" i="16"/>
  <c r="G25" i="16"/>
  <c r="L24" i="16"/>
  <c r="G24" i="16"/>
  <c r="M23" i="16"/>
  <c r="L23" i="16"/>
  <c r="G23" i="16"/>
  <c r="L22" i="16"/>
  <c r="G22" i="16"/>
  <c r="L21" i="16"/>
  <c r="G21" i="16"/>
  <c r="L20" i="16"/>
  <c r="G20" i="16"/>
  <c r="M19" i="16"/>
  <c r="L19" i="16"/>
  <c r="G19" i="16"/>
  <c r="L18" i="16"/>
  <c r="G18" i="16"/>
  <c r="L17" i="16"/>
  <c r="G17" i="16"/>
  <c r="D41" i="29" l="1"/>
  <c r="G41" i="29" s="1"/>
  <c r="M41" i="29" s="1"/>
  <c r="M41" i="28"/>
  <c r="M45" i="28"/>
  <c r="D45" i="29"/>
  <c r="G45" i="29" s="1"/>
  <c r="M45" i="29" s="1"/>
  <c r="D20" i="29"/>
  <c r="G20" i="29" s="1"/>
  <c r="M20" i="29" s="1"/>
  <c r="M20" i="28"/>
  <c r="G32" i="28"/>
  <c r="M32" i="27"/>
  <c r="D40" i="29"/>
  <c r="G40" i="29" s="1"/>
  <c r="M40" i="29" s="1"/>
  <c r="M40" i="28"/>
  <c r="G33" i="28"/>
  <c r="M33" i="27"/>
  <c r="D18" i="29"/>
  <c r="G18" i="29" s="1"/>
  <c r="M18" i="29" s="1"/>
  <c r="M18" i="28"/>
  <c r="D46" i="29"/>
  <c r="G46" i="29" s="1"/>
  <c r="M46" i="29" s="1"/>
  <c r="M46" i="28"/>
  <c r="G53" i="28"/>
  <c r="M53" i="27"/>
  <c r="D35" i="29"/>
  <c r="G35" i="29" s="1"/>
  <c r="M35" i="29" s="1"/>
  <c r="M35" i="28"/>
  <c r="D34" i="29"/>
  <c r="G34" i="29" s="1"/>
  <c r="M34" i="29" s="1"/>
  <c r="M34" i="28"/>
  <c r="G27" i="28"/>
  <c r="M27" i="27"/>
  <c r="D22" i="29"/>
  <c r="G22" i="29" s="1"/>
  <c r="M22" i="29" s="1"/>
  <c r="M22" i="28"/>
  <c r="G50" i="28"/>
  <c r="M50" i="27"/>
  <c r="G58" i="28"/>
  <c r="M58" i="27"/>
  <c r="I17" i="27"/>
  <c r="L61" i="26"/>
  <c r="L64" i="26" s="1"/>
  <c r="D17" i="27"/>
  <c r="M17" i="26"/>
  <c r="M61" i="26" s="1"/>
  <c r="M64" i="26" s="1"/>
  <c r="G61" i="26"/>
  <c r="G64" i="26" s="1"/>
  <c r="D39" i="29"/>
  <c r="G39" i="29" s="1"/>
  <c r="M39" i="29" s="1"/>
  <c r="M39" i="28"/>
  <c r="D31" i="29"/>
  <c r="G31" i="29" s="1"/>
  <c r="M31" i="29" s="1"/>
  <c r="M31" i="28"/>
  <c r="D24" i="29"/>
  <c r="G24" i="29" s="1"/>
  <c r="M24" i="29" s="1"/>
  <c r="M24" i="28"/>
  <c r="D47" i="29"/>
  <c r="G47" i="29" s="1"/>
  <c r="M47" i="29" s="1"/>
  <c r="M47" i="28"/>
  <c r="D49" i="29"/>
  <c r="G49" i="29" s="1"/>
  <c r="M49" i="29" s="1"/>
  <c r="M49" i="28"/>
  <c r="D26" i="29"/>
  <c r="G26" i="29" s="1"/>
  <c r="M26" i="29" s="1"/>
  <c r="M26" i="28"/>
  <c r="G54" i="28"/>
  <c r="M54" i="27"/>
  <c r="M55" i="28"/>
  <c r="D55" i="29"/>
  <c r="G55" i="29" s="1"/>
  <c r="M55" i="29" s="1"/>
  <c r="D63" i="29"/>
  <c r="G63" i="29" s="1"/>
  <c r="M63" i="29" s="1"/>
  <c r="M63" i="28"/>
  <c r="D36" i="29"/>
  <c r="G36" i="29" s="1"/>
  <c r="M36" i="29" s="1"/>
  <c r="M36" i="28"/>
  <c r="M57" i="28"/>
  <c r="D57" i="29"/>
  <c r="G57" i="29" s="1"/>
  <c r="M57" i="29" s="1"/>
  <c r="D48" i="29"/>
  <c r="G48" i="29" s="1"/>
  <c r="M48" i="29" s="1"/>
  <c r="M48" i="28"/>
  <c r="D43" i="29"/>
  <c r="G43" i="29" s="1"/>
  <c r="M43" i="29" s="1"/>
  <c r="M43" i="28"/>
  <c r="G44" i="28"/>
  <c r="M44" i="27"/>
  <c r="D51" i="29"/>
  <c r="G51" i="29" s="1"/>
  <c r="M51" i="29" s="1"/>
  <c r="M51" i="28"/>
  <c r="G42" i="28"/>
  <c r="M42" i="27"/>
  <c r="G19" i="28"/>
  <c r="M19" i="27"/>
  <c r="D38" i="29"/>
  <c r="G38" i="29" s="1"/>
  <c r="M38" i="29" s="1"/>
  <c r="M38" i="28"/>
  <c r="D30" i="29"/>
  <c r="G30" i="29" s="1"/>
  <c r="M30" i="29" s="1"/>
  <c r="M30" i="28"/>
  <c r="M59" i="28"/>
  <c r="D59" i="29"/>
  <c r="G59" i="29" s="1"/>
  <c r="M59" i="29" s="1"/>
  <c r="D23" i="29"/>
  <c r="G23" i="29" s="1"/>
  <c r="M23" i="29" s="1"/>
  <c r="M23" i="28"/>
  <c r="G25" i="28"/>
  <c r="M25" i="27"/>
  <c r="M19" i="18"/>
  <c r="M31" i="18"/>
  <c r="M21" i="18"/>
  <c r="M26" i="18"/>
  <c r="M52" i="18"/>
  <c r="M54" i="18"/>
  <c r="M18" i="18"/>
  <c r="M28" i="18"/>
  <c r="M30" i="18"/>
  <c r="M38" i="18"/>
  <c r="M46" i="18"/>
  <c r="M51" i="18"/>
  <c r="M40" i="18"/>
  <c r="M48" i="18"/>
  <c r="G61" i="16"/>
  <c r="G64" i="16" s="1"/>
  <c r="L61" i="16"/>
  <c r="M26" i="16"/>
  <c r="M34" i="16"/>
  <c r="M46" i="16"/>
  <c r="M50" i="16"/>
  <c r="M58" i="16"/>
  <c r="M63" i="16"/>
  <c r="M17" i="16"/>
  <c r="M21" i="16"/>
  <c r="M25" i="16"/>
  <c r="M29" i="16"/>
  <c r="M33" i="16"/>
  <c r="M37" i="16"/>
  <c r="M41" i="16"/>
  <c r="M45" i="16"/>
  <c r="M49" i="16"/>
  <c r="M53" i="16"/>
  <c r="M57" i="16"/>
  <c r="M23" i="17"/>
  <c r="M31" i="17"/>
  <c r="M39" i="17"/>
  <c r="M47" i="17"/>
  <c r="M55" i="17"/>
  <c r="G61" i="17"/>
  <c r="G64" i="17" s="1"/>
  <c r="G61" i="18"/>
  <c r="G64" i="18" s="1"/>
  <c r="M17" i="18"/>
  <c r="M25" i="18"/>
  <c r="M33" i="18"/>
  <c r="M41" i="18"/>
  <c r="M49" i="18"/>
  <c r="M57" i="18"/>
  <c r="D64" i="18"/>
  <c r="M18" i="16"/>
  <c r="M22" i="16"/>
  <c r="M30" i="16"/>
  <c r="M38" i="16"/>
  <c r="M42" i="16"/>
  <c r="M54" i="16"/>
  <c r="M20" i="16"/>
  <c r="M24" i="16"/>
  <c r="M28" i="16"/>
  <c r="M32" i="16"/>
  <c r="M36" i="16"/>
  <c r="M40" i="16"/>
  <c r="M44" i="16"/>
  <c r="M48" i="16"/>
  <c r="M52" i="16"/>
  <c r="M56" i="16"/>
  <c r="M60" i="16"/>
  <c r="M62" i="16"/>
  <c r="M61" i="17"/>
  <c r="M64" i="17" s="1"/>
  <c r="L61" i="18"/>
  <c r="L64" i="18" s="1"/>
  <c r="M63" i="18"/>
  <c r="I61" i="27" l="1"/>
  <c r="I64" i="27" s="1"/>
  <c r="L17" i="27"/>
  <c r="D27" i="29"/>
  <c r="G27" i="29" s="1"/>
  <c r="M27" i="29" s="1"/>
  <c r="M27" i="28"/>
  <c r="D32" i="29"/>
  <c r="G32" i="29" s="1"/>
  <c r="M32" i="29" s="1"/>
  <c r="M32" i="28"/>
  <c r="D25" i="29"/>
  <c r="G25" i="29" s="1"/>
  <c r="M25" i="29" s="1"/>
  <c r="M25" i="28"/>
  <c r="D42" i="29"/>
  <c r="G42" i="29" s="1"/>
  <c r="M42" i="29" s="1"/>
  <c r="M42" i="28"/>
  <c r="D44" i="29"/>
  <c r="G44" i="29" s="1"/>
  <c r="M44" i="29" s="1"/>
  <c r="M44" i="28"/>
  <c r="D61" i="27"/>
  <c r="D64" i="27" s="1"/>
  <c r="G17" i="27"/>
  <c r="D58" i="29"/>
  <c r="G58" i="29" s="1"/>
  <c r="M58" i="29" s="1"/>
  <c r="M58" i="28"/>
  <c r="M53" i="28"/>
  <c r="D53" i="29"/>
  <c r="G53" i="29" s="1"/>
  <c r="M53" i="29" s="1"/>
  <c r="D50" i="29"/>
  <c r="G50" i="29" s="1"/>
  <c r="M50" i="29" s="1"/>
  <c r="M50" i="28"/>
  <c r="M33" i="28"/>
  <c r="D33" i="29"/>
  <c r="G33" i="29" s="1"/>
  <c r="M33" i="29" s="1"/>
  <c r="D19" i="29"/>
  <c r="G19" i="29" s="1"/>
  <c r="M19" i="29" s="1"/>
  <c r="M19" i="28"/>
  <c r="D54" i="29"/>
  <c r="G54" i="29" s="1"/>
  <c r="M54" i="29" s="1"/>
  <c r="M54" i="28"/>
  <c r="M61" i="16"/>
  <c r="M64" i="16" s="1"/>
  <c r="M61" i="18"/>
  <c r="M64" i="18" s="1"/>
  <c r="L64" i="16"/>
  <c r="G61" i="27" l="1"/>
  <c r="G64" i="27" s="1"/>
  <c r="M17" i="27"/>
  <c r="M61" i="27" s="1"/>
  <c r="M64" i="27" s="1"/>
  <c r="I17" i="28"/>
  <c r="L61" i="27"/>
  <c r="L64" i="27" s="1"/>
  <c r="L17" i="28" l="1"/>
  <c r="I61" i="28"/>
  <c r="I64" i="28" s="1"/>
  <c r="D61" i="28"/>
  <c r="D64" i="28" s="1"/>
  <c r="G17" i="28"/>
  <c r="L61" i="28" l="1"/>
  <c r="L64" i="28" s="1"/>
  <c r="I17" i="29"/>
  <c r="G61" i="28"/>
  <c r="G64" i="28" s="1"/>
  <c r="D17" i="29"/>
  <c r="M17" i="28"/>
  <c r="M61" i="28" s="1"/>
  <c r="M64" i="28" s="1"/>
  <c r="I61" i="29" l="1"/>
  <c r="I64" i="29" s="1"/>
  <c r="L17" i="29"/>
  <c r="L61" i="29" s="1"/>
  <c r="L64" i="29" s="1"/>
  <c r="D61" i="29"/>
  <c r="D64" i="29" s="1"/>
  <c r="G17" i="29"/>
  <c r="G61" i="29" l="1"/>
  <c r="G64" i="29" s="1"/>
  <c r="M17" i="29"/>
  <c r="M61" i="29" s="1"/>
  <c r="M64" i="29" s="1"/>
</calcChain>
</file>

<file path=xl/comments1.xml><?xml version="1.0" encoding="utf-8"?>
<comments xmlns="http://schemas.openxmlformats.org/spreadsheetml/2006/main">
  <authors>
    <author>Uri AKSELRUD</author>
  </authors>
  <commentList>
    <comment ref="F16" authorId="0">
      <text>
        <r>
          <rPr>
            <b/>
            <sz val="9"/>
            <color indexed="81"/>
            <rFont val="Tahoma"/>
            <family val="2"/>
          </rPr>
          <t>Includes Transfers In/Out</t>
        </r>
      </text>
    </comment>
  </commentList>
</comments>
</file>

<file path=xl/comments2.xml><?xml version="1.0" encoding="utf-8"?>
<comments xmlns="http://schemas.openxmlformats.org/spreadsheetml/2006/main">
  <authors>
    <author>Uri AKSELRUD</author>
  </authors>
  <commentList>
    <comment ref="F16" authorId="0">
      <text>
        <r>
          <rPr>
            <b/>
            <sz val="9"/>
            <color indexed="81"/>
            <rFont val="Tahoma"/>
            <family val="2"/>
          </rPr>
          <t>Includes Transfers In/Out</t>
        </r>
      </text>
    </comment>
  </commentList>
</comments>
</file>

<file path=xl/comments3.xml><?xml version="1.0" encoding="utf-8"?>
<comments xmlns="http://schemas.openxmlformats.org/spreadsheetml/2006/main">
  <authors>
    <author>Uri AKSELRUD</author>
  </authors>
  <commentList>
    <comment ref="F16" authorId="0">
      <text>
        <r>
          <rPr>
            <b/>
            <sz val="9"/>
            <color indexed="81"/>
            <rFont val="Tahoma"/>
            <family val="2"/>
          </rPr>
          <t>Includes Transfers In/Out</t>
        </r>
      </text>
    </comment>
  </commentList>
</comments>
</file>

<file path=xl/sharedStrings.xml><?xml version="1.0" encoding="utf-8"?>
<sst xmlns="http://schemas.openxmlformats.org/spreadsheetml/2006/main" count="819" uniqueCount="81">
  <si>
    <t>File Number:</t>
  </si>
  <si>
    <t>Exhibit:</t>
  </si>
  <si>
    <t>Tab:</t>
  </si>
  <si>
    <t>Schedule:</t>
  </si>
  <si>
    <t>Page:</t>
  </si>
  <si>
    <t>Date:</t>
  </si>
  <si>
    <t>Appendix 2-BA</t>
  </si>
  <si>
    <r>
      <t xml:space="preserve">Fixed Asset Continuity Schedule </t>
    </r>
    <r>
      <rPr>
        <b/>
        <vertAlign val="superscript"/>
        <sz val="14"/>
        <rFont val="Arial"/>
        <family val="2"/>
      </rPr>
      <t>1</t>
    </r>
    <r>
      <rPr>
        <b/>
        <sz val="14"/>
        <rFont val="Arial"/>
        <family val="2"/>
      </rPr>
      <t xml:space="preserve"> </t>
    </r>
  </si>
  <si>
    <t>Accounting Standard</t>
  </si>
  <si>
    <t>USGAAP</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</si>
  <si>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</si>
  <si>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</si>
  <si>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</si>
  <si>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</si>
  <si>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</si>
  <si>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</si>
  <si>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t>Opening Balance</t>
  </si>
  <si>
    <r>
      <t xml:space="preserve">Additions </t>
    </r>
    <r>
      <rPr>
        <b/>
        <vertAlign val="superscript"/>
        <sz val="10"/>
        <rFont val="Arial"/>
        <family val="2"/>
      </rPr>
      <t>4</t>
    </r>
  </si>
  <si>
    <r>
      <t xml:space="preserve">Disposals </t>
    </r>
    <r>
      <rPr>
        <b/>
        <vertAlign val="superscript"/>
        <sz val="10"/>
        <rFont val="Arial"/>
        <family val="2"/>
      </rPr>
      <t>6</t>
    </r>
  </si>
  <si>
    <t>Closing Balance</t>
  </si>
  <si>
    <t>Additions</t>
  </si>
  <si>
    <t>Net Book Value</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</si>
  <si>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</si>
  <si>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</si>
  <si>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</si>
  <si>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</si>
  <si>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</si>
  <si>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</si>
  <si>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</si>
  <si>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</si>
  <si>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</si>
  <si>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</si>
  <si>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</si>
  <si>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</si>
  <si>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</si>
  <si>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</si>
  <si>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</si>
  <si>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</si>
  <si>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</si>
  <si>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</si>
  <si>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</si>
  <si>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Computer Equipment - Hardware</t>
  </si>
  <si>
    <t>Transportation Equipment</t>
  </si>
  <si>
    <t>Stores Equipment</t>
  </si>
  <si>
    <t>Tools, Shop &amp; Garage Equipment</t>
  </si>
  <si>
    <t>Measurement &amp; Testing Equipment</t>
  </si>
  <si>
    <t>Power Operated Equipment</t>
  </si>
  <si>
    <t>Communications Equipment</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</si>
  <si>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</si>
  <si>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</si>
  <si>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</si>
  <si>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</si>
  <si>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</si>
  <si>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</si>
  <si>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</si>
  <si>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</si>
  <si>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</si>
  <si>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</si>
  <si>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</si>
  <si>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</si>
  <si>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</si>
  <si>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</si>
  <si>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</si>
  <si>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</si>
  <si>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</si>
  <si>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</si>
  <si>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</si>
  <si>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</si>
  <si>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Board.</t>
  </si>
  <si>
    <t>The additions in column (E) must not include construction work in progress (CWIP).</t>
  </si>
  <si>
    <t xml:space="preserve">Effective on the date of IFRS adoption, customer contributions will no longer be recorded in Account 1995 Contributions &amp; Grants, but will be recorded in Account 2440, Deferred Revenues.  </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</si>
  <si>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</si>
  <si>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Intangibles</t>
  </si>
  <si>
    <t>Buildings and fixtures</t>
  </si>
  <si>
    <t>Fuel holders, producers and acc.</t>
  </si>
  <si>
    <t>Generators</t>
  </si>
  <si>
    <t>Accessory electric equipment</t>
  </si>
  <si>
    <t>Land rights</t>
  </si>
  <si>
    <t>Computer software</t>
  </si>
  <si>
    <t>Office Furniture &amp; Equipment</t>
  </si>
  <si>
    <t>Depreciation Expense adj. from gain or loss on the retirement of assets (pool of like assets), if applicable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</si>
</sst>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7" formatCode="&quot;$&quot;#,##0.00_);\(&quot;$&quot;#,##0.00\)"/>
    <numFmt numFmtId="44" formatCode="_(&quot;$&quot;* #,##0.00_);_(&quot;$&quot;* \(#,##0.00\);_(&quot;$&quot;* &quot;-&quot;??_);_(@_)"/>
    <numFmt numFmtId="43" formatCode="_(* #,##0.00_);_(* \(#,##0.00\);_(* &quot;-&quot;??_);_(@_)"/>
    <numFmt numFmtId="164" formatCode="_-&quot;$&quot;* #,##0.00_-;\-&quot;$&quot;* #,##0.00_-;_-&quot;$&quot;* &quot;-&quot;??_-;_-@_-"/>
    <numFmt numFmtId="165" formatCode="_-&quot;$&quot;* #,##0_-;\-&quot;$&quot;* #,##0_-;_-&quot;$&quot;* &quot;-&quot;??_-;_-@_-"/>
    <numFmt numFmtId="166" formatCode="_(* #,##0_);_(* \(#,##0\);_(* &quot;-&quot;??_);_(@_)"/>
    <numFmt numFmtId="167" formatCode="_(&quot;$&quot;* #,##0_);_(&quot;$&quot;* \(#,##0\);_(&quot;$&quot;* &quot;-&quot;??_);_(@_)"/>
    <numFmt numFmtId="168" formatCode="#,##0.0_);\(#,##0.0\)"/>
    <numFmt numFmtId="169" formatCode="_(* #,##0.0_);_(* \(#,##0.0\);_(* &quot;-&quot;??_);_(@_)"/>
    <numFmt numFmtId="170" formatCode="#,##0.00000_);\(#,##0.00000\)"/>
    <numFmt numFmtId="171" formatCode="0.0\x"/>
    <numFmt numFmtId="172" formatCode="#,##0.000_);\(#,##0.000\)"/>
    <numFmt numFmtId="173" formatCode="#,##0;&quot;\&quot;&quot;\&quot;&quot;\&quot;&quot;\&quot;\(#,##0&quot;\&quot;&quot;\&quot;&quot;\&quot;&quot;\&quot;\)"/>
    <numFmt numFmtId="174" formatCode="&quot;\&quot;&quot;\&quot;&quot;\&quot;&quot;\&quot;\$#,##0.00;&quot;\&quot;&quot;\&quot;&quot;\&quot;&quot;\&quot;\(&quot;\&quot;&quot;\&quot;&quot;\&quot;&quot;\&quot;\$#,##0.00&quot;\&quot;&quot;\&quot;&quot;\&quot;&quot;\&quot;\)"/>
    <numFmt numFmtId="175" formatCode="&quot;\&quot;&quot;\&quot;&quot;\&quot;&quot;\&quot;\$#,##0;&quot;\&quot;&quot;\&quot;&quot;\&quot;&quot;\&quot;\(&quot;\&quot;&quot;\&quot;&quot;\&quot;&quot;\&quot;\$#,##0&quot;\&quot;&quot;\&quot;&quot;\&quot;&quot;\&quot;\)"/>
    <numFmt numFmtId="176" formatCode="#,##0.000"/>
    <numFmt numFmtId="177" formatCode="#,##0\ &quot;DM&quot;;[Red]\-#,##0\ &quot;DM&quot;"/>
    <numFmt numFmtId="178" formatCode="0.00\x"/>
    <numFmt numFmtId="179" formatCode="_-&quot;$&quot;* #,##0.0_-;\-&quot;$&quot;* #,##0.0_-;_-&quot;$&quot;* &quot;-&quot;??_-;_-@_-"/>
    <numFmt numFmtId="180" formatCode="_-&quot;$&quot;* #,##0.000000000_-;\-&quot;$&quot;* #,##0.000000000_-;_-&quot;$&quot;* &quot;-&quot;??_-;_-@_-"/>
    <numFmt numFmtId="181" formatCode="0.0"/>
    <numFmt numFmtId="182" formatCode="_-&quot;$&quot;* #,##0.0000_-;\-&quot;$&quot;* #,##0.0000_-;_-&quot;$&quot;* &quot;-&quot;??_-;_-@_-"/>
    <numFmt numFmtId="183" formatCode="_-&quot;$&quot;* #,##0.000_-;\-&quot;$&quot;* #,##0.000_-;_-&quot;$&quot;* &quot;-&quot;??_-;_-@_-"/>
    <numFmt numFmtId="184" formatCode="_-&quot;$&quot;* #,##0.000000_-;\-&quot;$&quot;* #,##0.000000_-;_-&quot;$&quot;* &quot;-&quot;??_-;_-@_-"/>
    <numFmt numFmtId="185" formatCode="_-&quot;$&quot;* #,##0.00000_-;\-&quot;$&quot;* #,##0.00000_-;_-&quot;$&quot;* &quot;-&quot;??_-;_-@_-"/>
    <numFmt numFmtId="186" formatCode="_(* #,##0.0000_);_(* \(#,##0.0000\);_(* &quot;-&quot;??_);_(@_)"/>
    <numFmt numFmtId="187" formatCode="_-&quot;$&quot;* #,##0.0000000_-;\-&quot;$&quot;* #,##0.0000000_-;_-&quot;$&quot;* &quot;-&quot;??_-;_-@_-"/>
    <numFmt numFmtId="188" formatCode="_(* #,##0.0000000_);_(* \(#,##0.0000000\);_(* &quot;-&quot;??_);_(@_)"/>
    <numFmt numFmtId="189" formatCode="0.0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b/>
      <sz val="14"/>
      <name val="Arial"/>
      <family val="2"/>
    </font>
    <font>
      <b/>
      <vertAlign val="superscript"/>
      <sz val="14"/>
      <name val="Arial"/>
      <family val="2"/>
    </font>
    <font>
      <b/>
      <sz val="11"/>
      <name val="Arial"/>
      <family val="2"/>
    </font>
    <font>
      <b/>
      <u/>
      <sz val="11"/>
      <name val="Arial"/>
      <family val="2"/>
    </font>
    <font>
      <b/>
      <vertAlign val="superscript"/>
      <sz val="10"/>
      <name val="Arial"/>
      <family val="2"/>
    </font>
    <font>
      <vertAlign val="superscript"/>
      <sz val="10"/>
      <name val="Arial"/>
      <family val="2"/>
    </font>
    <font>
      <b/>
      <sz val="9"/>
      <name val="Arial"/>
      <family val="2"/>
    </font>
    <font>
      <b/>
      <i/>
      <sz val="10"/>
      <name val="Arial"/>
      <family val="2"/>
    </font>
    <font>
      <b/>
      <i/>
      <sz val="9"/>
      <name val="Arial"/>
      <family val="2"/>
    </font>
    <font>
      <i/>
      <sz val="10"/>
      <name val="Arial"/>
      <family val="2"/>
    </font>
    <font>
      <b/>
      <sz val="9"/>
      <color indexed="81"/>
      <name val="Tahoma"/>
      <family val="2"/>
    </font>
    <font>
      <sz val="9"/>
      <name val="Arial"/>
      <family val="2"/>
    </font>
    <font>
      <sz val="10"/>
      <name val="Times New Roman"/>
      <family val="1"/>
    </font>
    <font>
      <b/>
      <sz val="12"/>
      <name val="Arial"/>
      <family val="2"/>
    </font>
    <font>
      <sz val="11"/>
      <color indexed="8"/>
      <name val="Calibri"/>
      <family val="2"/>
    </font>
    <font>
      <sz val="8"/>
      <name val="Times New Roman"/>
      <family val="1"/>
    </font>
    <font>
      <sz val="10"/>
      <name val="MS Sans Serif"/>
      <family val="2"/>
    </font>
    <font>
      <b/>
      <sz val="10"/>
      <name val="MS Sans Serif"/>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rgb="FF00B05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right/>
      <top/>
      <bottom style="medium">
        <color indexed="64"/>
      </bottom>
      <diagonal/>
    </border>
  </borders>
  <cellStyleXfs count="224">
    <xf numFmtId="0" fontId="0" fillId="0" borderId="0"/>
    <xf numFmtId="44" fontId="1" fillId="0" borderId="0" applyFont="0" applyFill="0" applyBorder="0" applyAlignment="0" applyProtection="0"/>
    <xf numFmtId="0" fontId="18" fillId="0" borderId="0"/>
    <xf numFmtId="43" fontId="18" fillId="0" borderId="0" applyFont="0" applyFill="0" applyBorder="0" applyAlignment="0" applyProtection="0"/>
    <xf numFmtId="166" fontId="18" fillId="0" borderId="0"/>
    <xf numFmtId="166" fontId="18" fillId="0" borderId="0"/>
    <xf numFmtId="166" fontId="18" fillId="0" borderId="0"/>
    <xf numFmtId="166" fontId="18" fillId="0" borderId="0"/>
    <xf numFmtId="166" fontId="18" fillId="0" borderId="0"/>
    <xf numFmtId="166" fontId="18" fillId="0" borderId="0"/>
    <xf numFmtId="166" fontId="18" fillId="0" borderId="0"/>
    <xf numFmtId="166" fontId="18" fillId="0" borderId="0"/>
    <xf numFmtId="166" fontId="18" fillId="0" borderId="0"/>
    <xf numFmtId="167" fontId="32" fillId="0" borderId="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39" fontId="18" fillId="0" borderId="0" applyFont="0" applyFill="0" applyBorder="0" applyAlignment="0" applyProtection="0"/>
    <xf numFmtId="39" fontId="18" fillId="0" borderId="0" applyFont="0" applyFill="0" applyBorder="0" applyAlignment="0" applyProtection="0"/>
    <xf numFmtId="39"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172" fontId="18"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173" fontId="33" fillId="0" borderId="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74" fontId="33" fillId="0" borderId="0"/>
    <xf numFmtId="175" fontId="33" fillId="0" borderId="0"/>
    <xf numFmtId="0" fontId="15" fillId="0" borderId="0" applyNumberFormat="0" applyFill="0" applyBorder="0" applyAlignment="0" applyProtection="0"/>
    <xf numFmtId="0" fontId="6" fillId="2" borderId="0" applyNumberFormat="0" applyBorder="0" applyAlignment="0" applyProtection="0"/>
    <xf numFmtId="38" fontId="20" fillId="36" borderId="0" applyNumberFormat="0" applyBorder="0" applyAlignment="0" applyProtection="0"/>
    <xf numFmtId="0" fontId="34" fillId="0" borderId="19" applyNumberFormat="0" applyAlignment="0" applyProtection="0">
      <alignment horizontal="left" vertical="center"/>
    </xf>
    <xf numFmtId="0" fontId="34" fillId="0" borderId="12">
      <alignment horizontal="left" vertical="center"/>
    </xf>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10" fontId="20" fillId="37" borderId="14" applyNumberFormat="0" applyBorder="0" applyAlignment="0" applyProtection="0"/>
    <xf numFmtId="0" fontId="9" fillId="5" borderId="4" applyNumberFormat="0" applyAlignment="0" applyProtection="0"/>
    <xf numFmtId="0" fontId="9" fillId="5" borderId="4" applyNumberFormat="0" applyAlignment="0" applyProtection="0"/>
    <xf numFmtId="0" fontId="12" fillId="0" borderId="6" applyNumberFormat="0" applyFill="0" applyAlignment="0" applyProtection="0"/>
    <xf numFmtId="164" fontId="32" fillId="0" borderId="0"/>
    <xf numFmtId="0" fontId="8" fillId="4" borderId="0" applyNumberFormat="0" applyBorder="0" applyAlignment="0" applyProtection="0"/>
    <xf numFmtId="176" fontId="18" fillId="0" borderId="0"/>
    <xf numFmtId="176" fontId="18" fillId="0" borderId="0"/>
    <xf numFmtId="177" fontId="18" fillId="0" borderId="0"/>
    <xf numFmtId="176" fontId="18" fillId="0" borderId="0"/>
    <xf numFmtId="177" fontId="18" fillId="0" borderId="0"/>
    <xf numFmtId="177" fontId="18" fillId="0" borderId="0"/>
    <xf numFmtId="177" fontId="18"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35" fillId="8" borderId="8" applyNumberFormat="0" applyFont="0" applyAlignment="0" applyProtection="0"/>
    <xf numFmtId="0" fontId="35" fillId="8" borderId="8" applyNumberFormat="0" applyFont="0" applyAlignment="0" applyProtection="0"/>
    <xf numFmtId="0" fontId="18" fillId="0" borderId="0"/>
    <xf numFmtId="0" fontId="18" fillId="0" borderId="0"/>
    <xf numFmtId="0" fontId="18" fillId="0" borderId="0"/>
    <xf numFmtId="7" fontId="33" fillId="0" borderId="0"/>
    <xf numFmtId="7" fontId="33" fillId="0" borderId="0"/>
    <xf numFmtId="7" fontId="33" fillId="0" borderId="0"/>
    <xf numFmtId="37" fontId="36" fillId="35" borderId="0">
      <alignment horizontal="right"/>
    </xf>
    <xf numFmtId="0" fontId="10" fillId="6" borderId="5" applyNumberFormat="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0" fontId="38" fillId="0" borderId="20">
      <alignment horizontal="center"/>
    </xf>
    <xf numFmtId="3" fontId="37" fillId="0" borderId="0" applyFont="0" applyFill="0" applyBorder="0" applyAlignment="0" applyProtection="0"/>
    <xf numFmtId="0" fontId="37" fillId="38" borderId="0" applyNumberFormat="0" applyFont="0" applyBorder="0" applyAlignment="0" applyProtection="0"/>
    <xf numFmtId="1" fontId="18" fillId="0" borderId="0"/>
    <xf numFmtId="1" fontId="18" fillId="0" borderId="0"/>
    <xf numFmtId="1" fontId="18" fillId="0" borderId="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178" fontId="18" fillId="0" borderId="0"/>
    <xf numFmtId="178" fontId="18" fillId="0" borderId="0"/>
    <xf numFmtId="178" fontId="18" fillId="0" borderId="0"/>
    <xf numFmtId="178" fontId="18" fillId="0" borderId="0"/>
    <xf numFmtId="178" fontId="18" fillId="0" borderId="0"/>
    <xf numFmtId="178" fontId="18" fillId="0" borderId="0"/>
    <xf numFmtId="178" fontId="18" fillId="0" borderId="0"/>
    <xf numFmtId="178" fontId="18" fillId="0" borderId="0"/>
    <xf numFmtId="178" fontId="18" fillId="0" borderId="0"/>
    <xf numFmtId="43" fontId="1" fillId="0" borderId="0" applyFont="0" applyFill="0" applyBorder="0" applyAlignment="0" applyProtection="0"/>
  </cellStyleXfs>
  <cellXfs count="127">
    <xf numFmtId="0" fontId="0" fillId="0" borderId="0" xfId="0"/>
    <xf numFmtId="0" fontId="18" fillId="0" borderId="0" xfId="2" applyAlignment="1" applyProtection="1">
      <alignment horizontal="center"/>
      <protection locked="0"/>
    </xf>
    <xf numFmtId="0" fontId="18" fillId="0" borderId="0" xfId="2" applyProtection="1">
      <protection locked="0"/>
    </xf>
    <xf numFmtId="0" fontId="18" fillId="0" borderId="0" xfId="2" applyBorder="1" applyProtection="1">
      <protection locked="0"/>
    </xf>
    <xf numFmtId="0" fontId="19" fillId="0" borderId="0" xfId="2" applyFont="1" applyProtection="1">
      <protection locked="0"/>
    </xf>
    <xf numFmtId="0" fontId="20" fillId="0" borderId="0" xfId="0" applyFont="1" applyAlignment="1" applyProtection="1">
      <alignment horizontal="right" vertical="top"/>
      <protection locked="0"/>
    </xf>
    <xf numFmtId="0" fontId="20" fillId="33" borderId="10" xfId="2" applyFont="1" applyFill="1" applyBorder="1" applyAlignment="1" applyProtection="1">
      <alignment horizontal="right" vertical="top"/>
      <protection locked="0"/>
    </xf>
    <xf numFmtId="0" fontId="20" fillId="33" borderId="0" xfId="2" applyFont="1" applyFill="1" applyAlignment="1" applyProtection="1">
      <alignment horizontal="right" vertical="top"/>
      <protection locked="0"/>
    </xf>
    <xf numFmtId="0" fontId="20" fillId="0" borderId="0" xfId="2" applyFont="1" applyAlignment="1" applyProtection="1">
      <alignment horizontal="right" vertical="top"/>
      <protection locked="0"/>
    </xf>
    <xf numFmtId="0" fontId="19" fillId="0" borderId="0" xfId="2" applyFont="1" applyAlignment="1" applyProtection="1">
      <alignment horizontal="right"/>
      <protection locked="0"/>
    </xf>
    <xf numFmtId="0" fontId="0" fillId="34" borderId="0" xfId="0" applyNumberFormat="1" applyFill="1" applyBorder="1" applyAlignment="1" applyProtection="1">
      <alignment horizontal="center" vertical="center"/>
      <protection locked="0"/>
    </xf>
    <xf numFmtId="0" fontId="18" fillId="0" borderId="0" xfId="2" applyFont="1" applyProtection="1">
      <protection locked="0"/>
    </xf>
    <xf numFmtId="0" fontId="23" fillId="33" borderId="0" xfId="2" applyFont="1" applyFill="1" applyAlignment="1" applyProtection="1">
      <protection locked="0"/>
    </xf>
    <xf numFmtId="0" fontId="24" fillId="0" borderId="0" xfId="2" applyFont="1" applyAlignment="1" applyProtection="1">
      <alignment horizontal="center"/>
      <protection locked="0"/>
    </xf>
    <xf numFmtId="0" fontId="18" fillId="35" borderId="11" xfId="2" applyFill="1" applyBorder="1" applyProtection="1">
      <protection locked="0"/>
    </xf>
    <xf numFmtId="0" fontId="19" fillId="35" borderId="12" xfId="2" applyFont="1" applyFill="1" applyBorder="1" applyAlignment="1" applyProtection="1">
      <protection locked="0"/>
    </xf>
    <xf numFmtId="0" fontId="19" fillId="35" borderId="13" xfId="2" applyFont="1" applyFill="1" applyBorder="1" applyAlignment="1" applyProtection="1">
      <protection locked="0"/>
    </xf>
    <xf numFmtId="0" fontId="19" fillId="35" borderId="14" xfId="2" applyFont="1" applyFill="1" applyBorder="1" applyAlignment="1" applyProtection="1">
      <alignment horizontal="center" wrapText="1"/>
      <protection locked="0"/>
    </xf>
    <xf numFmtId="0" fontId="19" fillId="35" borderId="14" xfId="2" applyFont="1" applyFill="1" applyBorder="1" applyProtection="1">
      <protection locked="0"/>
    </xf>
    <xf numFmtId="0" fontId="19" fillId="35" borderId="14" xfId="2" applyFont="1" applyFill="1" applyBorder="1" applyAlignment="1" applyProtection="1">
      <alignment horizontal="center"/>
      <protection locked="0"/>
    </xf>
    <xf numFmtId="0" fontId="18" fillId="35" borderId="15" xfId="2" applyFill="1" applyBorder="1" applyProtection="1">
      <protection locked="0"/>
    </xf>
    <xf numFmtId="0" fontId="19" fillId="35" borderId="16" xfId="2" applyFont="1" applyFill="1" applyBorder="1" applyAlignment="1" applyProtection="1">
      <alignment horizontal="center" wrapText="1"/>
      <protection locked="0"/>
    </xf>
    <xf numFmtId="0" fontId="19" fillId="35" borderId="17" xfId="2" applyFont="1" applyFill="1" applyBorder="1" applyAlignment="1" applyProtection="1">
      <alignment horizontal="center"/>
      <protection locked="0"/>
    </xf>
    <xf numFmtId="0" fontId="19" fillId="35" borderId="17" xfId="2" applyFont="1" applyFill="1" applyBorder="1" applyAlignment="1" applyProtection="1">
      <alignment horizontal="center" wrapText="1"/>
      <protection locked="0"/>
    </xf>
    <xf numFmtId="0" fontId="18" fillId="33" borderId="14" xfId="2" applyFill="1" applyBorder="1" applyAlignment="1" applyProtection="1">
      <alignment horizontal="center" vertical="center"/>
      <protection locked="0"/>
    </xf>
    <xf numFmtId="0" fontId="18" fillId="0" borderId="14" xfId="2" applyFont="1" applyBorder="1" applyAlignment="1" applyProtection="1">
      <alignment vertical="center" wrapText="1"/>
      <protection locked="0"/>
    </xf>
    <xf numFmtId="165" fontId="0" fillId="33" borderId="14" xfId="1" applyNumberFormat="1" applyFont="1" applyFill="1" applyBorder="1" applyProtection="1">
      <protection locked="0"/>
    </xf>
    <xf numFmtId="165" fontId="0" fillId="0" borderId="14" xfId="1" applyNumberFormat="1" applyFont="1" applyBorder="1" applyProtection="1">
      <protection locked="0"/>
    </xf>
    <xf numFmtId="0" fontId="18" fillId="0" borderId="15" xfId="2" applyBorder="1" applyProtection="1">
      <protection locked="0"/>
    </xf>
    <xf numFmtId="165" fontId="18" fillId="0" borderId="14" xfId="2" applyNumberFormat="1" applyBorder="1" applyProtection="1">
      <protection locked="0"/>
    </xf>
    <xf numFmtId="0" fontId="18" fillId="0" borderId="14" xfId="2" applyFill="1" applyBorder="1" applyAlignment="1" applyProtection="1">
      <alignment vertical="center" wrapText="1"/>
      <protection locked="0"/>
    </xf>
    <xf numFmtId="0" fontId="18" fillId="0" borderId="14" xfId="2" applyBorder="1" applyAlignment="1" applyProtection="1">
      <alignment vertical="center" wrapText="1"/>
      <protection locked="0"/>
    </xf>
    <xf numFmtId="0" fontId="18" fillId="33" borderId="14" xfId="2" applyFont="1" applyFill="1" applyBorder="1" applyAlignment="1" applyProtection="1">
      <alignment horizontal="center" vertical="center"/>
      <protection locked="0"/>
    </xf>
    <xf numFmtId="0" fontId="18" fillId="33" borderId="0" xfId="2" applyFill="1" applyAlignment="1" applyProtection="1">
      <alignment horizontal="center"/>
      <protection locked="0"/>
    </xf>
    <xf numFmtId="0" fontId="18" fillId="0" borderId="14" xfId="2" applyBorder="1" applyAlignment="1" applyProtection="1">
      <alignment horizontal="left" vertical="center"/>
      <protection locked="0"/>
    </xf>
    <xf numFmtId="0" fontId="18" fillId="0" borderId="14" xfId="2" applyBorder="1" applyAlignment="1" applyProtection="1">
      <alignment horizontal="center"/>
      <protection locked="0"/>
    </xf>
    <xf numFmtId="0" fontId="18" fillId="0" borderId="14" xfId="2" applyBorder="1" applyProtection="1">
      <protection locked="0"/>
    </xf>
    <xf numFmtId="0" fontId="18" fillId="33" borderId="14" xfId="2" applyFill="1" applyBorder="1" applyProtection="1">
      <protection locked="0"/>
    </xf>
    <xf numFmtId="0" fontId="19" fillId="0" borderId="14" xfId="2" applyFont="1" applyBorder="1" applyProtection="1">
      <protection locked="0"/>
    </xf>
    <xf numFmtId="165" fontId="19" fillId="0" borderId="14" xfId="2" applyNumberFormat="1" applyFont="1" applyBorder="1" applyProtection="1">
      <protection locked="0"/>
    </xf>
    <xf numFmtId="0" fontId="19" fillId="0" borderId="14" xfId="2" applyFont="1" applyBorder="1" applyAlignment="1" applyProtection="1">
      <alignment vertical="center" wrapText="1"/>
      <protection locked="0"/>
    </xf>
    <xf numFmtId="0" fontId="28" fillId="0" borderId="14" xfId="2" applyFont="1" applyBorder="1" applyAlignment="1" applyProtection="1">
      <alignment vertical="top" wrapText="1"/>
      <protection locked="0"/>
    </xf>
    <xf numFmtId="0" fontId="18" fillId="0" borderId="0" xfId="2" applyFill="1" applyBorder="1" applyProtection="1">
      <protection locked="0"/>
    </xf>
    <xf numFmtId="165" fontId="0" fillId="0" borderId="0" xfId="1" applyNumberFormat="1" applyFont="1" applyFill="1" applyBorder="1" applyProtection="1">
      <protection locked="0"/>
    </xf>
    <xf numFmtId="165" fontId="18" fillId="0" borderId="0" xfId="2" applyNumberFormat="1" applyFill="1" applyBorder="1" applyProtection="1">
      <protection locked="0"/>
    </xf>
    <xf numFmtId="0" fontId="18" fillId="0" borderId="0" xfId="2" applyFont="1" applyAlignment="1" applyProtection="1">
      <protection locked="0"/>
    </xf>
    <xf numFmtId="0" fontId="18" fillId="0" borderId="0" xfId="2" applyAlignment="1" applyProtection="1">
      <protection locked="0"/>
    </xf>
    <xf numFmtId="165" fontId="0" fillId="33" borderId="10" xfId="1" applyNumberFormat="1" applyFont="1" applyFill="1" applyBorder="1" applyProtection="1">
      <protection locked="0"/>
    </xf>
    <xf numFmtId="165" fontId="0" fillId="33" borderId="18" xfId="1" applyNumberFormat="1" applyFont="1" applyFill="1" applyBorder="1" applyProtection="1">
      <protection locked="0"/>
    </xf>
    <xf numFmtId="0" fontId="19" fillId="0" borderId="0" xfId="2" applyFont="1" applyFill="1" applyBorder="1" applyAlignment="1" applyProtection="1">
      <protection locked="0"/>
    </xf>
    <xf numFmtId="165" fontId="0" fillId="0" borderId="12" xfId="1" applyNumberFormat="1" applyFont="1" applyBorder="1" applyProtection="1">
      <protection locked="0"/>
    </xf>
    <xf numFmtId="15" fontId="18" fillId="0" borderId="0" xfId="2" applyNumberFormat="1" applyProtection="1">
      <protection locked="0"/>
    </xf>
    <xf numFmtId="0" fontId="28" fillId="0" borderId="0" xfId="2" applyFont="1" applyAlignment="1" applyProtection="1">
      <alignment horizontal="center"/>
      <protection locked="0"/>
    </xf>
    <xf numFmtId="0" fontId="18" fillId="0" borderId="0" xfId="2" applyFont="1" applyAlignment="1" applyProtection="1">
      <alignment horizontal="left"/>
      <protection locked="0"/>
    </xf>
    <xf numFmtId="0" fontId="18" fillId="0" borderId="0" xfId="2" applyAlignment="1" applyProtection="1">
      <alignment horizontal="left"/>
      <protection locked="0"/>
    </xf>
    <xf numFmtId="49" fontId="18" fillId="0" borderId="0" xfId="2" applyNumberFormat="1" applyAlignment="1" applyProtection="1">
      <alignment horizontal="center"/>
      <protection locked="0"/>
    </xf>
    <xf numFmtId="49" fontId="19" fillId="35" borderId="14" xfId="2" applyNumberFormat="1" applyFont="1" applyFill="1" applyBorder="1" applyAlignment="1" applyProtection="1">
      <alignment horizontal="center" wrapText="1"/>
      <protection locked="0"/>
    </xf>
    <xf numFmtId="49" fontId="18" fillId="0" borderId="14" xfId="2" applyNumberFormat="1" applyBorder="1" applyAlignment="1" applyProtection="1">
      <alignment horizontal="center" vertical="center"/>
      <protection locked="0"/>
    </xf>
    <xf numFmtId="49" fontId="18" fillId="0" borderId="14" xfId="2" applyNumberFormat="1" applyFill="1" applyBorder="1" applyAlignment="1" applyProtection="1">
      <alignment horizontal="center" vertical="center"/>
      <protection locked="0"/>
    </xf>
    <xf numFmtId="49" fontId="18" fillId="0" borderId="14" xfId="2" applyNumberFormat="1" applyFont="1" applyBorder="1" applyAlignment="1" applyProtection="1">
      <alignment horizontal="center" vertical="center"/>
      <protection locked="0"/>
    </xf>
    <xf numFmtId="49" fontId="18" fillId="0" borderId="14" xfId="2" applyNumberFormat="1" applyBorder="1" applyAlignment="1" applyProtection="1">
      <alignment horizontal="center"/>
      <protection locked="0"/>
    </xf>
    <xf numFmtId="49" fontId="18" fillId="0" borderId="0" xfId="2" applyNumberFormat="1" applyFont="1" applyAlignment="1" applyProtection="1">
      <alignment horizontal="left"/>
      <protection locked="0"/>
    </xf>
    <xf numFmtId="49" fontId="18" fillId="0" borderId="0" xfId="2" applyNumberFormat="1" applyAlignment="1" applyProtection="1">
      <alignment horizontal="left"/>
      <protection locked="0"/>
    </xf>
    <xf numFmtId="0" fontId="18" fillId="0" borderId="14" xfId="2" applyNumberFormat="1" applyFill="1" applyBorder="1" applyAlignment="1" applyProtection="1">
      <alignment horizontal="center" vertical="center"/>
      <protection locked="0"/>
    </xf>
    <xf numFmtId="0" fontId="18" fillId="0" borderId="14" xfId="2" applyNumberFormat="1" applyFont="1" applyFill="1" applyBorder="1" applyAlignment="1" applyProtection="1">
      <alignment horizontal="center" vertical="center"/>
      <protection locked="0"/>
    </xf>
    <xf numFmtId="165" fontId="18" fillId="0" borderId="0" xfId="2" applyNumberFormat="1" applyProtection="1">
      <protection locked="0"/>
    </xf>
    <xf numFmtId="0" fontId="18" fillId="0" borderId="0" xfId="2" applyFill="1" applyProtection="1">
      <protection locked="0"/>
    </xf>
    <xf numFmtId="0" fontId="19" fillId="0" borderId="14" xfId="2" applyFont="1" applyFill="1" applyBorder="1" applyAlignment="1" applyProtection="1">
      <alignment horizontal="center" wrapText="1"/>
      <protection locked="0"/>
    </xf>
    <xf numFmtId="165" fontId="0" fillId="0" borderId="14" xfId="1" applyNumberFormat="1" applyFont="1" applyFill="1" applyBorder="1" applyAlignment="1" applyProtection="1">
      <alignment horizontal="center"/>
      <protection locked="0"/>
    </xf>
    <xf numFmtId="0" fontId="18" fillId="0" borderId="14" xfId="2" applyFill="1" applyBorder="1" applyProtection="1">
      <protection locked="0"/>
    </xf>
    <xf numFmtId="179" fontId="19" fillId="0" borderId="14" xfId="2" applyNumberFormat="1" applyFont="1" applyBorder="1" applyProtection="1">
      <protection locked="0"/>
    </xf>
    <xf numFmtId="179" fontId="0" fillId="0" borderId="14" xfId="1" applyNumberFormat="1" applyFont="1" applyBorder="1" applyProtection="1">
      <protection locked="0"/>
    </xf>
    <xf numFmtId="0" fontId="18" fillId="0" borderId="14" xfId="2" applyNumberFormat="1" applyBorder="1" applyAlignment="1" applyProtection="1">
      <alignment horizontal="center" vertical="center"/>
      <protection locked="0"/>
    </xf>
    <xf numFmtId="0" fontId="18" fillId="0" borderId="14" xfId="2" applyFont="1" applyFill="1" applyBorder="1" applyAlignment="1" applyProtection="1">
      <alignment vertical="center" wrapText="1"/>
      <protection locked="0"/>
    </xf>
    <xf numFmtId="49" fontId="18" fillId="0" borderId="14" xfId="2" applyNumberFormat="1" applyFont="1" applyFill="1" applyBorder="1" applyAlignment="1" applyProtection="1">
      <alignment horizontal="center" vertical="center"/>
      <protection locked="0"/>
    </xf>
    <xf numFmtId="0" fontId="18" fillId="0" borderId="14" xfId="2" applyFill="1" applyBorder="1" applyAlignment="1" applyProtection="1">
      <alignment horizontal="left" vertical="center"/>
      <protection locked="0"/>
    </xf>
    <xf numFmtId="179" fontId="19" fillId="0" borderId="14" xfId="2" applyNumberFormat="1" applyFont="1" applyFill="1" applyBorder="1" applyProtection="1">
      <protection locked="0"/>
    </xf>
    <xf numFmtId="179" fontId="19" fillId="39" borderId="14" xfId="2" applyNumberFormat="1" applyFont="1" applyFill="1" applyBorder="1" applyProtection="1">
      <protection locked="0"/>
    </xf>
    <xf numFmtId="180" fontId="18" fillId="0" borderId="0" xfId="2" applyNumberFormat="1" applyFill="1" applyProtection="1">
      <protection locked="0"/>
    </xf>
    <xf numFmtId="179" fontId="18" fillId="0" borderId="14" xfId="2" applyNumberFormat="1" applyFill="1" applyBorder="1" applyProtection="1">
      <protection locked="0"/>
    </xf>
    <xf numFmtId="179" fontId="18" fillId="33" borderId="14" xfId="2" applyNumberFormat="1" applyFill="1" applyBorder="1" applyProtection="1">
      <protection locked="0"/>
    </xf>
    <xf numFmtId="179" fontId="18" fillId="0" borderId="0" xfId="2" applyNumberFormat="1" applyBorder="1" applyProtection="1">
      <protection locked="0"/>
    </xf>
    <xf numFmtId="179" fontId="18" fillId="0" borderId="14" xfId="2" applyNumberFormat="1" applyBorder="1" applyProtection="1">
      <protection locked="0"/>
    </xf>
    <xf numFmtId="181" fontId="18" fillId="0" borderId="14" xfId="2" applyNumberFormat="1" applyFill="1" applyBorder="1" applyProtection="1">
      <protection locked="0"/>
    </xf>
    <xf numFmtId="181" fontId="18" fillId="33" borderId="14" xfId="2" applyNumberFormat="1" applyFill="1" applyBorder="1" applyProtection="1">
      <protection locked="0"/>
    </xf>
    <xf numFmtId="165" fontId="18" fillId="33" borderId="14" xfId="2" applyNumberFormat="1" applyFill="1" applyBorder="1" applyProtection="1">
      <protection locked="0"/>
    </xf>
    <xf numFmtId="165" fontId="18" fillId="0" borderId="0" xfId="2" applyNumberFormat="1" applyBorder="1" applyProtection="1">
      <protection locked="0"/>
    </xf>
    <xf numFmtId="165" fontId="19" fillId="0" borderId="14" xfId="2" applyNumberFormat="1" applyFont="1" applyBorder="1" applyAlignment="1" applyProtection="1">
      <alignment vertical="center" wrapText="1"/>
      <protection locked="0"/>
    </xf>
    <xf numFmtId="165" fontId="28" fillId="0" borderId="14" xfId="2" applyNumberFormat="1" applyFont="1" applyBorder="1" applyAlignment="1" applyProtection="1">
      <alignment vertical="top" wrapText="1"/>
      <protection locked="0"/>
    </xf>
    <xf numFmtId="179" fontId="18" fillId="0" borderId="0" xfId="2" applyNumberFormat="1" applyProtection="1">
      <protection locked="0"/>
    </xf>
    <xf numFmtId="164" fontId="18" fillId="0" borderId="0" xfId="2" applyNumberFormat="1" applyProtection="1">
      <protection locked="0"/>
    </xf>
    <xf numFmtId="164" fontId="18" fillId="0" borderId="0" xfId="2" applyNumberFormat="1" applyBorder="1" applyProtection="1">
      <protection locked="0"/>
    </xf>
    <xf numFmtId="165" fontId="18" fillId="0" borderId="14" xfId="2" applyNumberFormat="1" applyBorder="1" applyAlignment="1" applyProtection="1">
      <alignment vertical="center" wrapText="1"/>
      <protection locked="0"/>
    </xf>
    <xf numFmtId="44" fontId="18" fillId="0" borderId="0" xfId="2" applyNumberFormat="1" applyProtection="1">
      <protection locked="0"/>
    </xf>
    <xf numFmtId="184" fontId="18" fillId="0" borderId="0" xfId="2" applyNumberFormat="1" applyProtection="1">
      <protection locked="0"/>
    </xf>
    <xf numFmtId="182" fontId="18" fillId="0" borderId="0" xfId="2" applyNumberFormat="1" applyFill="1" applyProtection="1">
      <protection locked="0"/>
    </xf>
    <xf numFmtId="182" fontId="18" fillId="0" borderId="0" xfId="2" applyNumberFormat="1" applyProtection="1">
      <protection locked="0"/>
    </xf>
    <xf numFmtId="185" fontId="18" fillId="0" borderId="0" xfId="2" applyNumberFormat="1" applyProtection="1">
      <protection locked="0"/>
    </xf>
    <xf numFmtId="183" fontId="18" fillId="0" borderId="0" xfId="2" applyNumberFormat="1" applyProtection="1">
      <protection locked="0"/>
    </xf>
    <xf numFmtId="186" fontId="18" fillId="0" borderId="0" xfId="223" applyNumberFormat="1" applyFont="1" applyProtection="1">
      <protection locked="0"/>
    </xf>
    <xf numFmtId="169" fontId="18" fillId="0" borderId="0" xfId="223" applyNumberFormat="1" applyFont="1" applyProtection="1">
      <protection locked="0"/>
    </xf>
    <xf numFmtId="187" fontId="18" fillId="0" borderId="0" xfId="2" applyNumberFormat="1" applyProtection="1">
      <protection locked="0"/>
    </xf>
    <xf numFmtId="189" fontId="18" fillId="0" borderId="0" xfId="2" applyNumberFormat="1" applyProtection="1">
      <protection locked="0"/>
    </xf>
    <xf numFmtId="164" fontId="18" fillId="0" borderId="0" xfId="2" applyNumberFormat="1" applyFill="1" applyProtection="1">
      <protection locked="0"/>
    </xf>
    <xf numFmtId="185" fontId="18" fillId="0" borderId="0" xfId="2" applyNumberFormat="1" applyFill="1" applyProtection="1">
      <protection locked="0"/>
    </xf>
    <xf numFmtId="165" fontId="18" fillId="0" borderId="0" xfId="2" applyNumberFormat="1" applyFill="1" applyProtection="1">
      <protection locked="0"/>
    </xf>
    <xf numFmtId="183" fontId="18" fillId="0" borderId="0" xfId="2" applyNumberFormat="1" applyFill="1" applyProtection="1">
      <protection locked="0"/>
    </xf>
    <xf numFmtId="179" fontId="18" fillId="0" borderId="0" xfId="2" applyNumberFormat="1" applyFill="1" applyProtection="1">
      <protection locked="0"/>
    </xf>
    <xf numFmtId="169" fontId="18" fillId="0" borderId="0" xfId="223" applyNumberFormat="1" applyFont="1" applyFill="1" applyProtection="1">
      <protection locked="0"/>
    </xf>
    <xf numFmtId="43" fontId="18" fillId="0" borderId="0" xfId="223" applyNumberFormat="1" applyFont="1" applyFill="1" applyProtection="1">
      <protection locked="0"/>
    </xf>
    <xf numFmtId="187" fontId="18" fillId="0" borderId="0" xfId="2" applyNumberFormat="1" applyFill="1" applyProtection="1">
      <protection locked="0"/>
    </xf>
    <xf numFmtId="179" fontId="18" fillId="0" borderId="0" xfId="2" applyNumberFormat="1" applyFill="1" applyBorder="1" applyProtection="1">
      <protection locked="0"/>
    </xf>
    <xf numFmtId="188" fontId="18" fillId="0" borderId="0" xfId="223" applyNumberFormat="1" applyFont="1" applyFill="1" applyProtection="1">
      <protection locked="0"/>
    </xf>
    <xf numFmtId="166" fontId="18" fillId="0" borderId="0" xfId="223" applyNumberFormat="1" applyFont="1" applyFill="1" applyProtection="1">
      <protection locked="0"/>
    </xf>
    <xf numFmtId="0" fontId="18" fillId="0" borderId="0" xfId="2" applyFont="1" applyAlignment="1" applyProtection="1">
      <alignment horizontal="left" vertical="top" wrapText="1"/>
      <protection locked="0"/>
    </xf>
    <xf numFmtId="0" fontId="18" fillId="0" borderId="0" xfId="2" applyAlignment="1" applyProtection="1">
      <alignment horizontal="left" wrapText="1"/>
      <protection locked="0"/>
    </xf>
    <xf numFmtId="0" fontId="18" fillId="0" borderId="0" xfId="2" applyAlignment="1" applyProtection="1">
      <alignment horizontal="left" vertical="top" wrapText="1"/>
      <protection locked="0"/>
    </xf>
    <xf numFmtId="0" fontId="21" fillId="0" borderId="0" xfId="2" applyFont="1" applyAlignment="1" applyProtection="1">
      <alignment horizontal="center" vertical="top"/>
      <protection locked="0"/>
    </xf>
    <xf numFmtId="0" fontId="19" fillId="35" borderId="11" xfId="2" applyFont="1" applyFill="1" applyBorder="1" applyAlignment="1" applyProtection="1">
      <alignment horizontal="center"/>
      <protection locked="0"/>
    </xf>
    <xf numFmtId="0" fontId="19" fillId="35" borderId="12" xfId="2" applyFont="1" applyFill="1" applyBorder="1" applyAlignment="1" applyProtection="1">
      <alignment horizontal="center"/>
      <protection locked="0"/>
    </xf>
    <xf numFmtId="0" fontId="19" fillId="35" borderId="13" xfId="2" applyFont="1" applyFill="1" applyBorder="1" applyAlignment="1" applyProtection="1">
      <alignment horizontal="center"/>
      <protection locked="0"/>
    </xf>
    <xf numFmtId="0" fontId="19" fillId="0" borderId="11" xfId="2" applyFont="1" applyFill="1" applyBorder="1" applyAlignment="1" applyProtection="1">
      <alignment horizontal="left"/>
      <protection locked="0"/>
    </xf>
    <xf numFmtId="0" fontId="19" fillId="0" borderId="12" xfId="2" applyFont="1" applyFill="1" applyBorder="1" applyAlignment="1" applyProtection="1">
      <alignment horizontal="left"/>
      <protection locked="0"/>
    </xf>
    <xf numFmtId="0" fontId="19" fillId="0" borderId="13" xfId="2" applyFont="1" applyFill="1" applyBorder="1" applyAlignment="1" applyProtection="1">
      <alignment horizontal="left"/>
      <protection locked="0"/>
    </xf>
    <xf numFmtId="165" fontId="19" fillId="0" borderId="11" xfId="2" applyNumberFormat="1" applyFont="1" applyFill="1" applyBorder="1" applyAlignment="1" applyProtection="1">
      <alignment horizontal="left"/>
      <protection locked="0"/>
    </xf>
    <xf numFmtId="165" fontId="19" fillId="0" borderId="12" xfId="2" applyNumberFormat="1" applyFont="1" applyFill="1" applyBorder="1" applyAlignment="1" applyProtection="1">
      <alignment horizontal="left"/>
      <protection locked="0"/>
    </xf>
    <xf numFmtId="165" fontId="19" fillId="0" borderId="13" xfId="2" applyNumberFormat="1" applyFont="1" applyFill="1" applyBorder="1" applyAlignment="1" applyProtection="1">
      <alignment horizontal="left"/>
      <protection locked="0"/>
    </xf>
  </cellXfs>
  <cellStyles count="224">
    <cellStyle name="$" xfId="4"/>
    <cellStyle name="$ 2" xfId="5"/>
    <cellStyle name="$ 3" xfId="6"/>
    <cellStyle name="$_CCA-Request_H11bps" xfId="7"/>
    <cellStyle name="$_CCA-Request_H11bps 2" xfId="8"/>
    <cellStyle name="$_CCA-Request_H11bps 3" xfId="9"/>
    <cellStyle name="$_CCA-Request_H11bps July 9" xfId="10"/>
    <cellStyle name="$_CCA-Request_H11bps July 9 2" xfId="11"/>
    <cellStyle name="$_CCA-Request_H11bps July 9 3" xfId="12"/>
    <cellStyle name="$comma" xfId="13"/>
    <cellStyle name="_Comma" xfId="14"/>
    <cellStyle name="_Comma 2" xfId="15"/>
    <cellStyle name="_Comma 3" xfId="16"/>
    <cellStyle name="_Currency" xfId="17"/>
    <cellStyle name="_Currency 2" xfId="18"/>
    <cellStyle name="_Currency 3" xfId="19"/>
    <cellStyle name="_CurrencySpace" xfId="20"/>
    <cellStyle name="_CurrencySpace 2" xfId="21"/>
    <cellStyle name="_CurrencySpace 3" xfId="22"/>
    <cellStyle name="_Multiple" xfId="23"/>
    <cellStyle name="_Multiple 2" xfId="24"/>
    <cellStyle name="_Multiple 3" xfId="25"/>
    <cellStyle name="_MultipleSpace" xfId="26"/>
    <cellStyle name="_MultipleSpace 2" xfId="27"/>
    <cellStyle name="_MultipleSpace 3" xfId="28"/>
    <cellStyle name="_Percent" xfId="29"/>
    <cellStyle name="_Percent 2" xfId="30"/>
    <cellStyle name="_Percent 3" xfId="31"/>
    <cellStyle name="_PercentSpace" xfId="32"/>
    <cellStyle name="_PercentSpace 2" xfId="33"/>
    <cellStyle name="_PercentSpace 3" xfId="34"/>
    <cellStyle name="_PercentSpace_AR Analysis 061207" xfId="35"/>
    <cellStyle name="_PercentSpace_AR Analysis 061207 2" xfId="36"/>
    <cellStyle name="_PercentSpace_AR Analysis 061207 3" xfId="37"/>
    <cellStyle name="_PercentSpace_RMDx BP050513a 051212a" xfId="38"/>
    <cellStyle name="_PercentSpace_RMDx BP050513a 051212a 2" xfId="39"/>
    <cellStyle name="_PercentSpace_RMDx BP050513a 051212a 3" xfId="40"/>
    <cellStyle name="20% - Accent1 2" xfId="41"/>
    <cellStyle name="20% - Accent1 3" xfId="42"/>
    <cellStyle name="20% - Accent2 2" xfId="43"/>
    <cellStyle name="20% - Accent2 3" xfId="44"/>
    <cellStyle name="20% - Accent3 2" xfId="45"/>
    <cellStyle name="20% - Accent3 3" xfId="46"/>
    <cellStyle name="20% - Accent4 2" xfId="47"/>
    <cellStyle name="20% - Accent4 3" xfId="48"/>
    <cellStyle name="20% - Accent5 2" xfId="49"/>
    <cellStyle name="20% - Accent5 3" xfId="50"/>
    <cellStyle name="20% - Accent6 2" xfId="51"/>
    <cellStyle name="20% - Accent6 3" xfId="52"/>
    <cellStyle name="40% - Accent1 2" xfId="53"/>
    <cellStyle name="40% - Accent1 3" xfId="54"/>
    <cellStyle name="40% - Accent2 2" xfId="55"/>
    <cellStyle name="40% - Accent2 3" xfId="56"/>
    <cellStyle name="40% - Accent3 2" xfId="57"/>
    <cellStyle name="40% - Accent3 3" xfId="58"/>
    <cellStyle name="40% - Accent4 2" xfId="59"/>
    <cellStyle name="40% - Accent4 3" xfId="60"/>
    <cellStyle name="40% - Accent5 2" xfId="61"/>
    <cellStyle name="40% - Accent5 3" xfId="62"/>
    <cellStyle name="40% - Accent6 2" xfId="63"/>
    <cellStyle name="40% - Accent6 3" xfId="64"/>
    <cellStyle name="60% - Accent1 2" xfId="65"/>
    <cellStyle name="60% - Accent2 2" xfId="66"/>
    <cellStyle name="60% - Accent3 2" xfId="67"/>
    <cellStyle name="60% - Accent4 2" xfId="68"/>
    <cellStyle name="60% - Accent5 2" xfId="69"/>
    <cellStyle name="60% - Accent6 2" xfId="70"/>
    <cellStyle name="Accent1 2" xfId="71"/>
    <cellStyle name="Accent2 2" xfId="72"/>
    <cellStyle name="Accent3 2" xfId="73"/>
    <cellStyle name="Accent4 2" xfId="74"/>
    <cellStyle name="Accent5 2" xfId="75"/>
    <cellStyle name="Accent6 2" xfId="76"/>
    <cellStyle name="Bad 2" xfId="77"/>
    <cellStyle name="Calculation 2" xfId="78"/>
    <cellStyle name="Check Cell 2" xfId="79"/>
    <cellStyle name="Comma" xfId="223" builtinId="3"/>
    <cellStyle name="Comma 2" xfId="3"/>
    <cellStyle name="Comma 2 2" xfId="80"/>
    <cellStyle name="Comma 2 3" xfId="81"/>
    <cellStyle name="Comma 2 4" xfId="82"/>
    <cellStyle name="Comma 3" xfId="83"/>
    <cellStyle name="Comma 4" xfId="84"/>
    <cellStyle name="Comma 4 2" xfId="85"/>
    <cellStyle name="Comma 4 3" xfId="86"/>
    <cellStyle name="Comma 5" xfId="87"/>
    <cellStyle name="Comma 6" xfId="88"/>
    <cellStyle name="Comma 7" xfId="89"/>
    <cellStyle name="comma zerodec" xfId="90"/>
    <cellStyle name="Currency" xfId="1" builtinId="4"/>
    <cellStyle name="Currency 2" xfId="91"/>
    <cellStyle name="Currency 3" xfId="92"/>
    <cellStyle name="Currency 4" xfId="93"/>
    <cellStyle name="Currency1" xfId="94"/>
    <cellStyle name="Dollar (zero dec)" xfId="95"/>
    <cellStyle name="Explanatory Text 2" xfId="96"/>
    <cellStyle name="Good 2" xfId="97"/>
    <cellStyle name="Grey" xfId="98"/>
    <cellStyle name="Header1" xfId="99"/>
    <cellStyle name="Header2" xfId="100"/>
    <cellStyle name="Heading 1 2" xfId="101"/>
    <cellStyle name="Heading 2 2" xfId="102"/>
    <cellStyle name="Heading 3 2" xfId="103"/>
    <cellStyle name="Heading 4 2" xfId="104"/>
    <cellStyle name="Input [yellow]" xfId="105"/>
    <cellStyle name="Input 2" xfId="106"/>
    <cellStyle name="Input 3" xfId="107"/>
    <cellStyle name="Linked Cell 2" xfId="108"/>
    <cellStyle name="multiple" xfId="109"/>
    <cellStyle name="Neutral 2" xfId="110"/>
    <cellStyle name="Normal" xfId="0" builtinId="0"/>
    <cellStyle name="Normal - Style1" xfId="111"/>
    <cellStyle name="Normal - Style1 2" xfId="112"/>
    <cellStyle name="Normal - Style1 2 2" xfId="113"/>
    <cellStyle name="Normal - Style1 3" xfId="114"/>
    <cellStyle name="Normal - Style1 3 2" xfId="115"/>
    <cellStyle name="Normal - Style1 4" xfId="116"/>
    <cellStyle name="Normal - Style1 5" xfId="117"/>
    <cellStyle name="Normal 10" xfId="118"/>
    <cellStyle name="Normal 11" xfId="119"/>
    <cellStyle name="Normal 12" xfId="120"/>
    <cellStyle name="Normal 13" xfId="121"/>
    <cellStyle name="Normal 13 2" xfId="122"/>
    <cellStyle name="Normal 14" xfId="123"/>
    <cellStyle name="Normal 15" xfId="124"/>
    <cellStyle name="Normal 16" xfId="125"/>
    <cellStyle name="Normal 17" xfId="126"/>
    <cellStyle name="Normal 17 2" xfId="127"/>
    <cellStyle name="Normal 18" xfId="128"/>
    <cellStyle name="Normal 19" xfId="129"/>
    <cellStyle name="Normal 2" xfId="2"/>
    <cellStyle name="Normal 2 2" xfId="130"/>
    <cellStyle name="Normal 20" xfId="131"/>
    <cellStyle name="Normal 21" xfId="132"/>
    <cellStyle name="Normal 22" xfId="133"/>
    <cellStyle name="Normal 23" xfId="134"/>
    <cellStyle name="Normal 3" xfId="135"/>
    <cellStyle name="Normal 4" xfId="136"/>
    <cellStyle name="Normal 4 2" xfId="137"/>
    <cellStyle name="Normal 5" xfId="138"/>
    <cellStyle name="Normal 5 2" xfId="139"/>
    <cellStyle name="Normal 6" xfId="140"/>
    <cellStyle name="Normal 6 2" xfId="141"/>
    <cellStyle name="Normal 7" xfId="142"/>
    <cellStyle name="Normal 7 2" xfId="143"/>
    <cellStyle name="Normal 8" xfId="144"/>
    <cellStyle name="Normal 8 2" xfId="145"/>
    <cellStyle name="Normal 9" xfId="146"/>
    <cellStyle name="Normal 9 2" xfId="147"/>
    <cellStyle name="Note 2" xfId="148"/>
    <cellStyle name="Note 3" xfId="149"/>
    <cellStyle name="Number" xfId="150"/>
    <cellStyle name="Number 2" xfId="151"/>
    <cellStyle name="Number 3" xfId="152"/>
    <cellStyle name="OH01" xfId="153"/>
    <cellStyle name="OH01 2" xfId="154"/>
    <cellStyle name="OH01 3" xfId="155"/>
    <cellStyle name="OHnplode" xfId="156"/>
    <cellStyle name="Output 2" xfId="157"/>
    <cellStyle name="Percent [2]" xfId="158"/>
    <cellStyle name="Percent [2] 2" xfId="159"/>
    <cellStyle name="Percent [2] 3" xfId="160"/>
    <cellStyle name="Percent [2] 3 2" xfId="161"/>
    <cellStyle name="Percent [2] 4" xfId="162"/>
    <cellStyle name="Percent [2] 5" xfId="163"/>
    <cellStyle name="Percent 10" xfId="164"/>
    <cellStyle name="Percent 11" xfId="165"/>
    <cellStyle name="Percent 12" xfId="166"/>
    <cellStyle name="Percent 13" xfId="167"/>
    <cellStyle name="Percent 14" xfId="168"/>
    <cellStyle name="Percent 15" xfId="169"/>
    <cellStyle name="Percent 16" xfId="170"/>
    <cellStyle name="Percent 17" xfId="171"/>
    <cellStyle name="Percent 18" xfId="172"/>
    <cellStyle name="Percent 19" xfId="173"/>
    <cellStyle name="Percent 2" xfId="174"/>
    <cellStyle name="Percent 2 2" xfId="175"/>
    <cellStyle name="Percent 2 3" xfId="176"/>
    <cellStyle name="Percent 2 4" xfId="177"/>
    <cellStyle name="Percent 20" xfId="178"/>
    <cellStyle name="Percent 21" xfId="179"/>
    <cellStyle name="Percent 22" xfId="180"/>
    <cellStyle name="Percent 23" xfId="181"/>
    <cellStyle name="Percent 24" xfId="182"/>
    <cellStyle name="Percent 25" xfId="183"/>
    <cellStyle name="Percent 3" xfId="184"/>
    <cellStyle name="Percent 4" xfId="185"/>
    <cellStyle name="Percent 5" xfId="186"/>
    <cellStyle name="Percent 5 2" xfId="187"/>
    <cellStyle name="Percent 5 3" xfId="188"/>
    <cellStyle name="Percent 6" xfId="189"/>
    <cellStyle name="Percent 7" xfId="190"/>
    <cellStyle name="Percent 8" xfId="191"/>
    <cellStyle name="Percent 9" xfId="192"/>
    <cellStyle name="PSChar" xfId="193"/>
    <cellStyle name="PSDate" xfId="194"/>
    <cellStyle name="PSDec" xfId="195"/>
    <cellStyle name="PSHeading" xfId="196"/>
    <cellStyle name="PSInt" xfId="197"/>
    <cellStyle name="PSSpacer" xfId="198"/>
    <cellStyle name="ShOut" xfId="199"/>
    <cellStyle name="ShOut 2" xfId="200"/>
    <cellStyle name="ShOut 3" xfId="201"/>
    <cellStyle name="Style 1" xfId="202"/>
    <cellStyle name="Style 1 2" xfId="203"/>
    <cellStyle name="Style 1 3" xfId="204"/>
    <cellStyle name="Style 2" xfId="205"/>
    <cellStyle name="Style 2 2" xfId="206"/>
    <cellStyle name="Style 2 3" xfId="207"/>
    <cellStyle name="Style 3" xfId="208"/>
    <cellStyle name="Style 3 2" xfId="209"/>
    <cellStyle name="Style 3 3" xfId="210"/>
    <cellStyle name="Title 2" xfId="211"/>
    <cellStyle name="Total 2" xfId="212"/>
    <cellStyle name="Warning Text 2" xfId="213"/>
    <cellStyle name="x" xfId="214"/>
    <cellStyle name="x 2" xfId="215"/>
    <cellStyle name="x 3" xfId="216"/>
    <cellStyle name="x_CCA-Request_H11bps" xfId="217"/>
    <cellStyle name="x_CCA-Request_H11bps 2" xfId="218"/>
    <cellStyle name="x_CCA-Request_H11bps 3" xfId="219"/>
    <cellStyle name="x_CCA-Request_H11bps July 9" xfId="220"/>
    <cellStyle name="x_CCA-Request_H11bps July 9 2" xfId="221"/>
    <cellStyle name="x_CCA-Request_H11bps July 9 3" xfId="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86734\AppData\Local\Microsoft\Windows\Temporary%20Internet%20Files\Content.Outlook\8TR8AJJ9\2017_Filing_Requirements_Chapter2_Appendices%20-%20APp.%202-B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N92"/>
  <sheetViews>
    <sheetView showGridLines="0" zoomScale="85" zoomScaleNormal="85" workbookViewId="0">
      <pane xSplit="3" ySplit="16" topLeftCell="D17" activePane="bottomRight" state="frozen"/>
      <selection activeCell="N17" sqref="N17"/>
      <selection pane="topRight" activeCell="N17" sqref="N17"/>
      <selection pane="bottomLeft" activeCell="N17" sqref="N17"/>
      <selection pane="bottomRight" activeCell="M64" sqref="M64"/>
    </sheetView>
  </sheetViews>
  <sheetFormatPr defaultColWidth="9.109375" defaultRowHeight="13.2" x14ac:dyDescent="0.25"/>
  <cols>
    <col min="1" max="1" width="7.6640625" style="1" customWidth="1"/>
    <col min="2" max="2" width="10.109375" style="55" customWidth="1"/>
    <col min="3" max="3" width="37.88671875" style="2" customWidth="1"/>
    <col min="4" max="4" width="14.44140625" style="66" customWidth="1"/>
    <col min="5" max="5" width="20.6640625" style="2" bestFit="1" customWidth="1"/>
    <col min="6" max="6" width="11.6640625" style="2" customWidth="1"/>
    <col min="7" max="7" width="13.5546875" style="2" customWidth="1"/>
    <col min="8" max="8" width="1.6640625" style="3" customWidth="1"/>
    <col min="9" max="9" width="14.33203125" style="2" customWidth="1"/>
    <col min="10" max="10" width="13.44140625" style="2" customWidth="1"/>
    <col min="11" max="11" width="11.88671875" style="2" customWidth="1"/>
    <col min="12" max="12" width="14.5546875" style="2" bestFit="1" customWidth="1"/>
    <col min="13" max="13" width="14.109375" style="2" bestFit="1" customWidth="1"/>
    <col min="14" max="14" width="10.33203125" style="2" bestFit="1" customWidth="1"/>
    <col min="15" max="16384" width="9.109375" style="2"/>
  </cols>
  <sheetData>
    <row r="1" spans="1:13" ht="12.75" hidden="1" x14ac:dyDescent="0.2">
      <c r="L1" s="4" t="s">
        <v>0</v>
      </c>
      <c r="M1" s="5">
        <v>0</v>
      </c>
    </row>
    <row r="2" spans="1:13" ht="15" hidden="1" x14ac:dyDescent="0.25">
      <c r="L2" s="4" t="s">
        <v>1</v>
      </c>
      <c r="M2" s="6"/>
    </row>
    <row r="3" spans="1:13" ht="12.75" hidden="1" x14ac:dyDescent="0.2">
      <c r="L3" s="4" t="s">
        <v>2</v>
      </c>
      <c r="M3" s="6"/>
    </row>
    <row r="4" spans="1:13" ht="12.75" hidden="1" x14ac:dyDescent="0.2">
      <c r="L4" s="4" t="s">
        <v>3</v>
      </c>
      <c r="M4" s="6"/>
    </row>
    <row r="5" spans="1:13" ht="12.75" hidden="1" x14ac:dyDescent="0.2">
      <c r="L5" s="4" t="s">
        <v>4</v>
      </c>
      <c r="M5" s="7"/>
    </row>
    <row r="6" spans="1:13" ht="12.75" hidden="1" x14ac:dyDescent="0.2">
      <c r="L6" s="4"/>
      <c r="M6" s="8"/>
    </row>
    <row r="7" spans="1:13" ht="12.75" hidden="1" x14ac:dyDescent="0.2">
      <c r="L7" s="4" t="s">
        <v>5</v>
      </c>
      <c r="M7" s="7"/>
    </row>
    <row r="9" spans="1:13" ht="18" x14ac:dyDescent="0.2">
      <c r="A9" s="117" t="s">
        <v>6</v>
      </c>
      <c r="B9" s="117"/>
      <c r="C9" s="117"/>
      <c r="D9" s="117"/>
      <c r="E9" s="117"/>
      <c r="F9" s="117"/>
      <c r="G9" s="117"/>
      <c r="H9" s="117"/>
      <c r="I9" s="117"/>
      <c r="J9" s="117"/>
      <c r="K9" s="117"/>
      <c r="L9" s="117"/>
      <c r="M9" s="117"/>
    </row>
    <row r="10" spans="1:13" ht="21" x14ac:dyDescent="0.2">
      <c r="A10" s="117" t="s">
        <v>7</v>
      </c>
      <c r="B10" s="117"/>
      <c r="C10" s="117"/>
      <c r="D10" s="117"/>
      <c r="E10" s="117"/>
      <c r="F10" s="117"/>
      <c r="G10" s="117"/>
      <c r="H10" s="117"/>
      <c r="I10" s="117"/>
      <c r="J10" s="117"/>
      <c r="K10" s="117"/>
      <c r="L10" s="117"/>
      <c r="M10" s="117"/>
    </row>
    <row r="11" spans="1:13" ht="12.75" x14ac:dyDescent="0.2">
      <c r="H11" s="2"/>
    </row>
    <row r="12" spans="1:13" ht="15" x14ac:dyDescent="0.2">
      <c r="E12" s="9" t="s">
        <v>8</v>
      </c>
      <c r="F12" s="10" t="s">
        <v>9</v>
      </c>
      <c r="H12" s="2"/>
    </row>
    <row r="13" spans="1:13" ht="15" x14ac:dyDescent="0.25">
      <c r="C13" s="11"/>
      <c r="E13" s="9" t="s">
        <v>10</v>
      </c>
      <c r="F13" s="12">
        <v>2014</v>
      </c>
      <c r="G13" s="13"/>
    </row>
    <row r="15" spans="1:13" ht="12.75" x14ac:dyDescent="0.2">
      <c r="D15" s="118" t="s">
        <v>11</v>
      </c>
      <c r="E15" s="119"/>
      <c r="F15" s="119"/>
      <c r="G15" s="120"/>
      <c r="I15" s="14"/>
      <c r="J15" s="15" t="s">
        <v>12</v>
      </c>
      <c r="K15" s="15"/>
      <c r="L15" s="16"/>
      <c r="M15" s="3"/>
    </row>
    <row r="16" spans="1:13" ht="27" x14ac:dyDescent="0.2">
      <c r="A16" s="17" t="s">
        <v>13</v>
      </c>
      <c r="B16" s="56" t="s">
        <v>14</v>
      </c>
      <c r="C16" s="18" t="s">
        <v>15</v>
      </c>
      <c r="D16" s="67" t="s">
        <v>16</v>
      </c>
      <c r="E16" s="19" t="s">
        <v>17</v>
      </c>
      <c r="F16" s="22" t="s">
        <v>18</v>
      </c>
      <c r="G16" s="17" t="s">
        <v>19</v>
      </c>
      <c r="H16" s="20"/>
      <c r="I16" s="21" t="s">
        <v>16</v>
      </c>
      <c r="J16" s="22" t="s">
        <v>20</v>
      </c>
      <c r="K16" s="22" t="s">
        <v>18</v>
      </c>
      <c r="L16" s="23" t="s">
        <v>19</v>
      </c>
      <c r="M16" s="17" t="s">
        <v>21</v>
      </c>
    </row>
    <row r="17" spans="1:14" ht="15" x14ac:dyDescent="0.25">
      <c r="A17" s="24">
        <v>12</v>
      </c>
      <c r="B17" s="58">
        <v>1610</v>
      </c>
      <c r="C17" s="73" t="s">
        <v>72</v>
      </c>
      <c r="D17" s="68">
        <v>343.4640930283</v>
      </c>
      <c r="E17" s="68">
        <v>9.4294059271599977</v>
      </c>
      <c r="F17" s="26"/>
      <c r="G17" s="27">
        <f>D17+E17+F17</f>
        <v>352.89349895546002</v>
      </c>
      <c r="H17" s="20"/>
      <c r="I17" s="68">
        <v>-156.31904967043005</v>
      </c>
      <c r="J17" s="68">
        <v>-33.616095089999995</v>
      </c>
      <c r="K17" s="26"/>
      <c r="L17" s="27">
        <f>I17+J17+K17</f>
        <v>-189.93514476043003</v>
      </c>
      <c r="M17" s="29">
        <f t="shared" ref="M17" si="0">G17+L17</f>
        <v>162.95835419502998</v>
      </c>
      <c r="N17" s="65"/>
    </row>
    <row r="18" spans="1:14" ht="25.5" x14ac:dyDescent="0.25">
      <c r="A18" s="24">
        <v>12</v>
      </c>
      <c r="B18" s="58">
        <v>1611</v>
      </c>
      <c r="C18" s="73" t="s">
        <v>22</v>
      </c>
      <c r="D18" s="68">
        <v>0</v>
      </c>
      <c r="E18" s="68"/>
      <c r="F18" s="26"/>
      <c r="G18" s="27">
        <f t="shared" ref="G18:G60" si="1">D18+E18+F18</f>
        <v>0</v>
      </c>
      <c r="H18" s="28"/>
      <c r="I18" s="68">
        <v>0</v>
      </c>
      <c r="J18" s="68"/>
      <c r="K18" s="26"/>
      <c r="L18" s="27">
        <f t="shared" ref="L18:L60" si="2">I18+J18+K18</f>
        <v>0</v>
      </c>
      <c r="M18" s="29">
        <f>G18+L18</f>
        <v>0</v>
      </c>
      <c r="N18" s="65"/>
    </row>
    <row r="19" spans="1:14" ht="25.5" x14ac:dyDescent="0.25">
      <c r="A19" s="24" t="s">
        <v>23</v>
      </c>
      <c r="B19" s="58">
        <v>1612</v>
      </c>
      <c r="C19" s="73" t="s">
        <v>24</v>
      </c>
      <c r="D19" s="68">
        <v>0</v>
      </c>
      <c r="E19" s="68"/>
      <c r="F19" s="26"/>
      <c r="G19" s="27">
        <f t="shared" si="1"/>
        <v>0</v>
      </c>
      <c r="H19" s="28"/>
      <c r="I19" s="68">
        <v>0</v>
      </c>
      <c r="J19" s="68"/>
      <c r="K19" s="26"/>
      <c r="L19" s="27">
        <f t="shared" si="2"/>
        <v>0</v>
      </c>
      <c r="M19" s="29">
        <f t="shared" ref="M19:M63" si="3">G19+L19</f>
        <v>0</v>
      </c>
      <c r="N19" s="65"/>
    </row>
    <row r="20" spans="1:14" ht="15" x14ac:dyDescent="0.25">
      <c r="A20" s="24" t="s">
        <v>25</v>
      </c>
      <c r="B20" s="63">
        <v>1615</v>
      </c>
      <c r="C20" s="73" t="s">
        <v>26</v>
      </c>
      <c r="D20" s="68">
        <v>3.3159999999999999E-3</v>
      </c>
      <c r="E20" s="68"/>
      <c r="F20" s="26"/>
      <c r="G20" s="27">
        <f t="shared" si="1"/>
        <v>3.3159999999999999E-3</v>
      </c>
      <c r="H20" s="28"/>
      <c r="I20" s="68">
        <v>0</v>
      </c>
      <c r="J20" s="68"/>
      <c r="K20" s="26"/>
      <c r="L20" s="27">
        <f t="shared" si="2"/>
        <v>0</v>
      </c>
      <c r="M20" s="29">
        <f t="shared" si="3"/>
        <v>3.3159999999999999E-3</v>
      </c>
      <c r="N20" s="65"/>
    </row>
    <row r="21" spans="1:14" ht="15" x14ac:dyDescent="0.25">
      <c r="A21" s="24">
        <v>1</v>
      </c>
      <c r="B21" s="63">
        <v>1620</v>
      </c>
      <c r="C21" s="73" t="s">
        <v>73</v>
      </c>
      <c r="D21" s="68">
        <v>2.1724E-2</v>
      </c>
      <c r="E21" s="68"/>
      <c r="F21" s="26"/>
      <c r="G21" s="27">
        <f t="shared" si="1"/>
        <v>2.1724E-2</v>
      </c>
      <c r="H21" s="28"/>
      <c r="I21" s="68">
        <v>-2.1724E-2</v>
      </c>
      <c r="J21" s="68"/>
      <c r="K21" s="26"/>
      <c r="L21" s="27">
        <f t="shared" si="2"/>
        <v>-2.1724E-2</v>
      </c>
      <c r="M21" s="29">
        <f t="shared" si="3"/>
        <v>0</v>
      </c>
      <c r="N21" s="65"/>
    </row>
    <row r="22" spans="1:14" ht="15" x14ac:dyDescent="0.25">
      <c r="A22" s="24">
        <v>6</v>
      </c>
      <c r="B22" s="58">
        <v>1665</v>
      </c>
      <c r="C22" s="73" t="s">
        <v>74</v>
      </c>
      <c r="D22" s="68">
        <v>0.13855429</v>
      </c>
      <c r="E22" s="68"/>
      <c r="F22" s="26"/>
      <c r="G22" s="27">
        <f t="shared" si="1"/>
        <v>0.13855429</v>
      </c>
      <c r="H22" s="28"/>
      <c r="I22" s="68">
        <v>-0.10632822</v>
      </c>
      <c r="J22" s="68">
        <v>-1.88434E-3</v>
      </c>
      <c r="K22" s="26"/>
      <c r="L22" s="27">
        <f t="shared" si="2"/>
        <v>-0.10821256</v>
      </c>
      <c r="M22" s="29">
        <f t="shared" si="3"/>
        <v>3.0341729999999997E-2</v>
      </c>
      <c r="N22" s="65"/>
    </row>
    <row r="23" spans="1:14" ht="15" x14ac:dyDescent="0.25">
      <c r="A23" s="24">
        <v>17</v>
      </c>
      <c r="B23" s="58">
        <v>1675</v>
      </c>
      <c r="C23" s="73" t="s">
        <v>75</v>
      </c>
      <c r="D23" s="68">
        <v>0.537296</v>
      </c>
      <c r="E23" s="68"/>
      <c r="F23" s="26"/>
      <c r="G23" s="27">
        <f t="shared" si="1"/>
        <v>0.537296</v>
      </c>
      <c r="H23" s="28"/>
      <c r="I23" s="68">
        <v>-0.47120830999999996</v>
      </c>
      <c r="J23" s="68">
        <v>-6.3400900000000005E-3</v>
      </c>
      <c r="K23" s="26"/>
      <c r="L23" s="27">
        <f t="shared" si="2"/>
        <v>-0.47754839999999998</v>
      </c>
      <c r="M23" s="29">
        <f t="shared" si="3"/>
        <v>5.9747600000000012E-2</v>
      </c>
      <c r="N23" s="65"/>
    </row>
    <row r="24" spans="1:14" ht="15" x14ac:dyDescent="0.25">
      <c r="A24" s="24">
        <v>17</v>
      </c>
      <c r="B24" s="58">
        <v>1680</v>
      </c>
      <c r="C24" s="73" t="s">
        <v>76</v>
      </c>
      <c r="D24" s="68">
        <v>8.4220000000000007E-3</v>
      </c>
      <c r="E24" s="68"/>
      <c r="F24" s="26"/>
      <c r="G24" s="27">
        <f t="shared" si="1"/>
        <v>8.4220000000000007E-3</v>
      </c>
      <c r="H24" s="28"/>
      <c r="I24" s="68">
        <v>-8.4220000000000007E-3</v>
      </c>
      <c r="J24" s="68"/>
      <c r="K24" s="26"/>
      <c r="L24" s="27">
        <f t="shared" si="2"/>
        <v>-8.4220000000000007E-3</v>
      </c>
      <c r="M24" s="29">
        <f t="shared" si="3"/>
        <v>0</v>
      </c>
      <c r="N24" s="65"/>
    </row>
    <row r="25" spans="1:14" ht="15" x14ac:dyDescent="0.25">
      <c r="A25" s="24" t="s">
        <v>25</v>
      </c>
      <c r="B25" s="58">
        <v>1805</v>
      </c>
      <c r="C25" s="30" t="s">
        <v>26</v>
      </c>
      <c r="D25" s="68">
        <v>58.967964710000004</v>
      </c>
      <c r="E25" s="68">
        <v>3.6883210000000007E-2</v>
      </c>
      <c r="F25" s="26">
        <v>-1.256E-3</v>
      </c>
      <c r="G25" s="27">
        <f t="shared" si="1"/>
        <v>59.003591920000005</v>
      </c>
      <c r="H25" s="28"/>
      <c r="I25" s="68">
        <v>-33.065632809999997</v>
      </c>
      <c r="J25" s="68">
        <v>-0.53093345999999997</v>
      </c>
      <c r="K25" s="26">
        <v>1.256E-3</v>
      </c>
      <c r="L25" s="27">
        <f t="shared" si="2"/>
        <v>-33.595310269999999</v>
      </c>
      <c r="M25" s="29">
        <f t="shared" si="3"/>
        <v>25.408281650000006</v>
      </c>
      <c r="N25" s="65"/>
    </row>
    <row r="26" spans="1:14" ht="15" x14ac:dyDescent="0.25">
      <c r="A26" s="24">
        <v>14.1</v>
      </c>
      <c r="B26" s="63">
        <v>1806</v>
      </c>
      <c r="C26" s="30" t="s">
        <v>77</v>
      </c>
      <c r="D26" s="68">
        <v>231.51115547999999</v>
      </c>
      <c r="E26" s="68">
        <v>0.76861908000000001</v>
      </c>
      <c r="F26" s="26"/>
      <c r="G26" s="27">
        <f t="shared" si="1"/>
        <v>232.27977455999999</v>
      </c>
      <c r="H26" s="28"/>
      <c r="I26" s="68">
        <v>-86.564857910000001</v>
      </c>
      <c r="J26" s="68">
        <v>-2.8290190699999997</v>
      </c>
      <c r="K26" s="26"/>
      <c r="L26" s="27">
        <f t="shared" si="2"/>
        <v>-89.393876980000002</v>
      </c>
      <c r="M26" s="29">
        <f t="shared" si="3"/>
        <v>142.88589758000001</v>
      </c>
      <c r="N26" s="65"/>
    </row>
    <row r="27" spans="1:14" ht="15" x14ac:dyDescent="0.25">
      <c r="A27" s="24">
        <v>47</v>
      </c>
      <c r="B27" s="58">
        <v>1808</v>
      </c>
      <c r="C27" s="30" t="s">
        <v>27</v>
      </c>
      <c r="D27" s="68">
        <v>7.1138795800000008</v>
      </c>
      <c r="E27" s="68">
        <v>0.42281173999999999</v>
      </c>
      <c r="F27" s="26">
        <v>-8.6009999999999993E-3</v>
      </c>
      <c r="G27" s="27">
        <f t="shared" si="1"/>
        <v>7.5280903200000013</v>
      </c>
      <c r="H27" s="28"/>
      <c r="I27" s="68">
        <v>-2.5318519500000001</v>
      </c>
      <c r="J27" s="68">
        <v>-0.12744220000000001</v>
      </c>
      <c r="K27" s="26">
        <v>8.6009999999999993E-3</v>
      </c>
      <c r="L27" s="27">
        <f t="shared" si="2"/>
        <v>-2.6506931499999999</v>
      </c>
      <c r="M27" s="29">
        <f t="shared" si="3"/>
        <v>4.8773971700000018</v>
      </c>
      <c r="N27" s="65"/>
    </row>
    <row r="28" spans="1:14" ht="15" x14ac:dyDescent="0.25">
      <c r="A28" s="24">
        <v>13</v>
      </c>
      <c r="B28" s="58">
        <v>1810</v>
      </c>
      <c r="C28" s="30" t="s">
        <v>28</v>
      </c>
      <c r="D28" s="68">
        <v>0</v>
      </c>
      <c r="E28" s="68"/>
      <c r="F28" s="26"/>
      <c r="G28" s="27">
        <f t="shared" si="1"/>
        <v>0</v>
      </c>
      <c r="H28" s="28"/>
      <c r="I28" s="68">
        <v>0</v>
      </c>
      <c r="J28" s="68"/>
      <c r="K28" s="26"/>
      <c r="L28" s="27">
        <f t="shared" si="2"/>
        <v>0</v>
      </c>
      <c r="M28" s="29">
        <f t="shared" si="3"/>
        <v>0</v>
      </c>
      <c r="N28" s="65"/>
    </row>
    <row r="29" spans="1:14" ht="15" x14ac:dyDescent="0.25">
      <c r="A29" s="24">
        <v>47</v>
      </c>
      <c r="B29" s="58">
        <v>1815</v>
      </c>
      <c r="C29" s="30" t="s">
        <v>29</v>
      </c>
      <c r="D29" s="68">
        <v>181.05939885999996</v>
      </c>
      <c r="E29" s="68">
        <v>14.131184829999995</v>
      </c>
      <c r="F29" s="26">
        <v>-26.799547539999999</v>
      </c>
      <c r="G29" s="27">
        <f t="shared" si="1"/>
        <v>168.39103614999996</v>
      </c>
      <c r="H29" s="28"/>
      <c r="I29" s="68">
        <v>-55.339818160000007</v>
      </c>
      <c r="J29" s="68">
        <v>-3.3767652199999998</v>
      </c>
      <c r="K29" s="26">
        <v>0.46264603999999998</v>
      </c>
      <c r="L29" s="27">
        <f t="shared" si="2"/>
        <v>-58.253937340000007</v>
      </c>
      <c r="M29" s="29">
        <f t="shared" si="3"/>
        <v>110.13709880999996</v>
      </c>
      <c r="N29" s="65"/>
    </row>
    <row r="30" spans="1:14" ht="15" x14ac:dyDescent="0.25">
      <c r="A30" s="24">
        <v>47</v>
      </c>
      <c r="B30" s="58">
        <v>1820</v>
      </c>
      <c r="C30" s="73" t="s">
        <v>30</v>
      </c>
      <c r="D30" s="68">
        <v>469.53537156000004</v>
      </c>
      <c r="E30" s="68">
        <v>42.589503079999993</v>
      </c>
      <c r="F30" s="26">
        <v>22.76815964</v>
      </c>
      <c r="G30" s="27">
        <f t="shared" si="1"/>
        <v>534.89303428000005</v>
      </c>
      <c r="H30" s="28"/>
      <c r="I30" s="68">
        <v>-170.11468377999998</v>
      </c>
      <c r="J30" s="68">
        <v>-10.090726160000001</v>
      </c>
      <c r="K30" s="26">
        <v>3.5186015100000003</v>
      </c>
      <c r="L30" s="27">
        <f t="shared" si="2"/>
        <v>-176.68680842999999</v>
      </c>
      <c r="M30" s="29">
        <f t="shared" si="3"/>
        <v>358.20622585000007</v>
      </c>
      <c r="N30" s="65"/>
    </row>
    <row r="31" spans="1:14" ht="15" x14ac:dyDescent="0.25">
      <c r="A31" s="24">
        <v>47</v>
      </c>
      <c r="B31" s="58">
        <v>1825</v>
      </c>
      <c r="C31" s="30" t="s">
        <v>31</v>
      </c>
      <c r="D31" s="68">
        <v>0</v>
      </c>
      <c r="E31" s="68"/>
      <c r="F31" s="26"/>
      <c r="G31" s="27">
        <f t="shared" si="1"/>
        <v>0</v>
      </c>
      <c r="H31" s="28"/>
      <c r="I31" s="68">
        <v>0</v>
      </c>
      <c r="J31" s="68"/>
      <c r="K31" s="26"/>
      <c r="L31" s="27">
        <f t="shared" si="2"/>
        <v>0</v>
      </c>
      <c r="M31" s="29">
        <f t="shared" si="3"/>
        <v>0</v>
      </c>
      <c r="N31" s="65"/>
    </row>
    <row r="32" spans="1:14" ht="15" x14ac:dyDescent="0.25">
      <c r="A32" s="24">
        <v>47</v>
      </c>
      <c r="B32" s="58">
        <v>1830</v>
      </c>
      <c r="C32" s="30" t="s">
        <v>32</v>
      </c>
      <c r="D32" s="68">
        <v>2555.4524306529552</v>
      </c>
      <c r="E32" s="68">
        <v>164.9</v>
      </c>
      <c r="F32" s="26">
        <v>-13.497419903917001</v>
      </c>
      <c r="G32" s="27">
        <f t="shared" si="1"/>
        <v>2706.8550107490382</v>
      </c>
      <c r="H32" s="28"/>
      <c r="I32" s="68">
        <v>-824.76794311856975</v>
      </c>
      <c r="J32" s="68">
        <v>-46.925595029999457</v>
      </c>
      <c r="K32" s="26">
        <v>12.361212381013836</v>
      </c>
      <c r="L32" s="27">
        <f t="shared" si="2"/>
        <v>-859.3323257675554</v>
      </c>
      <c r="M32" s="29">
        <f t="shared" si="3"/>
        <v>1847.5226849814828</v>
      </c>
      <c r="N32" s="65"/>
    </row>
    <row r="33" spans="1:14" ht="15" x14ac:dyDescent="0.25">
      <c r="A33" s="24">
        <v>47</v>
      </c>
      <c r="B33" s="58">
        <v>1835</v>
      </c>
      <c r="C33" s="30" t="s">
        <v>33</v>
      </c>
      <c r="D33" s="68">
        <v>1686.7883264347965</v>
      </c>
      <c r="E33" s="68">
        <v>106.78866513</v>
      </c>
      <c r="F33" s="26">
        <v>-0.57804756999999984</v>
      </c>
      <c r="G33" s="27">
        <f t="shared" si="1"/>
        <v>1792.9989439947965</v>
      </c>
      <c r="H33" s="28"/>
      <c r="I33" s="68">
        <v>-690.96598709501291</v>
      </c>
      <c r="J33" s="68">
        <v>-36.086161189999999</v>
      </c>
      <c r="K33" s="26">
        <v>1.5475351399999999</v>
      </c>
      <c r="L33" s="27">
        <f t="shared" si="2"/>
        <v>-725.50461314501285</v>
      </c>
      <c r="M33" s="29">
        <f t="shared" si="3"/>
        <v>1067.4943308497836</v>
      </c>
      <c r="N33" s="65"/>
    </row>
    <row r="34" spans="1:14" ht="15" x14ac:dyDescent="0.25">
      <c r="A34" s="24">
        <v>47</v>
      </c>
      <c r="B34" s="58">
        <v>1840</v>
      </c>
      <c r="C34" s="30" t="s">
        <v>34</v>
      </c>
      <c r="D34" s="68">
        <v>23.420098450000001</v>
      </c>
      <c r="E34" s="68">
        <v>0.15704479000000002</v>
      </c>
      <c r="F34" s="26"/>
      <c r="G34" s="27">
        <f t="shared" si="1"/>
        <v>23.577143240000002</v>
      </c>
      <c r="H34" s="28"/>
      <c r="I34" s="68">
        <v>-13.632233379999999</v>
      </c>
      <c r="J34" s="68">
        <v>-0.46361702000000005</v>
      </c>
      <c r="K34" s="26"/>
      <c r="L34" s="27">
        <f t="shared" si="2"/>
        <v>-14.0958504</v>
      </c>
      <c r="M34" s="29">
        <f t="shared" si="3"/>
        <v>9.4812928400000018</v>
      </c>
      <c r="N34" s="65"/>
    </row>
    <row r="35" spans="1:14" ht="15" x14ac:dyDescent="0.25">
      <c r="A35" s="24">
        <v>47</v>
      </c>
      <c r="B35" s="58">
        <v>1845</v>
      </c>
      <c r="C35" s="30" t="s">
        <v>35</v>
      </c>
      <c r="D35" s="68">
        <v>774.57963422166574</v>
      </c>
      <c r="E35" s="68">
        <v>42.897453329999998</v>
      </c>
      <c r="F35" s="26">
        <v>1.6070279999999999E-2</v>
      </c>
      <c r="G35" s="27">
        <f t="shared" si="1"/>
        <v>817.49315783166571</v>
      </c>
      <c r="H35" s="28"/>
      <c r="I35" s="68">
        <v>-346.10780668956932</v>
      </c>
      <c r="J35" s="68">
        <v>-27.236216880000001</v>
      </c>
      <c r="K35" s="26">
        <v>0</v>
      </c>
      <c r="L35" s="27">
        <f t="shared" si="2"/>
        <v>-373.34402356956934</v>
      </c>
      <c r="M35" s="29">
        <f t="shared" si="3"/>
        <v>444.14913426209637</v>
      </c>
      <c r="N35" s="65"/>
    </row>
    <row r="36" spans="1:14" ht="15" x14ac:dyDescent="0.25">
      <c r="A36" s="24">
        <v>47</v>
      </c>
      <c r="B36" s="58">
        <v>1850</v>
      </c>
      <c r="C36" s="30" t="s">
        <v>36</v>
      </c>
      <c r="D36" s="68">
        <v>1611.0297325599997</v>
      </c>
      <c r="E36" s="68">
        <v>103.20860646999991</v>
      </c>
      <c r="F36" s="26">
        <v>-5.0263161399999996</v>
      </c>
      <c r="G36" s="27">
        <f t="shared" si="1"/>
        <v>1709.2120228899996</v>
      </c>
      <c r="H36" s="28"/>
      <c r="I36" s="68">
        <v>-462.62022937756313</v>
      </c>
      <c r="J36" s="68">
        <v>-34.551826829999996</v>
      </c>
      <c r="K36" s="26">
        <v>5.0911575099999995</v>
      </c>
      <c r="L36" s="27">
        <f t="shared" si="2"/>
        <v>-492.0808986975631</v>
      </c>
      <c r="M36" s="29">
        <f t="shared" si="3"/>
        <v>1217.1311241924366</v>
      </c>
      <c r="N36" s="65"/>
    </row>
    <row r="37" spans="1:14" ht="15" x14ac:dyDescent="0.25">
      <c r="A37" s="24">
        <v>47</v>
      </c>
      <c r="B37" s="58">
        <v>1855</v>
      </c>
      <c r="C37" s="30" t="s">
        <v>37</v>
      </c>
      <c r="D37" s="68">
        <v>0</v>
      </c>
      <c r="E37" s="68"/>
      <c r="F37" s="26"/>
      <c r="G37" s="27">
        <f t="shared" si="1"/>
        <v>0</v>
      </c>
      <c r="H37" s="28"/>
      <c r="I37" s="68">
        <v>0</v>
      </c>
      <c r="J37" s="68"/>
      <c r="K37" s="26"/>
      <c r="L37" s="27">
        <f t="shared" si="2"/>
        <v>0</v>
      </c>
      <c r="M37" s="29">
        <f t="shared" si="3"/>
        <v>0</v>
      </c>
      <c r="N37" s="65"/>
    </row>
    <row r="38" spans="1:14" ht="15" x14ac:dyDescent="0.25">
      <c r="A38" s="24">
        <v>47</v>
      </c>
      <c r="B38" s="58">
        <v>1860</v>
      </c>
      <c r="C38" s="30" t="s">
        <v>38</v>
      </c>
      <c r="D38" s="68">
        <v>15.820785899999981</v>
      </c>
      <c r="E38" s="68">
        <v>3.1581321999999989</v>
      </c>
      <c r="F38" s="26">
        <v>10.68133022</v>
      </c>
      <c r="G38" s="27">
        <f t="shared" si="1"/>
        <v>29.66024831999998</v>
      </c>
      <c r="H38" s="28"/>
      <c r="I38" s="68">
        <v>-3.5716646900000004</v>
      </c>
      <c r="J38" s="68">
        <v>-3.00493057</v>
      </c>
      <c r="K38" s="26">
        <v>1.5706018900000001</v>
      </c>
      <c r="L38" s="27">
        <f t="shared" si="2"/>
        <v>-5.0059933700000006</v>
      </c>
      <c r="M38" s="29">
        <f t="shared" si="3"/>
        <v>24.654254949999981</v>
      </c>
      <c r="N38" s="65"/>
    </row>
    <row r="39" spans="1:14" ht="15" x14ac:dyDescent="0.25">
      <c r="A39" s="24">
        <v>47</v>
      </c>
      <c r="B39" s="58">
        <v>1555</v>
      </c>
      <c r="C39" s="30" t="s">
        <v>39</v>
      </c>
      <c r="D39" s="68">
        <v>488.33312805999998</v>
      </c>
      <c r="E39" s="68">
        <v>29.58875235</v>
      </c>
      <c r="F39" s="26">
        <v>-18.235877840000001</v>
      </c>
      <c r="G39" s="27">
        <f t="shared" si="1"/>
        <v>499.68600256999997</v>
      </c>
      <c r="H39" s="28"/>
      <c r="I39" s="68">
        <v>-125.05431667999997</v>
      </c>
      <c r="J39" s="68">
        <v>-33.638368719999995</v>
      </c>
      <c r="K39" s="26">
        <v>6.1849589000000007</v>
      </c>
      <c r="L39" s="27">
        <f t="shared" si="2"/>
        <v>-152.50772649999996</v>
      </c>
      <c r="M39" s="29">
        <f t="shared" si="3"/>
        <v>347.17827607000004</v>
      </c>
      <c r="N39" s="65"/>
    </row>
    <row r="40" spans="1:14" ht="15" x14ac:dyDescent="0.25">
      <c r="A40" s="24" t="s">
        <v>25</v>
      </c>
      <c r="B40" s="58">
        <v>1905</v>
      </c>
      <c r="C40" s="30" t="s">
        <v>26</v>
      </c>
      <c r="D40" s="68">
        <v>10.4977118994</v>
      </c>
      <c r="E40" s="68">
        <v>6.0070606446300001</v>
      </c>
      <c r="F40" s="26"/>
      <c r="G40" s="27">
        <f t="shared" si="1"/>
        <v>16.504772544030001</v>
      </c>
      <c r="H40" s="28"/>
      <c r="I40" s="68">
        <v>-9.2802900000000001E-3</v>
      </c>
      <c r="J40" s="68"/>
      <c r="K40" s="26"/>
      <c r="L40" s="27">
        <f t="shared" si="2"/>
        <v>-9.2802900000000001E-3</v>
      </c>
      <c r="M40" s="29">
        <f t="shared" si="3"/>
        <v>16.495492254030001</v>
      </c>
      <c r="N40" s="65"/>
    </row>
    <row r="41" spans="1:14" ht="15" x14ac:dyDescent="0.25">
      <c r="A41" s="24">
        <v>47</v>
      </c>
      <c r="B41" s="58">
        <v>1908</v>
      </c>
      <c r="C41" s="30" t="s">
        <v>40</v>
      </c>
      <c r="D41" s="68">
        <v>136.27068010001</v>
      </c>
      <c r="E41" s="68">
        <v>9.4889644750500004</v>
      </c>
      <c r="F41" s="26"/>
      <c r="G41" s="27">
        <f t="shared" si="1"/>
        <v>145.75964457506001</v>
      </c>
      <c r="H41" s="28"/>
      <c r="I41" s="68">
        <v>-62.531268619200006</v>
      </c>
      <c r="J41" s="68">
        <v>-2.7377793399999999</v>
      </c>
      <c r="K41" s="26"/>
      <c r="L41" s="27">
        <f t="shared" si="2"/>
        <v>-65.269047959200009</v>
      </c>
      <c r="M41" s="29">
        <f t="shared" si="3"/>
        <v>80.490596615859999</v>
      </c>
      <c r="N41" s="65"/>
    </row>
    <row r="42" spans="1:14" ht="15" x14ac:dyDescent="0.25">
      <c r="A42" s="24">
        <v>13</v>
      </c>
      <c r="B42" s="58">
        <v>1910</v>
      </c>
      <c r="C42" s="30" t="s">
        <v>28</v>
      </c>
      <c r="D42" s="68">
        <v>10.468077604940001</v>
      </c>
      <c r="E42" s="68">
        <v>5.5297395399099987</v>
      </c>
      <c r="F42" s="26"/>
      <c r="G42" s="27">
        <f t="shared" si="1"/>
        <v>15.99781714485</v>
      </c>
      <c r="H42" s="28"/>
      <c r="I42" s="68">
        <v>-15.779613618156084</v>
      </c>
      <c r="J42" s="68">
        <v>1.5432257203665911</v>
      </c>
      <c r="K42" s="26"/>
      <c r="L42" s="27">
        <f t="shared" si="2"/>
        <v>-14.236387897789493</v>
      </c>
      <c r="M42" s="29">
        <f t="shared" si="3"/>
        <v>1.7614292470605069</v>
      </c>
      <c r="N42" s="65"/>
    </row>
    <row r="43" spans="1:14" ht="15" x14ac:dyDescent="0.25">
      <c r="A43" s="24">
        <v>8</v>
      </c>
      <c r="B43" s="58">
        <v>1915</v>
      </c>
      <c r="C43" s="30" t="s">
        <v>79</v>
      </c>
      <c r="D43" s="68">
        <v>4.0669099498200012</v>
      </c>
      <c r="E43" s="68">
        <v>1.1738301305399996</v>
      </c>
      <c r="F43" s="26">
        <v>-0.62011964165999978</v>
      </c>
      <c r="G43" s="27">
        <f t="shared" si="1"/>
        <v>4.6206204387000014</v>
      </c>
      <c r="H43" s="28"/>
      <c r="I43" s="68">
        <v>-2.1832664420599999</v>
      </c>
      <c r="J43" s="68">
        <v>-0.66145301000000001</v>
      </c>
      <c r="K43" s="26">
        <v>0.62011964165999978</v>
      </c>
      <c r="L43" s="27">
        <f t="shared" si="2"/>
        <v>-2.2245998104</v>
      </c>
      <c r="M43" s="29">
        <f t="shared" si="3"/>
        <v>2.3960206283000014</v>
      </c>
      <c r="N43" s="65"/>
    </row>
    <row r="44" spans="1:14" ht="15" x14ac:dyDescent="0.25">
      <c r="A44" s="24">
        <v>10</v>
      </c>
      <c r="B44" s="58">
        <v>1920</v>
      </c>
      <c r="C44" s="30" t="s">
        <v>41</v>
      </c>
      <c r="D44" s="68">
        <v>43.161055292060006</v>
      </c>
      <c r="E44" s="68">
        <v>7.3574807373600004</v>
      </c>
      <c r="F44" s="26">
        <v>-0.30563535788999996</v>
      </c>
      <c r="G44" s="27">
        <f t="shared" si="1"/>
        <v>50.212900671530008</v>
      </c>
      <c r="H44" s="28"/>
      <c r="I44" s="68">
        <v>-24.853211667338112</v>
      </c>
      <c r="J44" s="68">
        <v>-9.6612374290479579</v>
      </c>
      <c r="K44" s="26">
        <v>0.30563535788999996</v>
      </c>
      <c r="L44" s="27">
        <f t="shared" si="2"/>
        <v>-34.208813738496076</v>
      </c>
      <c r="M44" s="29">
        <f t="shared" si="3"/>
        <v>16.004086933033932</v>
      </c>
      <c r="N44" s="65"/>
    </row>
    <row r="45" spans="1:14" ht="15" x14ac:dyDescent="0.25">
      <c r="A45" s="24"/>
      <c r="B45" s="64">
        <v>1925</v>
      </c>
      <c r="C45" s="73" t="s">
        <v>78</v>
      </c>
      <c r="D45" s="68">
        <v>138.17067030065002</v>
      </c>
      <c r="E45" s="68">
        <v>12.180779489070002</v>
      </c>
      <c r="F45" s="26"/>
      <c r="G45" s="27">
        <f t="shared" si="1"/>
        <v>150.35144978972002</v>
      </c>
      <c r="H45" s="28"/>
      <c r="I45" s="68">
        <v>-77.344551692140001</v>
      </c>
      <c r="J45" s="68">
        <v>-13.851134079999998</v>
      </c>
      <c r="K45" s="26"/>
      <c r="L45" s="27">
        <f t="shared" si="2"/>
        <v>-91.195685772139996</v>
      </c>
      <c r="M45" s="29">
        <f t="shared" si="3"/>
        <v>59.155764017580026</v>
      </c>
      <c r="N45" s="65"/>
    </row>
    <row r="46" spans="1:14" ht="15" x14ac:dyDescent="0.25">
      <c r="A46" s="24">
        <v>10</v>
      </c>
      <c r="B46" s="58">
        <v>1930</v>
      </c>
      <c r="C46" s="30" t="s">
        <v>42</v>
      </c>
      <c r="D46" s="68">
        <v>220.65589131121544</v>
      </c>
      <c r="E46" s="68">
        <v>23.109743649036446</v>
      </c>
      <c r="F46" s="26">
        <v>-8.8829336466630195</v>
      </c>
      <c r="G46" s="27">
        <f t="shared" si="1"/>
        <v>234.88270131358885</v>
      </c>
      <c r="H46" s="28"/>
      <c r="I46" s="68">
        <v>-150.20165904567617</v>
      </c>
      <c r="J46" s="68">
        <v>-15.4402799</v>
      </c>
      <c r="K46" s="26">
        <v>6.6274301059461651</v>
      </c>
      <c r="L46" s="27">
        <f t="shared" si="2"/>
        <v>-159.01450883973001</v>
      </c>
      <c r="M46" s="29">
        <f t="shared" si="3"/>
        <v>75.868192473858841</v>
      </c>
      <c r="N46" s="65"/>
    </row>
    <row r="47" spans="1:14" ht="15" x14ac:dyDescent="0.25">
      <c r="A47" s="24">
        <v>8</v>
      </c>
      <c r="B47" s="58">
        <v>1935</v>
      </c>
      <c r="C47" s="30" t="s">
        <v>43</v>
      </c>
      <c r="D47" s="68">
        <v>1.27683317262</v>
      </c>
      <c r="E47" s="68"/>
      <c r="F47" s="26">
        <v>-0.11590089984</v>
      </c>
      <c r="G47" s="27">
        <f t="shared" si="1"/>
        <v>1.16093227278</v>
      </c>
      <c r="H47" s="28"/>
      <c r="I47" s="68">
        <v>-0.94881537642000002</v>
      </c>
      <c r="J47" s="68">
        <v>-0.14535732999999998</v>
      </c>
      <c r="K47" s="26">
        <v>0.11590089984</v>
      </c>
      <c r="L47" s="27">
        <f t="shared" si="2"/>
        <v>-0.97827180658000001</v>
      </c>
      <c r="M47" s="29">
        <f t="shared" si="3"/>
        <v>0.18266046619999998</v>
      </c>
      <c r="N47" s="65"/>
    </row>
    <row r="48" spans="1:14" ht="15" x14ac:dyDescent="0.25">
      <c r="A48" s="24">
        <v>8</v>
      </c>
      <c r="B48" s="58">
        <v>1940</v>
      </c>
      <c r="C48" s="30" t="s">
        <v>44</v>
      </c>
      <c r="D48" s="68">
        <v>3.6925811523200034</v>
      </c>
      <c r="E48" s="68">
        <v>0.84933355098000018</v>
      </c>
      <c r="F48" s="26"/>
      <c r="G48" s="27">
        <f t="shared" si="1"/>
        <v>4.5419147033000034</v>
      </c>
      <c r="H48" s="28"/>
      <c r="I48" s="68">
        <v>-1.4540567961400002</v>
      </c>
      <c r="J48" s="68">
        <v>-0.6832317</v>
      </c>
      <c r="K48" s="26"/>
      <c r="L48" s="27">
        <f t="shared" si="2"/>
        <v>-2.13728849614</v>
      </c>
      <c r="M48" s="29">
        <f t="shared" si="3"/>
        <v>2.4046262071600033</v>
      </c>
      <c r="N48" s="65"/>
    </row>
    <row r="49" spans="1:14" ht="15" x14ac:dyDescent="0.25">
      <c r="A49" s="24">
        <v>8</v>
      </c>
      <c r="B49" s="58">
        <v>1945</v>
      </c>
      <c r="C49" s="30" t="s">
        <v>45</v>
      </c>
      <c r="D49" s="68">
        <v>5.6647960202400007</v>
      </c>
      <c r="E49" s="68">
        <v>1.1625779369400007</v>
      </c>
      <c r="F49" s="26">
        <v>-0.47277631229999995</v>
      </c>
      <c r="G49" s="27">
        <f t="shared" si="1"/>
        <v>6.3545976448800019</v>
      </c>
      <c r="H49" s="28"/>
      <c r="I49" s="68">
        <v>-2.45446308032</v>
      </c>
      <c r="J49" s="68">
        <v>-1.2305673700000002</v>
      </c>
      <c r="K49" s="26">
        <v>0.47277631229999995</v>
      </c>
      <c r="L49" s="27">
        <f t="shared" si="2"/>
        <v>-3.2122541380200005</v>
      </c>
      <c r="M49" s="29">
        <f t="shared" si="3"/>
        <v>3.1423435068600014</v>
      </c>
      <c r="N49" s="65"/>
    </row>
    <row r="50" spans="1:14" ht="14.4" x14ac:dyDescent="0.3">
      <c r="A50" s="24">
        <v>8</v>
      </c>
      <c r="B50" s="58">
        <v>1950</v>
      </c>
      <c r="C50" s="30" t="s">
        <v>46</v>
      </c>
      <c r="D50" s="68">
        <v>85.412904329254502</v>
      </c>
      <c r="E50" s="68">
        <v>32.977596280343597</v>
      </c>
      <c r="F50" s="26">
        <v>-6.0854009368600011</v>
      </c>
      <c r="G50" s="27">
        <f t="shared" si="1"/>
        <v>112.30509967273809</v>
      </c>
      <c r="H50" s="28"/>
      <c r="I50" s="68">
        <v>-45.118277953200007</v>
      </c>
      <c r="J50" s="68">
        <v>-16.44506178</v>
      </c>
      <c r="K50" s="26">
        <v>3.1369815144500004</v>
      </c>
      <c r="L50" s="27">
        <f t="shared" si="2"/>
        <v>-58.426358218750011</v>
      </c>
      <c r="M50" s="29">
        <f t="shared" si="3"/>
        <v>53.878741453988084</v>
      </c>
      <c r="N50" s="65"/>
    </row>
    <row r="51" spans="1:14" ht="14.4" x14ac:dyDescent="0.3">
      <c r="A51" s="24">
        <v>8</v>
      </c>
      <c r="B51" s="58">
        <v>1955</v>
      </c>
      <c r="C51" s="30" t="s">
        <v>47</v>
      </c>
      <c r="D51" s="68">
        <v>26.663444069070003</v>
      </c>
      <c r="E51" s="68">
        <v>1.2602496099999996</v>
      </c>
      <c r="F51" s="26"/>
      <c r="G51" s="27">
        <f t="shared" si="1"/>
        <v>27.923693679070002</v>
      </c>
      <c r="H51" s="28"/>
      <c r="I51" s="68">
        <v>-35.333561385997974</v>
      </c>
      <c r="J51" s="68">
        <v>-1.317662900437669</v>
      </c>
      <c r="K51" s="26"/>
      <c r="L51" s="27">
        <f t="shared" si="2"/>
        <v>-36.651224286435642</v>
      </c>
      <c r="M51" s="29">
        <f t="shared" si="3"/>
        <v>-8.7275306073656402</v>
      </c>
      <c r="N51" s="65"/>
    </row>
    <row r="52" spans="1:14" ht="14.4" x14ac:dyDescent="0.3">
      <c r="A52" s="32">
        <v>8</v>
      </c>
      <c r="B52" s="74">
        <v>1960</v>
      </c>
      <c r="C52" s="73" t="s">
        <v>48</v>
      </c>
      <c r="D52" s="68">
        <v>3.4420288885200003</v>
      </c>
      <c r="E52" s="68">
        <v>0.10923241086</v>
      </c>
      <c r="F52" s="26">
        <v>-0.68636191320000006</v>
      </c>
      <c r="G52" s="27">
        <f t="shared" si="1"/>
        <v>2.8648993861800003</v>
      </c>
      <c r="H52" s="28"/>
      <c r="I52" s="68">
        <v>-1.6272745834000002</v>
      </c>
      <c r="J52" s="68">
        <v>-0.63875453000000004</v>
      </c>
      <c r="K52" s="26">
        <v>0.68636191320000006</v>
      </c>
      <c r="L52" s="27">
        <f t="shared" si="2"/>
        <v>-1.5796672002000001</v>
      </c>
      <c r="M52" s="29">
        <f t="shared" si="3"/>
        <v>1.2852321859800002</v>
      </c>
      <c r="N52" s="65"/>
    </row>
    <row r="53" spans="1:14" ht="26.4" x14ac:dyDescent="0.3">
      <c r="A53" s="33">
        <v>47</v>
      </c>
      <c r="B53" s="74">
        <v>1970</v>
      </c>
      <c r="C53" s="30" t="s">
        <v>49</v>
      </c>
      <c r="D53" s="68">
        <v>0</v>
      </c>
      <c r="E53" s="68"/>
      <c r="F53" s="26"/>
      <c r="G53" s="27">
        <f t="shared" si="1"/>
        <v>0</v>
      </c>
      <c r="H53" s="28"/>
      <c r="I53" s="68">
        <v>0</v>
      </c>
      <c r="J53" s="68"/>
      <c r="K53" s="26"/>
      <c r="L53" s="27">
        <f t="shared" si="2"/>
        <v>0</v>
      </c>
      <c r="M53" s="29">
        <f t="shared" si="3"/>
        <v>0</v>
      </c>
      <c r="N53" s="65"/>
    </row>
    <row r="54" spans="1:14" ht="14.4" x14ac:dyDescent="0.3">
      <c r="A54" s="24">
        <v>47</v>
      </c>
      <c r="B54" s="58">
        <v>1975</v>
      </c>
      <c r="C54" s="30" t="s">
        <v>50</v>
      </c>
      <c r="D54" s="68">
        <v>0</v>
      </c>
      <c r="E54" s="68"/>
      <c r="F54" s="26"/>
      <c r="G54" s="27">
        <f t="shared" si="1"/>
        <v>0</v>
      </c>
      <c r="H54" s="28"/>
      <c r="I54" s="68">
        <v>0</v>
      </c>
      <c r="J54" s="68"/>
      <c r="K54" s="26"/>
      <c r="L54" s="27">
        <f t="shared" si="2"/>
        <v>0</v>
      </c>
      <c r="M54" s="29">
        <f t="shared" si="3"/>
        <v>0</v>
      </c>
      <c r="N54" s="65"/>
    </row>
    <row r="55" spans="1:14" ht="14.4" x14ac:dyDescent="0.3">
      <c r="A55" s="24">
        <v>47</v>
      </c>
      <c r="B55" s="58">
        <v>1980</v>
      </c>
      <c r="C55" s="30" t="s">
        <v>51</v>
      </c>
      <c r="D55" s="68">
        <v>97.251340532300006</v>
      </c>
      <c r="E55" s="68">
        <v>2.0720021913800002</v>
      </c>
      <c r="F55" s="26"/>
      <c r="G55" s="27">
        <f t="shared" si="1"/>
        <v>99.32334272368</v>
      </c>
      <c r="H55" s="28"/>
      <c r="I55" s="68">
        <v>-22.524487066343742</v>
      </c>
      <c r="J55" s="68">
        <v>-6.5385600016209651</v>
      </c>
      <c r="K55" s="26"/>
      <c r="L55" s="27">
        <f t="shared" si="2"/>
        <v>-29.063047067964707</v>
      </c>
      <c r="M55" s="29">
        <f t="shared" si="3"/>
        <v>70.260295655715296</v>
      </c>
      <c r="N55" s="65"/>
    </row>
    <row r="56" spans="1:14" ht="14.4" x14ac:dyDescent="0.3">
      <c r="A56" s="24">
        <v>47</v>
      </c>
      <c r="B56" s="58">
        <v>1985</v>
      </c>
      <c r="C56" s="30" t="s">
        <v>52</v>
      </c>
      <c r="D56" s="68">
        <v>13.55729288</v>
      </c>
      <c r="E56" s="68">
        <v>0.19288902999999993</v>
      </c>
      <c r="F56" s="26"/>
      <c r="G56" s="27">
        <f t="shared" si="1"/>
        <v>13.75018191</v>
      </c>
      <c r="H56" s="28"/>
      <c r="I56" s="68">
        <v>-5.5257349499999995</v>
      </c>
      <c r="J56" s="68">
        <v>-0.41152189</v>
      </c>
      <c r="K56" s="26"/>
      <c r="L56" s="27">
        <f t="shared" si="2"/>
        <v>-5.9372568399999999</v>
      </c>
      <c r="M56" s="29">
        <f t="shared" si="3"/>
        <v>7.8129250700000004</v>
      </c>
      <c r="N56" s="65"/>
    </row>
    <row r="57" spans="1:14" ht="14.4" x14ac:dyDescent="0.3">
      <c r="A57" s="33">
        <v>47</v>
      </c>
      <c r="B57" s="58">
        <v>1990</v>
      </c>
      <c r="C57" s="75" t="s">
        <v>53</v>
      </c>
      <c r="D57" s="68">
        <v>8.1639011514600011</v>
      </c>
      <c r="E57" s="68">
        <v>2.12844588384</v>
      </c>
      <c r="F57" s="26">
        <v>-1.3112279999999999E-2</v>
      </c>
      <c r="G57" s="27">
        <f t="shared" si="1"/>
        <v>10.279234755300001</v>
      </c>
      <c r="H57" s="28"/>
      <c r="I57" s="68">
        <v>-4.4383897928000007</v>
      </c>
      <c r="J57" s="68">
        <v>-0.39865440000000002</v>
      </c>
      <c r="K57" s="26">
        <v>1.3112279999999999E-2</v>
      </c>
      <c r="L57" s="27">
        <f t="shared" si="2"/>
        <v>-4.8239319128000009</v>
      </c>
      <c r="M57" s="29">
        <f t="shared" si="3"/>
        <v>5.4553028425000001</v>
      </c>
      <c r="N57" s="65"/>
    </row>
    <row r="58" spans="1:14" ht="14.4" x14ac:dyDescent="0.3">
      <c r="A58" s="24">
        <v>47</v>
      </c>
      <c r="B58" s="57">
        <v>1995</v>
      </c>
      <c r="C58" s="31" t="s">
        <v>54</v>
      </c>
      <c r="D58" s="68">
        <v>0</v>
      </c>
      <c r="E58" s="68"/>
      <c r="F58" s="26"/>
      <c r="G58" s="27">
        <f t="shared" si="1"/>
        <v>0</v>
      </c>
      <c r="H58" s="28"/>
      <c r="I58" s="68">
        <v>0</v>
      </c>
      <c r="J58" s="68"/>
      <c r="K58" s="26"/>
      <c r="L58" s="27">
        <f t="shared" si="2"/>
        <v>0</v>
      </c>
      <c r="M58" s="29">
        <f t="shared" si="3"/>
        <v>0</v>
      </c>
      <c r="N58" s="65"/>
    </row>
    <row r="59" spans="1:14" ht="15.6" x14ac:dyDescent="0.3">
      <c r="A59" s="24">
        <v>47</v>
      </c>
      <c r="B59" s="57">
        <v>2440</v>
      </c>
      <c r="C59" s="31" t="s">
        <v>55</v>
      </c>
      <c r="D59" s="68">
        <v>0</v>
      </c>
      <c r="E59" s="68"/>
      <c r="F59" s="26"/>
      <c r="G59" s="27">
        <f t="shared" si="1"/>
        <v>0</v>
      </c>
      <c r="I59" s="68">
        <v>0</v>
      </c>
      <c r="J59" s="68"/>
      <c r="K59" s="26"/>
      <c r="L59" s="27">
        <f t="shared" si="2"/>
        <v>0</v>
      </c>
      <c r="M59" s="29">
        <f t="shared" si="3"/>
        <v>0</v>
      </c>
      <c r="N59" s="65"/>
    </row>
    <row r="60" spans="1:14" ht="14.4" x14ac:dyDescent="0.3">
      <c r="A60" s="35"/>
      <c r="B60" s="60"/>
      <c r="C60" s="36"/>
      <c r="D60" s="69"/>
      <c r="E60" s="69"/>
      <c r="F60" s="37"/>
      <c r="G60" s="27">
        <f t="shared" si="1"/>
        <v>0</v>
      </c>
      <c r="I60" s="69"/>
      <c r="J60" s="69"/>
      <c r="K60" s="37"/>
      <c r="L60" s="27">
        <f t="shared" si="2"/>
        <v>0</v>
      </c>
      <c r="M60" s="29">
        <f t="shared" si="3"/>
        <v>0</v>
      </c>
      <c r="N60" s="65"/>
    </row>
    <row r="61" spans="1:14" x14ac:dyDescent="0.25">
      <c r="A61" s="35"/>
      <c r="B61" s="60"/>
      <c r="C61" s="38" t="s">
        <v>56</v>
      </c>
      <c r="D61" s="77">
        <f>SUM(D17:D60)</f>
        <v>9256.2014304415952</v>
      </c>
      <c r="E61" s="77">
        <f>SUM(E17:E60)</f>
        <v>623.67698769709978</v>
      </c>
      <c r="F61" s="77">
        <f>SUM(F17:F60)</f>
        <v>-47.863746842330016</v>
      </c>
      <c r="G61" s="77">
        <f>SUM(G17:G60)</f>
        <v>9832.0146712963688</v>
      </c>
      <c r="H61" s="76"/>
      <c r="I61" s="77">
        <f t="shared" ref="I61:K61" si="4">SUM(I17:I60)</f>
        <v>-3423.5916702003365</v>
      </c>
      <c r="J61" s="77">
        <f t="shared" si="4"/>
        <v>-301.10395181073955</v>
      </c>
      <c r="K61" s="77">
        <f t="shared" si="4"/>
        <v>42.724888396300003</v>
      </c>
      <c r="L61" s="77">
        <f>SUM(L17:L60)</f>
        <v>-3681.9707336147771</v>
      </c>
      <c r="M61" s="76">
        <f t="shared" ref="M61" si="5">SUM(M17:M60)</f>
        <v>6150.0439376815921</v>
      </c>
    </row>
    <row r="62" spans="1:14" ht="26.4" x14ac:dyDescent="0.3">
      <c r="A62" s="35"/>
      <c r="B62" s="60"/>
      <c r="C62" s="40" t="s">
        <v>57</v>
      </c>
      <c r="D62" s="69"/>
      <c r="E62" s="37"/>
      <c r="F62" s="37"/>
      <c r="G62" s="27">
        <f>D62+E62+F62</f>
        <v>0</v>
      </c>
      <c r="I62" s="37"/>
      <c r="J62" s="37"/>
      <c r="K62" s="37"/>
      <c r="L62" s="27">
        <f t="shared" ref="L62:L63" si="6">I62+J62+K62</f>
        <v>0</v>
      </c>
      <c r="M62" s="29">
        <f t="shared" ref="M62" si="7">G62+L62</f>
        <v>0</v>
      </c>
    </row>
    <row r="63" spans="1:14" ht="26.4" x14ac:dyDescent="0.3">
      <c r="A63" s="35"/>
      <c r="B63" s="60"/>
      <c r="C63" s="41" t="s">
        <v>58</v>
      </c>
      <c r="D63" s="83">
        <v>-8.5643403052482281</v>
      </c>
      <c r="E63" s="84">
        <v>-20.199191999999996</v>
      </c>
      <c r="F63" s="37"/>
      <c r="G63" s="71">
        <f>D63+E63+F63</f>
        <v>-28.763532305248226</v>
      </c>
      <c r="I63" s="84">
        <v>0.94265049995410721</v>
      </c>
      <c r="J63" s="84">
        <v>1.0958985443881901</v>
      </c>
      <c r="K63" s="37"/>
      <c r="L63" s="27">
        <f t="shared" si="6"/>
        <v>2.0385490443422976</v>
      </c>
      <c r="M63" s="29">
        <f t="shared" si="3"/>
        <v>-26.72498326090593</v>
      </c>
    </row>
    <row r="64" spans="1:14" x14ac:dyDescent="0.25">
      <c r="A64" s="35"/>
      <c r="B64" s="60"/>
      <c r="C64" s="38" t="s">
        <v>59</v>
      </c>
      <c r="D64" s="76">
        <f>SUM(D61:D63)</f>
        <v>9247.6370901363462</v>
      </c>
      <c r="E64" s="76">
        <f t="shared" ref="E64:G64" si="8">SUM(E61:E63)</f>
        <v>603.47779569709974</v>
      </c>
      <c r="F64" s="76">
        <f t="shared" si="8"/>
        <v>-47.863746842330016</v>
      </c>
      <c r="G64" s="77">
        <f t="shared" si="8"/>
        <v>9803.2511389911197</v>
      </c>
      <c r="H64" s="76"/>
      <c r="I64" s="76">
        <f>SUM(I61:I63)</f>
        <v>-3422.6490197003823</v>
      </c>
      <c r="J64" s="76">
        <f t="shared" ref="J64:M64" si="9">SUM(J61:J63)</f>
        <v>-300.00805326635134</v>
      </c>
      <c r="K64" s="76">
        <f t="shared" si="9"/>
        <v>42.724888396300003</v>
      </c>
      <c r="L64" s="77">
        <f>SUM(L61:L63)</f>
        <v>-3679.9321845704349</v>
      </c>
      <c r="M64" s="76">
        <f t="shared" si="9"/>
        <v>6123.3189544206862</v>
      </c>
    </row>
    <row r="65" spans="1:14" ht="16.2" x14ac:dyDescent="0.3">
      <c r="A65" s="35"/>
      <c r="B65" s="60"/>
      <c r="C65" s="121" t="s">
        <v>60</v>
      </c>
      <c r="D65" s="122"/>
      <c r="E65" s="122"/>
      <c r="F65" s="122"/>
      <c r="G65" s="122"/>
      <c r="H65" s="122"/>
      <c r="I65" s="123"/>
      <c r="J65" s="37"/>
      <c r="K65" s="42"/>
      <c r="L65" s="43"/>
      <c r="M65" s="44"/>
    </row>
    <row r="66" spans="1:14" ht="14.4" x14ac:dyDescent="0.3">
      <c r="A66" s="35"/>
      <c r="B66" s="60"/>
      <c r="C66" s="121" t="s">
        <v>61</v>
      </c>
      <c r="D66" s="122"/>
      <c r="E66" s="122"/>
      <c r="F66" s="122"/>
      <c r="G66" s="122"/>
      <c r="H66" s="122"/>
      <c r="I66" s="123"/>
      <c r="J66" s="39">
        <f>J64+J65</f>
        <v>-300.00805326635134</v>
      </c>
      <c r="K66" s="42"/>
      <c r="L66" s="43"/>
      <c r="M66" s="44"/>
    </row>
    <row r="68" spans="1:14" x14ac:dyDescent="0.25">
      <c r="I68" s="45" t="s">
        <v>62</v>
      </c>
      <c r="J68" s="46"/>
    </row>
    <row r="69" spans="1:14" ht="14.4" x14ac:dyDescent="0.3">
      <c r="A69" s="35">
        <v>10</v>
      </c>
      <c r="B69" s="60"/>
      <c r="C69" s="36" t="s">
        <v>63</v>
      </c>
      <c r="I69" s="46" t="s">
        <v>63</v>
      </c>
      <c r="J69" s="46"/>
      <c r="K69" s="47"/>
    </row>
    <row r="70" spans="1:14" ht="14.4" x14ac:dyDescent="0.3">
      <c r="A70" s="35">
        <v>8</v>
      </c>
      <c r="B70" s="60"/>
      <c r="C70" s="36" t="s">
        <v>43</v>
      </c>
      <c r="I70" s="46" t="s">
        <v>43</v>
      </c>
      <c r="J70" s="46"/>
      <c r="K70" s="48"/>
    </row>
    <row r="71" spans="1:14" ht="14.4" x14ac:dyDescent="0.3">
      <c r="I71" s="49" t="s">
        <v>64</v>
      </c>
      <c r="K71" s="50">
        <f>J66-K69-K70</f>
        <v>-300.00805326635134</v>
      </c>
      <c r="L71" s="65"/>
    </row>
    <row r="72" spans="1:14" x14ac:dyDescent="0.25">
      <c r="N72" s="51"/>
    </row>
    <row r="73" spans="1:14" x14ac:dyDescent="0.25">
      <c r="A73" s="52" t="s">
        <v>65</v>
      </c>
      <c r="C73" s="66"/>
      <c r="N73" s="51"/>
    </row>
    <row r="75" spans="1:14" x14ac:dyDescent="0.25">
      <c r="A75" s="1">
        <v>1</v>
      </c>
      <c r="B75" s="116" t="s">
        <v>66</v>
      </c>
      <c r="C75" s="116"/>
      <c r="D75" s="116"/>
      <c r="E75" s="116"/>
      <c r="F75" s="116"/>
      <c r="G75" s="116"/>
      <c r="H75" s="116"/>
      <c r="I75" s="116"/>
      <c r="J75" s="116"/>
      <c r="K75" s="116"/>
      <c r="L75" s="116"/>
      <c r="M75" s="116"/>
    </row>
    <row r="76" spans="1:14" x14ac:dyDescent="0.25">
      <c r="B76" s="116"/>
      <c r="C76" s="116"/>
      <c r="D76" s="116"/>
      <c r="E76" s="116"/>
      <c r="F76" s="116"/>
      <c r="G76" s="116"/>
      <c r="H76" s="116"/>
      <c r="I76" s="116"/>
      <c r="J76" s="116"/>
      <c r="K76" s="116"/>
      <c r="L76" s="116"/>
      <c r="M76" s="116"/>
    </row>
    <row r="77" spans="1:14" ht="12.75" customHeight="1" x14ac:dyDescent="0.25"/>
    <row r="78" spans="1:14" x14ac:dyDescent="0.25">
      <c r="A78" s="1">
        <v>2</v>
      </c>
      <c r="B78" s="114" t="s">
        <v>67</v>
      </c>
      <c r="C78" s="114"/>
      <c r="D78" s="114"/>
      <c r="E78" s="114"/>
      <c r="F78" s="114"/>
      <c r="G78" s="114"/>
      <c r="H78" s="114"/>
      <c r="I78" s="114"/>
      <c r="J78" s="114"/>
      <c r="K78" s="114"/>
      <c r="L78" s="114"/>
      <c r="M78" s="114"/>
    </row>
    <row r="79" spans="1:14" x14ac:dyDescent="0.25">
      <c r="B79" s="114"/>
      <c r="C79" s="114"/>
      <c r="D79" s="114"/>
      <c r="E79" s="114"/>
      <c r="F79" s="114"/>
      <c r="G79" s="114"/>
      <c r="H79" s="114"/>
      <c r="I79" s="114"/>
      <c r="J79" s="114"/>
      <c r="K79" s="114"/>
      <c r="L79" s="114"/>
      <c r="M79" s="114"/>
    </row>
    <row r="81" spans="1:13" x14ac:dyDescent="0.25">
      <c r="A81" s="1">
        <v>3</v>
      </c>
      <c r="B81" s="115" t="s">
        <v>68</v>
      </c>
      <c r="C81" s="115"/>
      <c r="D81" s="115"/>
      <c r="E81" s="115"/>
      <c r="F81" s="115"/>
      <c r="G81" s="115"/>
      <c r="H81" s="115"/>
      <c r="I81" s="115"/>
      <c r="J81" s="115"/>
      <c r="K81" s="115"/>
      <c r="L81" s="115"/>
      <c r="M81" s="115"/>
    </row>
    <row r="83" spans="1:13" x14ac:dyDescent="0.25">
      <c r="A83" s="1">
        <v>4</v>
      </c>
      <c r="B83" s="61" t="s">
        <v>69</v>
      </c>
      <c r="C83" s="11"/>
    </row>
    <row r="85" spans="1:13" x14ac:dyDescent="0.25">
      <c r="A85" s="1">
        <v>5</v>
      </c>
      <c r="B85" s="62" t="s">
        <v>70</v>
      </c>
    </row>
    <row r="87" spans="1:13" x14ac:dyDescent="0.25">
      <c r="A87" s="1">
        <v>6</v>
      </c>
      <c r="B87" s="115" t="s">
        <v>71</v>
      </c>
      <c r="C87" s="115"/>
      <c r="D87" s="115"/>
      <c r="E87" s="115"/>
      <c r="F87" s="115"/>
      <c r="G87" s="115"/>
      <c r="H87" s="115"/>
      <c r="I87" s="115"/>
      <c r="J87" s="115"/>
      <c r="K87" s="115"/>
      <c r="L87" s="115"/>
      <c r="M87" s="115"/>
    </row>
    <row r="88" spans="1:13" x14ac:dyDescent="0.25">
      <c r="B88" s="115"/>
      <c r="C88" s="115"/>
      <c r="D88" s="115"/>
      <c r="E88" s="115"/>
      <c r="F88" s="115"/>
      <c r="G88" s="115"/>
      <c r="H88" s="115"/>
      <c r="I88" s="115"/>
      <c r="J88" s="115"/>
      <c r="K88" s="115"/>
      <c r="L88" s="115"/>
      <c r="M88" s="115"/>
    </row>
    <row r="89" spans="1:13" x14ac:dyDescent="0.25">
      <c r="B89" s="115"/>
      <c r="C89" s="115"/>
      <c r="D89" s="115"/>
      <c r="E89" s="115"/>
      <c r="F89" s="115"/>
      <c r="G89" s="115"/>
      <c r="H89" s="115"/>
      <c r="I89" s="115"/>
      <c r="J89" s="115"/>
      <c r="K89" s="115"/>
      <c r="L89" s="115"/>
      <c r="M89" s="115"/>
    </row>
    <row r="91" spans="1:13" x14ac:dyDescent="0.25">
      <c r="B91" s="116"/>
      <c r="C91" s="116"/>
      <c r="D91" s="116"/>
      <c r="E91" s="116"/>
      <c r="F91" s="116"/>
      <c r="G91" s="116"/>
      <c r="H91" s="116"/>
      <c r="I91" s="116"/>
      <c r="J91" s="116"/>
      <c r="K91" s="116"/>
      <c r="L91" s="116"/>
      <c r="M91" s="116"/>
    </row>
    <row r="92" spans="1:13" x14ac:dyDescent="0.25">
      <c r="B92" s="116"/>
      <c r="C92" s="116"/>
      <c r="D92" s="116"/>
      <c r="E92" s="116"/>
      <c r="F92" s="116"/>
      <c r="G92" s="116"/>
      <c r="H92" s="116"/>
      <c r="I92" s="116"/>
      <c r="J92" s="116"/>
      <c r="K92" s="116"/>
      <c r="L92" s="116"/>
      <c r="M92" s="116"/>
    </row>
  </sheetData>
  <mergeCells count="10">
    <mergeCell ref="B78:M79"/>
    <mergeCell ref="B81:M81"/>
    <mergeCell ref="B87:M89"/>
    <mergeCell ref="B91:M92"/>
    <mergeCell ref="A9:M9"/>
    <mergeCell ref="A10:M10"/>
    <mergeCell ref="D15:G15"/>
    <mergeCell ref="C65:I65"/>
    <mergeCell ref="C66:I66"/>
    <mergeCell ref="B75:M76"/>
  </mergeCells>
  <dataValidations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pageSetup scale="5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O92"/>
  <sheetViews>
    <sheetView showGridLines="0" zoomScale="85" zoomScaleNormal="85" workbookViewId="0">
      <pane xSplit="3" ySplit="16" topLeftCell="D17" activePane="bottomRight" state="frozen"/>
      <selection activeCell="N17" sqref="N17"/>
      <selection pane="topRight" activeCell="N17" sqref="N17"/>
      <selection pane="bottomLeft" activeCell="N17" sqref="N17"/>
      <selection pane="bottomRight" activeCell="M64" sqref="M64"/>
    </sheetView>
  </sheetViews>
  <sheetFormatPr defaultColWidth="9.109375" defaultRowHeight="13.2" x14ac:dyDescent="0.25"/>
  <cols>
    <col min="1" max="1" width="7.6640625" style="1" customWidth="1"/>
    <col min="2" max="2" width="10.109375" style="55" customWidth="1"/>
    <col min="3" max="3" width="37.88671875" style="2" customWidth="1"/>
    <col min="4" max="4" width="14.44140625" style="66" customWidth="1"/>
    <col min="5" max="5" width="13" style="2" customWidth="1"/>
    <col min="6" max="6" width="11.6640625" style="2" customWidth="1"/>
    <col min="7" max="7" width="13.5546875" style="2" customWidth="1"/>
    <col min="8" max="8" width="1.6640625" style="3" customWidth="1"/>
    <col min="9" max="9" width="14.33203125" style="2" customWidth="1"/>
    <col min="10" max="10" width="13.44140625" style="2" customWidth="1"/>
    <col min="11" max="11" width="11.88671875" style="2" customWidth="1"/>
    <col min="12" max="12" width="14.5546875" style="2" bestFit="1" customWidth="1"/>
    <col min="13" max="13" width="14.109375" style="2" bestFit="1" customWidth="1"/>
    <col min="14" max="14" width="10.33203125" style="2" bestFit="1" customWidth="1"/>
    <col min="15" max="16384" width="9.109375" style="2"/>
  </cols>
  <sheetData>
    <row r="1" spans="1:13" ht="12.75" hidden="1" x14ac:dyDescent="0.2">
      <c r="L1" s="4" t="s">
        <v>0</v>
      </c>
      <c r="M1" s="5">
        <v>0</v>
      </c>
    </row>
    <row r="2" spans="1:13" ht="15" hidden="1" x14ac:dyDescent="0.25">
      <c r="L2" s="4" t="s">
        <v>1</v>
      </c>
      <c r="M2" s="6"/>
    </row>
    <row r="3" spans="1:13" ht="12.75" hidden="1" x14ac:dyDescent="0.2">
      <c r="L3" s="4" t="s">
        <v>2</v>
      </c>
      <c r="M3" s="6"/>
    </row>
    <row r="4" spans="1:13" ht="12.75" hidden="1" x14ac:dyDescent="0.2">
      <c r="L4" s="4" t="s">
        <v>3</v>
      </c>
      <c r="M4" s="6"/>
    </row>
    <row r="5" spans="1:13" ht="12.75" hidden="1" x14ac:dyDescent="0.2">
      <c r="L5" s="4" t="s">
        <v>4</v>
      </c>
      <c r="M5" s="7"/>
    </row>
    <row r="6" spans="1:13" ht="12.75" hidden="1" x14ac:dyDescent="0.2">
      <c r="L6" s="4"/>
      <c r="M6" s="8"/>
    </row>
    <row r="7" spans="1:13" ht="12.75" hidden="1" x14ac:dyDescent="0.2">
      <c r="L7" s="4" t="s">
        <v>5</v>
      </c>
      <c r="M7" s="7"/>
    </row>
    <row r="9" spans="1:13" ht="18" x14ac:dyDescent="0.2">
      <c r="A9" s="117" t="s">
        <v>6</v>
      </c>
      <c r="B9" s="117"/>
      <c r="C9" s="117"/>
      <c r="D9" s="117"/>
      <c r="E9" s="117"/>
      <c r="F9" s="117"/>
      <c r="G9" s="117"/>
      <c r="H9" s="117"/>
      <c r="I9" s="117"/>
      <c r="J9" s="117"/>
      <c r="K9" s="117"/>
      <c r="L9" s="117"/>
      <c r="M9" s="117"/>
    </row>
    <row r="10" spans="1:13" ht="21" x14ac:dyDescent="0.2">
      <c r="A10" s="117" t="s">
        <v>7</v>
      </c>
      <c r="B10" s="117"/>
      <c r="C10" s="117"/>
      <c r="D10" s="117"/>
      <c r="E10" s="117"/>
      <c r="F10" s="117"/>
      <c r="G10" s="117"/>
      <c r="H10" s="117"/>
      <c r="I10" s="117"/>
      <c r="J10" s="117"/>
      <c r="K10" s="117"/>
      <c r="L10" s="117"/>
      <c r="M10" s="117"/>
    </row>
    <row r="11" spans="1:13" ht="12.75" x14ac:dyDescent="0.2">
      <c r="H11" s="2"/>
    </row>
    <row r="12" spans="1:13" ht="15" x14ac:dyDescent="0.2">
      <c r="E12" s="9" t="s">
        <v>8</v>
      </c>
      <c r="F12" s="10" t="s">
        <v>9</v>
      </c>
      <c r="H12" s="2"/>
    </row>
    <row r="13" spans="1:13" ht="15" x14ac:dyDescent="0.25">
      <c r="C13" s="11"/>
      <c r="E13" s="9" t="s">
        <v>10</v>
      </c>
      <c r="F13" s="12">
        <v>2015</v>
      </c>
      <c r="G13" s="13"/>
    </row>
    <row r="15" spans="1:13" ht="12.75" x14ac:dyDescent="0.2">
      <c r="D15" s="118" t="s">
        <v>11</v>
      </c>
      <c r="E15" s="119"/>
      <c r="F15" s="119"/>
      <c r="G15" s="120"/>
      <c r="I15" s="14"/>
      <c r="J15" s="15" t="s">
        <v>12</v>
      </c>
      <c r="K15" s="15"/>
      <c r="L15" s="16"/>
      <c r="M15" s="3"/>
    </row>
    <row r="16" spans="1:13" ht="27" x14ac:dyDescent="0.2">
      <c r="A16" s="17" t="s">
        <v>13</v>
      </c>
      <c r="B16" s="56" t="s">
        <v>14</v>
      </c>
      <c r="C16" s="18" t="s">
        <v>15</v>
      </c>
      <c r="D16" s="67" t="s">
        <v>16</v>
      </c>
      <c r="E16" s="19" t="s">
        <v>17</v>
      </c>
      <c r="F16" s="19" t="s">
        <v>18</v>
      </c>
      <c r="G16" s="17" t="s">
        <v>19</v>
      </c>
      <c r="H16" s="20"/>
      <c r="I16" s="21" t="s">
        <v>16</v>
      </c>
      <c r="J16" s="22" t="s">
        <v>20</v>
      </c>
      <c r="K16" s="22" t="s">
        <v>18</v>
      </c>
      <c r="L16" s="23" t="s">
        <v>19</v>
      </c>
      <c r="M16" s="17" t="s">
        <v>21</v>
      </c>
    </row>
    <row r="17" spans="1:15" ht="15" x14ac:dyDescent="0.25">
      <c r="A17" s="24">
        <v>12</v>
      </c>
      <c r="B17" s="58">
        <v>1610</v>
      </c>
      <c r="C17" s="73" t="s">
        <v>72</v>
      </c>
      <c r="D17" s="68">
        <v>352.89349895546002</v>
      </c>
      <c r="E17" s="68">
        <v>28.336936158339999</v>
      </c>
      <c r="F17" s="26">
        <v>0</v>
      </c>
      <c r="G17" s="27">
        <f>D17+E17+F17</f>
        <v>381.23043511380001</v>
      </c>
      <c r="H17" s="20"/>
      <c r="I17" s="68">
        <v>-189.93514476043003</v>
      </c>
      <c r="J17" s="68">
        <v>32.768901740000004</v>
      </c>
      <c r="K17" s="26">
        <v>0</v>
      </c>
      <c r="L17" s="27">
        <f>I17+J17+K17</f>
        <v>-157.16624302043004</v>
      </c>
      <c r="M17" s="29">
        <f t="shared" ref="M17" si="0">G17+L17</f>
        <v>224.06419209336997</v>
      </c>
      <c r="N17" s="65"/>
      <c r="O17" s="65"/>
    </row>
    <row r="18" spans="1:15" ht="25.5" x14ac:dyDescent="0.25">
      <c r="A18" s="24">
        <v>12</v>
      </c>
      <c r="B18" s="58">
        <v>1611</v>
      </c>
      <c r="C18" s="73" t="s">
        <v>22</v>
      </c>
      <c r="D18" s="68">
        <v>0</v>
      </c>
      <c r="E18" s="68"/>
      <c r="F18" s="26"/>
      <c r="G18" s="27">
        <f t="shared" ref="G18:G60" si="1">D18+E18+F18</f>
        <v>0</v>
      </c>
      <c r="H18" s="28"/>
      <c r="I18" s="68">
        <v>0</v>
      </c>
      <c r="J18" s="68"/>
      <c r="K18" s="26"/>
      <c r="L18" s="27">
        <f t="shared" ref="L18:L60" si="2">I18+J18+K18</f>
        <v>0</v>
      </c>
      <c r="M18" s="29">
        <f>G18+L18</f>
        <v>0</v>
      </c>
      <c r="N18" s="65"/>
      <c r="O18" s="65"/>
    </row>
    <row r="19" spans="1:15" ht="25.5" x14ac:dyDescent="0.25">
      <c r="A19" s="24" t="s">
        <v>23</v>
      </c>
      <c r="B19" s="58">
        <v>1612</v>
      </c>
      <c r="C19" s="73" t="s">
        <v>24</v>
      </c>
      <c r="D19" s="68">
        <v>0</v>
      </c>
      <c r="E19" s="68"/>
      <c r="F19" s="26"/>
      <c r="G19" s="27">
        <f t="shared" si="1"/>
        <v>0</v>
      </c>
      <c r="H19" s="28"/>
      <c r="I19" s="68">
        <v>0</v>
      </c>
      <c r="J19" s="68"/>
      <c r="K19" s="26"/>
      <c r="L19" s="27">
        <f t="shared" si="2"/>
        <v>0</v>
      </c>
      <c r="M19" s="29">
        <f t="shared" ref="M19:M63" si="3">G19+L19</f>
        <v>0</v>
      </c>
      <c r="N19" s="65"/>
      <c r="O19" s="65"/>
    </row>
    <row r="20" spans="1:15" ht="15" x14ac:dyDescent="0.25">
      <c r="A20" s="24" t="s">
        <v>25</v>
      </c>
      <c r="B20" s="63">
        <v>1615</v>
      </c>
      <c r="C20" s="73" t="s">
        <v>26</v>
      </c>
      <c r="D20" s="68">
        <v>3.3159999999999999E-3</v>
      </c>
      <c r="E20" s="68"/>
      <c r="F20" s="26"/>
      <c r="G20" s="27">
        <f t="shared" si="1"/>
        <v>3.3159999999999999E-3</v>
      </c>
      <c r="H20" s="28"/>
      <c r="I20" s="68">
        <v>0</v>
      </c>
      <c r="J20" s="68"/>
      <c r="K20" s="26"/>
      <c r="L20" s="27">
        <f t="shared" si="2"/>
        <v>0</v>
      </c>
      <c r="M20" s="29">
        <f t="shared" si="3"/>
        <v>3.3159999999999999E-3</v>
      </c>
      <c r="N20" s="65"/>
      <c r="O20" s="65"/>
    </row>
    <row r="21" spans="1:15" ht="15" x14ac:dyDescent="0.25">
      <c r="A21" s="24">
        <v>1</v>
      </c>
      <c r="B21" s="63">
        <v>1620</v>
      </c>
      <c r="C21" s="73" t="s">
        <v>73</v>
      </c>
      <c r="D21" s="68">
        <v>2.1724E-2</v>
      </c>
      <c r="E21" s="68"/>
      <c r="F21" s="26"/>
      <c r="G21" s="27">
        <f t="shared" si="1"/>
        <v>2.1724E-2</v>
      </c>
      <c r="H21" s="28"/>
      <c r="I21" s="68">
        <v>-2.1724E-2</v>
      </c>
      <c r="J21" s="68">
        <v>1.9139600000000001E-3</v>
      </c>
      <c r="K21" s="26"/>
      <c r="L21" s="27">
        <f t="shared" si="2"/>
        <v>-1.9810040000000001E-2</v>
      </c>
      <c r="M21" s="29">
        <f t="shared" si="3"/>
        <v>1.9139599999999993E-3</v>
      </c>
      <c r="N21" s="65"/>
      <c r="O21" s="65"/>
    </row>
    <row r="22" spans="1:15" ht="15" x14ac:dyDescent="0.25">
      <c r="A22" s="24">
        <v>6</v>
      </c>
      <c r="B22" s="58">
        <v>1665</v>
      </c>
      <c r="C22" s="73" t="s">
        <v>74</v>
      </c>
      <c r="D22" s="68">
        <v>0.13855429</v>
      </c>
      <c r="E22" s="68"/>
      <c r="F22" s="26"/>
      <c r="G22" s="27">
        <f t="shared" si="1"/>
        <v>0.13855429</v>
      </c>
      <c r="H22" s="28"/>
      <c r="I22" s="68">
        <v>-0.10821256</v>
      </c>
      <c r="J22" s="68">
        <v>1.2446549999999999E-2</v>
      </c>
      <c r="K22" s="26"/>
      <c r="L22" s="27">
        <f t="shared" si="2"/>
        <v>-9.5766009999999999E-2</v>
      </c>
      <c r="M22" s="29">
        <f t="shared" si="3"/>
        <v>4.2788279999999998E-2</v>
      </c>
      <c r="N22" s="65"/>
      <c r="O22" s="65"/>
    </row>
    <row r="23" spans="1:15" ht="15" x14ac:dyDescent="0.25">
      <c r="A23" s="24">
        <v>17</v>
      </c>
      <c r="B23" s="58">
        <v>1675</v>
      </c>
      <c r="C23" s="73" t="s">
        <v>75</v>
      </c>
      <c r="D23" s="68">
        <v>0.537296</v>
      </c>
      <c r="E23" s="68"/>
      <c r="F23" s="26"/>
      <c r="G23" s="27">
        <f t="shared" si="1"/>
        <v>0.537296</v>
      </c>
      <c r="H23" s="28"/>
      <c r="I23" s="68">
        <v>-0.47754839999999998</v>
      </c>
      <c r="J23" s="68">
        <v>-7.6664579999999996E-2</v>
      </c>
      <c r="K23" s="26"/>
      <c r="L23" s="27">
        <f t="shared" si="2"/>
        <v>-0.55421297999999997</v>
      </c>
      <c r="M23" s="29">
        <f t="shared" si="3"/>
        <v>-1.691697999999997E-2</v>
      </c>
      <c r="N23" s="65"/>
      <c r="O23" s="65"/>
    </row>
    <row r="24" spans="1:15" ht="15" x14ac:dyDescent="0.25">
      <c r="A24" s="24">
        <v>17</v>
      </c>
      <c r="B24" s="58">
        <v>1680</v>
      </c>
      <c r="C24" s="73" t="s">
        <v>76</v>
      </c>
      <c r="D24" s="68">
        <v>8.4220000000000007E-3</v>
      </c>
      <c r="E24" s="68"/>
      <c r="F24" s="26"/>
      <c r="G24" s="27">
        <f t="shared" si="1"/>
        <v>8.4220000000000007E-3</v>
      </c>
      <c r="H24" s="28"/>
      <c r="I24" s="68">
        <v>-8.4220000000000007E-3</v>
      </c>
      <c r="J24" s="68">
        <v>2.2407500000000001E-3</v>
      </c>
      <c r="K24" s="26"/>
      <c r="L24" s="27">
        <f t="shared" si="2"/>
        <v>-6.181250000000001E-3</v>
      </c>
      <c r="M24" s="29">
        <f t="shared" si="3"/>
        <v>2.2407499999999997E-3</v>
      </c>
      <c r="N24" s="65"/>
      <c r="O24" s="65"/>
    </row>
    <row r="25" spans="1:15" ht="15" x14ac:dyDescent="0.25">
      <c r="A25" s="24" t="s">
        <v>25</v>
      </c>
      <c r="B25" s="58">
        <v>1805</v>
      </c>
      <c r="C25" s="30" t="s">
        <v>26</v>
      </c>
      <c r="D25" s="68">
        <v>59.003591920000005</v>
      </c>
      <c r="E25" s="68">
        <v>0.18169827</v>
      </c>
      <c r="F25" s="26"/>
      <c r="G25" s="27">
        <f t="shared" si="1"/>
        <v>59.185290190000003</v>
      </c>
      <c r="H25" s="28"/>
      <c r="I25" s="68">
        <v>-33.595310269999999</v>
      </c>
      <c r="J25" s="68">
        <v>-9.6255718000000012</v>
      </c>
      <c r="K25" s="26"/>
      <c r="L25" s="27">
        <f t="shared" si="2"/>
        <v>-43.220882070000002</v>
      </c>
      <c r="M25" s="29">
        <f t="shared" si="3"/>
        <v>15.964408120000002</v>
      </c>
      <c r="N25" s="65"/>
      <c r="O25" s="65"/>
    </row>
    <row r="26" spans="1:15" ht="15" x14ac:dyDescent="0.25">
      <c r="A26" s="24">
        <v>14.1</v>
      </c>
      <c r="B26" s="63">
        <v>1806</v>
      </c>
      <c r="C26" s="30" t="s">
        <v>77</v>
      </c>
      <c r="D26" s="68">
        <v>232.27977455999999</v>
      </c>
      <c r="E26" s="68">
        <v>0.75260649000000024</v>
      </c>
      <c r="F26" s="26"/>
      <c r="G26" s="27">
        <f t="shared" si="1"/>
        <v>233.03238105</v>
      </c>
      <c r="H26" s="28"/>
      <c r="I26" s="68">
        <v>-89.393876980000002</v>
      </c>
      <c r="J26" s="68">
        <v>14.435444750000002</v>
      </c>
      <c r="K26" s="26"/>
      <c r="L26" s="27">
        <f t="shared" si="2"/>
        <v>-74.95843223</v>
      </c>
      <c r="M26" s="29">
        <f t="shared" si="3"/>
        <v>158.07394882</v>
      </c>
      <c r="N26" s="65"/>
      <c r="O26" s="65"/>
    </row>
    <row r="27" spans="1:15" ht="15" x14ac:dyDescent="0.25">
      <c r="A27" s="24">
        <v>47</v>
      </c>
      <c r="B27" s="58">
        <v>1808</v>
      </c>
      <c r="C27" s="30" t="s">
        <v>27</v>
      </c>
      <c r="D27" s="68">
        <v>7.5280903200000004</v>
      </c>
      <c r="E27" s="68">
        <v>0.48282630000000004</v>
      </c>
      <c r="F27" s="26">
        <v>-4.4526000000000003E-2</v>
      </c>
      <c r="G27" s="27">
        <f t="shared" si="1"/>
        <v>7.9663906199999994</v>
      </c>
      <c r="H27" s="28"/>
      <c r="I27" s="68">
        <v>-2.6506931499999999</v>
      </c>
      <c r="J27" s="68">
        <v>-0.468111</v>
      </c>
      <c r="K27" s="26">
        <v>4.4526000000000003E-2</v>
      </c>
      <c r="L27" s="27">
        <f t="shared" si="2"/>
        <v>-3.07427815</v>
      </c>
      <c r="M27" s="29">
        <f t="shared" si="3"/>
        <v>4.8921124699999989</v>
      </c>
      <c r="N27" s="65"/>
      <c r="O27" s="65"/>
    </row>
    <row r="28" spans="1:15" ht="15" x14ac:dyDescent="0.25">
      <c r="A28" s="24">
        <v>13</v>
      </c>
      <c r="B28" s="58">
        <v>1810</v>
      </c>
      <c r="C28" s="30" t="s">
        <v>28</v>
      </c>
      <c r="D28" s="68">
        <v>0</v>
      </c>
      <c r="E28" s="68"/>
      <c r="F28" s="26"/>
      <c r="G28" s="27">
        <f t="shared" si="1"/>
        <v>0</v>
      </c>
      <c r="H28" s="28"/>
      <c r="I28" s="68">
        <v>0</v>
      </c>
      <c r="J28" s="68"/>
      <c r="K28" s="26"/>
      <c r="L28" s="27">
        <f t="shared" si="2"/>
        <v>0</v>
      </c>
      <c r="M28" s="29">
        <f t="shared" si="3"/>
        <v>0</v>
      </c>
      <c r="N28" s="65"/>
      <c r="O28" s="65"/>
    </row>
    <row r="29" spans="1:15" ht="15" x14ac:dyDescent="0.25">
      <c r="A29" s="24">
        <v>47</v>
      </c>
      <c r="B29" s="58">
        <v>1815</v>
      </c>
      <c r="C29" s="30" t="s">
        <v>29</v>
      </c>
      <c r="D29" s="68">
        <v>168.39103614999996</v>
      </c>
      <c r="E29" s="68">
        <v>21.639465540000018</v>
      </c>
      <c r="F29" s="26">
        <v>0.51033731999999998</v>
      </c>
      <c r="G29" s="27">
        <f t="shared" si="1"/>
        <v>190.54083900999998</v>
      </c>
      <c r="H29" s="28"/>
      <c r="I29" s="68">
        <v>-58.253937340000007</v>
      </c>
      <c r="J29" s="68">
        <v>-9.6300000899999993</v>
      </c>
      <c r="K29" s="26">
        <v>6.1950000000000004E-4</v>
      </c>
      <c r="L29" s="27">
        <f t="shared" si="2"/>
        <v>-67.883317930000004</v>
      </c>
      <c r="M29" s="29">
        <f t="shared" si="3"/>
        <v>122.65752107999998</v>
      </c>
      <c r="N29" s="65"/>
      <c r="O29" s="65"/>
    </row>
    <row r="30" spans="1:15" ht="15" x14ac:dyDescent="0.25">
      <c r="A30" s="24">
        <v>47</v>
      </c>
      <c r="B30" s="58">
        <v>1820</v>
      </c>
      <c r="C30" s="73" t="s">
        <v>30</v>
      </c>
      <c r="D30" s="68">
        <v>534.89303428000005</v>
      </c>
      <c r="E30" s="68">
        <v>95.29972316999995</v>
      </c>
      <c r="F30" s="26">
        <v>-2.1341937100000004</v>
      </c>
      <c r="G30" s="27">
        <f t="shared" si="1"/>
        <v>628.05856374000007</v>
      </c>
      <c r="H30" s="28"/>
      <c r="I30" s="68">
        <v>-176.68680842999999</v>
      </c>
      <c r="J30" s="68">
        <v>-75.540956659999992</v>
      </c>
      <c r="K30" s="26">
        <v>2.4200074600000003</v>
      </c>
      <c r="L30" s="27">
        <f t="shared" si="2"/>
        <v>-249.80775763</v>
      </c>
      <c r="M30" s="29">
        <f t="shared" si="3"/>
        <v>378.2508061100001</v>
      </c>
      <c r="N30" s="65"/>
      <c r="O30" s="65"/>
    </row>
    <row r="31" spans="1:15" ht="15" x14ac:dyDescent="0.25">
      <c r="A31" s="24">
        <v>47</v>
      </c>
      <c r="B31" s="58">
        <v>1825</v>
      </c>
      <c r="C31" s="30" t="s">
        <v>31</v>
      </c>
      <c r="D31" s="68">
        <v>0</v>
      </c>
      <c r="E31" s="68"/>
      <c r="F31" s="26"/>
      <c r="G31" s="27">
        <f t="shared" si="1"/>
        <v>0</v>
      </c>
      <c r="H31" s="28"/>
      <c r="I31" s="68">
        <v>0</v>
      </c>
      <c r="J31" s="68"/>
      <c r="K31" s="26"/>
      <c r="L31" s="27">
        <f t="shared" si="2"/>
        <v>0</v>
      </c>
      <c r="M31" s="29">
        <f t="shared" si="3"/>
        <v>0</v>
      </c>
      <c r="N31" s="65"/>
      <c r="O31" s="65"/>
    </row>
    <row r="32" spans="1:15" ht="15" x14ac:dyDescent="0.25">
      <c r="A32" s="24">
        <v>47</v>
      </c>
      <c r="B32" s="58">
        <v>1830</v>
      </c>
      <c r="C32" s="30" t="s">
        <v>32</v>
      </c>
      <c r="D32" s="68">
        <v>2706.8550107490382</v>
      </c>
      <c r="E32" s="68">
        <v>210.60400963747995</v>
      </c>
      <c r="F32" s="26">
        <v>-8.5272631257330627</v>
      </c>
      <c r="G32" s="27">
        <f t="shared" si="1"/>
        <v>2908.9317572607852</v>
      </c>
      <c r="H32" s="28"/>
      <c r="I32" s="68">
        <v>-859.3323257675554</v>
      </c>
      <c r="J32" s="68">
        <v>-19.087566785782165</v>
      </c>
      <c r="K32" s="26">
        <v>9.9625930499999917</v>
      </c>
      <c r="L32" s="27">
        <f t="shared" si="2"/>
        <v>-868.45729950333759</v>
      </c>
      <c r="M32" s="29">
        <f t="shared" si="3"/>
        <v>2040.4744577574475</v>
      </c>
      <c r="N32" s="65"/>
      <c r="O32" s="65"/>
    </row>
    <row r="33" spans="1:15" ht="15" x14ac:dyDescent="0.25">
      <c r="A33" s="24">
        <v>47</v>
      </c>
      <c r="B33" s="58">
        <v>1835</v>
      </c>
      <c r="C33" s="30" t="s">
        <v>33</v>
      </c>
      <c r="D33" s="68">
        <v>1792.9989439947965</v>
      </c>
      <c r="E33" s="68">
        <v>102.24183624000005</v>
      </c>
      <c r="F33" s="26">
        <v>-0.43467949361000019</v>
      </c>
      <c r="G33" s="27">
        <f t="shared" si="1"/>
        <v>1894.8061007411866</v>
      </c>
      <c r="H33" s="28"/>
      <c r="I33" s="68">
        <v>-725.50461314501285</v>
      </c>
      <c r="J33" s="68">
        <v>92.081611775809932</v>
      </c>
      <c r="K33" s="26">
        <v>0.48075019000000008</v>
      </c>
      <c r="L33" s="27">
        <f t="shared" si="2"/>
        <v>-632.94225117920291</v>
      </c>
      <c r="M33" s="29">
        <f t="shared" si="3"/>
        <v>1261.8638495619837</v>
      </c>
      <c r="N33" s="65"/>
      <c r="O33" s="65"/>
    </row>
    <row r="34" spans="1:15" ht="15" x14ac:dyDescent="0.25">
      <c r="A34" s="24">
        <v>47</v>
      </c>
      <c r="B34" s="58">
        <v>1840</v>
      </c>
      <c r="C34" s="30" t="s">
        <v>34</v>
      </c>
      <c r="D34" s="68">
        <v>23.577143240000002</v>
      </c>
      <c r="E34" s="68">
        <v>0.32573363</v>
      </c>
      <c r="F34" s="26"/>
      <c r="G34" s="27">
        <f t="shared" si="1"/>
        <v>23.90287687</v>
      </c>
      <c r="H34" s="28"/>
      <c r="I34" s="68">
        <v>-14.0958504</v>
      </c>
      <c r="J34" s="68">
        <v>0.77604803</v>
      </c>
      <c r="K34" s="26"/>
      <c r="L34" s="27">
        <f t="shared" si="2"/>
        <v>-13.31980237</v>
      </c>
      <c r="M34" s="29">
        <f t="shared" si="3"/>
        <v>10.5830745</v>
      </c>
      <c r="N34" s="65"/>
      <c r="O34" s="65"/>
    </row>
    <row r="35" spans="1:15" ht="15" x14ac:dyDescent="0.25">
      <c r="A35" s="24">
        <v>47</v>
      </c>
      <c r="B35" s="58">
        <v>1845</v>
      </c>
      <c r="C35" s="30" t="s">
        <v>35</v>
      </c>
      <c r="D35" s="68">
        <v>817.49315783166571</v>
      </c>
      <c r="E35" s="68">
        <v>38.878696589999976</v>
      </c>
      <c r="F35" s="26">
        <v>5.0269730000000012E-2</v>
      </c>
      <c r="G35" s="27">
        <f t="shared" si="1"/>
        <v>856.42212415166568</v>
      </c>
      <c r="H35" s="28"/>
      <c r="I35" s="68">
        <v>-373.34402356956929</v>
      </c>
      <c r="J35" s="68">
        <v>-83.098374667590235</v>
      </c>
      <c r="K35" s="26">
        <v>4.5834260000000016E-2</v>
      </c>
      <c r="L35" s="27">
        <f t="shared" si="2"/>
        <v>-456.39656397715953</v>
      </c>
      <c r="M35" s="29">
        <f t="shared" si="3"/>
        <v>400.02556017450615</v>
      </c>
      <c r="N35" s="65"/>
      <c r="O35" s="65"/>
    </row>
    <row r="36" spans="1:15" ht="15" x14ac:dyDescent="0.25">
      <c r="A36" s="24">
        <v>47</v>
      </c>
      <c r="B36" s="58">
        <v>1850</v>
      </c>
      <c r="C36" s="30" t="s">
        <v>36</v>
      </c>
      <c r="D36" s="68">
        <v>1709.2120228899996</v>
      </c>
      <c r="E36" s="68">
        <v>109.69182046000027</v>
      </c>
      <c r="F36" s="26">
        <v>-2.6888968199999974</v>
      </c>
      <c r="G36" s="27">
        <f t="shared" si="1"/>
        <v>1816.2149465299999</v>
      </c>
      <c r="H36" s="28"/>
      <c r="I36" s="68">
        <v>-492.08089869756316</v>
      </c>
      <c r="J36" s="68">
        <v>-97.491633222436889</v>
      </c>
      <c r="K36" s="26">
        <v>2.6378879499999983</v>
      </c>
      <c r="L36" s="27">
        <f t="shared" si="2"/>
        <v>-586.93464397000002</v>
      </c>
      <c r="M36" s="29">
        <f t="shared" si="3"/>
        <v>1229.2803025599999</v>
      </c>
      <c r="N36" s="65"/>
      <c r="O36" s="65"/>
    </row>
    <row r="37" spans="1:15" ht="15" x14ac:dyDescent="0.25">
      <c r="A37" s="24">
        <v>47</v>
      </c>
      <c r="B37" s="58">
        <v>1855</v>
      </c>
      <c r="C37" s="30" t="s">
        <v>37</v>
      </c>
      <c r="D37" s="68">
        <v>0</v>
      </c>
      <c r="E37" s="68"/>
      <c r="F37" s="26"/>
      <c r="G37" s="27">
        <f t="shared" si="1"/>
        <v>0</v>
      </c>
      <c r="H37" s="28"/>
      <c r="I37" s="68">
        <v>0</v>
      </c>
      <c r="J37" s="68"/>
      <c r="K37" s="26"/>
      <c r="L37" s="27">
        <f t="shared" si="2"/>
        <v>0</v>
      </c>
      <c r="M37" s="29">
        <f t="shared" si="3"/>
        <v>0</v>
      </c>
      <c r="N37" s="65"/>
      <c r="O37" s="65"/>
    </row>
    <row r="38" spans="1:15" ht="15" x14ac:dyDescent="0.25">
      <c r="A38" s="24">
        <v>47</v>
      </c>
      <c r="B38" s="58">
        <v>1860</v>
      </c>
      <c r="C38" s="30" t="s">
        <v>38</v>
      </c>
      <c r="D38" s="68">
        <v>29.66024831999998</v>
      </c>
      <c r="E38" s="68">
        <v>33.286228010000016</v>
      </c>
      <c r="F38" s="26">
        <v>-7.6762E-4</v>
      </c>
      <c r="G38" s="27">
        <f t="shared" si="1"/>
        <v>62.945708709999998</v>
      </c>
      <c r="H38" s="28"/>
      <c r="I38" s="68">
        <v>-5.0059933700000006</v>
      </c>
      <c r="J38" s="68">
        <v>-4.8486640799999998</v>
      </c>
      <c r="K38" s="26">
        <v>7.6762E-4</v>
      </c>
      <c r="L38" s="27">
        <f t="shared" si="2"/>
        <v>-9.8538898300000017</v>
      </c>
      <c r="M38" s="29">
        <f t="shared" si="3"/>
        <v>53.091818879999998</v>
      </c>
      <c r="N38" s="65"/>
      <c r="O38" s="65"/>
    </row>
    <row r="39" spans="1:15" ht="15" x14ac:dyDescent="0.25">
      <c r="A39" s="24">
        <v>47</v>
      </c>
      <c r="B39" s="58">
        <v>1555</v>
      </c>
      <c r="C39" s="30" t="s">
        <v>39</v>
      </c>
      <c r="D39" s="68">
        <v>499.68600256999997</v>
      </c>
      <c r="E39" s="68">
        <v>3.3161923300000002</v>
      </c>
      <c r="F39" s="26">
        <v>-3.3116400000000001</v>
      </c>
      <c r="G39" s="27">
        <f t="shared" si="1"/>
        <v>499.69055489999994</v>
      </c>
      <c r="H39" s="28"/>
      <c r="I39" s="68">
        <v>-152.50772649999996</v>
      </c>
      <c r="J39" s="68">
        <v>-51.049592220000001</v>
      </c>
      <c r="K39" s="26">
        <v>3.3116400000000001</v>
      </c>
      <c r="L39" s="27">
        <f t="shared" si="2"/>
        <v>-200.24567871999994</v>
      </c>
      <c r="M39" s="29">
        <f t="shared" si="3"/>
        <v>299.44487617999999</v>
      </c>
      <c r="N39" s="65"/>
      <c r="O39" s="65"/>
    </row>
    <row r="40" spans="1:15" ht="15" x14ac:dyDescent="0.25">
      <c r="A40" s="24" t="s">
        <v>25</v>
      </c>
      <c r="B40" s="58">
        <v>1905</v>
      </c>
      <c r="C40" s="30" t="s">
        <v>26</v>
      </c>
      <c r="D40" s="68">
        <v>16.504772544030001</v>
      </c>
      <c r="E40" s="68">
        <v>0.5195227</v>
      </c>
      <c r="F40" s="26">
        <v>-5.0000000000000001E-3</v>
      </c>
      <c r="G40" s="27">
        <f t="shared" si="1"/>
        <v>17.019295244030001</v>
      </c>
      <c r="H40" s="28"/>
      <c r="I40" s="68">
        <v>-9.2802900000000001E-3</v>
      </c>
      <c r="J40" s="68">
        <v>9.2802900000000001E-3</v>
      </c>
      <c r="K40" s="26">
        <v>0</v>
      </c>
      <c r="L40" s="27">
        <f t="shared" si="2"/>
        <v>0</v>
      </c>
      <c r="M40" s="29">
        <f t="shared" si="3"/>
        <v>17.019295244030001</v>
      </c>
      <c r="N40" s="65"/>
      <c r="O40" s="65"/>
    </row>
    <row r="41" spans="1:15" ht="15" x14ac:dyDescent="0.25">
      <c r="A41" s="24">
        <v>47</v>
      </c>
      <c r="B41" s="58">
        <v>1908</v>
      </c>
      <c r="C41" s="30" t="s">
        <v>40</v>
      </c>
      <c r="D41" s="68">
        <v>145.75964457506001</v>
      </c>
      <c r="E41" s="68">
        <v>19.292537578630004</v>
      </c>
      <c r="F41" s="26">
        <v>-1.1620999999999999E-2</v>
      </c>
      <c r="G41" s="27">
        <f t="shared" si="1"/>
        <v>165.04056115369002</v>
      </c>
      <c r="H41" s="28"/>
      <c r="I41" s="68">
        <v>-65.269047959200009</v>
      </c>
      <c r="J41" s="68">
        <v>-5.5896482699999996</v>
      </c>
      <c r="K41" s="26">
        <v>8.3512800000000009E-3</v>
      </c>
      <c r="L41" s="27">
        <f t="shared" si="2"/>
        <v>-70.850344949200007</v>
      </c>
      <c r="M41" s="29">
        <f t="shared" si="3"/>
        <v>94.190216204490014</v>
      </c>
      <c r="N41" s="65"/>
      <c r="O41" s="65"/>
    </row>
    <row r="42" spans="1:15" ht="15" x14ac:dyDescent="0.25">
      <c r="A42" s="24">
        <v>13</v>
      </c>
      <c r="B42" s="58">
        <v>1910</v>
      </c>
      <c r="C42" s="30" t="s">
        <v>28</v>
      </c>
      <c r="D42" s="68">
        <v>15.99781714485</v>
      </c>
      <c r="E42" s="68">
        <v>7.6903614454899989</v>
      </c>
      <c r="F42" s="26"/>
      <c r="G42" s="27">
        <f t="shared" si="1"/>
        <v>23.688178590339998</v>
      </c>
      <c r="H42" s="28"/>
      <c r="I42" s="68">
        <v>-14.236387897789493</v>
      </c>
      <c r="J42" s="68">
        <v>2.8173768918194919</v>
      </c>
      <c r="K42" s="26"/>
      <c r="L42" s="27">
        <f t="shared" si="2"/>
        <v>-11.419011005970001</v>
      </c>
      <c r="M42" s="29">
        <f t="shared" si="3"/>
        <v>12.269167584369997</v>
      </c>
      <c r="N42" s="65"/>
      <c r="O42" s="65"/>
    </row>
    <row r="43" spans="1:15" ht="15" x14ac:dyDescent="0.25">
      <c r="A43" s="24">
        <v>8</v>
      </c>
      <c r="B43" s="58">
        <v>1915</v>
      </c>
      <c r="C43" s="30" t="s">
        <v>79</v>
      </c>
      <c r="D43" s="68">
        <v>4.6206204387000014</v>
      </c>
      <c r="E43" s="68">
        <v>1.4722131656999997</v>
      </c>
      <c r="F43" s="26">
        <v>-1.0968447189599997</v>
      </c>
      <c r="G43" s="27">
        <f t="shared" si="1"/>
        <v>4.995988885440001</v>
      </c>
      <c r="H43" s="28"/>
      <c r="I43" s="68">
        <v>-2.2245998104</v>
      </c>
      <c r="J43" s="68">
        <v>-0.74240090000000003</v>
      </c>
      <c r="K43" s="26">
        <v>1.0859144273999997</v>
      </c>
      <c r="L43" s="27">
        <f t="shared" si="2"/>
        <v>-1.8810862830000001</v>
      </c>
      <c r="M43" s="29">
        <f t="shared" si="3"/>
        <v>3.1149026024400008</v>
      </c>
      <c r="N43" s="65"/>
      <c r="O43" s="65"/>
    </row>
    <row r="44" spans="1:15" ht="15" x14ac:dyDescent="0.25">
      <c r="A44" s="24">
        <v>10</v>
      </c>
      <c r="B44" s="58">
        <v>1920</v>
      </c>
      <c r="C44" s="30" t="s">
        <v>41</v>
      </c>
      <c r="D44" s="68">
        <v>50.212900671530008</v>
      </c>
      <c r="E44" s="68">
        <v>5.0131388858499992</v>
      </c>
      <c r="F44" s="26">
        <v>-9.9109225811000012</v>
      </c>
      <c r="G44" s="27">
        <f t="shared" si="1"/>
        <v>45.315116976280002</v>
      </c>
      <c r="H44" s="28"/>
      <c r="I44" s="68">
        <v>-34.208813738496069</v>
      </c>
      <c r="J44" s="68">
        <v>-6.3020637448339354</v>
      </c>
      <c r="K44" s="26">
        <v>9.9109225811000012</v>
      </c>
      <c r="L44" s="27">
        <f t="shared" si="2"/>
        <v>-30.599954902230003</v>
      </c>
      <c r="M44" s="29">
        <f t="shared" si="3"/>
        <v>14.715162074049999</v>
      </c>
      <c r="N44" s="65"/>
      <c r="O44" s="65"/>
    </row>
    <row r="45" spans="1:15" ht="15" x14ac:dyDescent="0.25">
      <c r="A45" s="24"/>
      <c r="B45" s="64">
        <v>1925</v>
      </c>
      <c r="C45" s="73" t="s">
        <v>78</v>
      </c>
      <c r="D45" s="68">
        <v>150.35144978972002</v>
      </c>
      <c r="E45" s="68">
        <v>5.3206568676300003</v>
      </c>
      <c r="F45" s="26"/>
      <c r="G45" s="27">
        <f t="shared" si="1"/>
        <v>155.67210665735001</v>
      </c>
      <c r="H45" s="28"/>
      <c r="I45" s="68">
        <v>-91.195685772139996</v>
      </c>
      <c r="J45" s="68">
        <v>-21.390150139999999</v>
      </c>
      <c r="K45" s="26"/>
      <c r="L45" s="27">
        <f t="shared" si="2"/>
        <v>-112.58583591214</v>
      </c>
      <c r="M45" s="29">
        <f t="shared" si="3"/>
        <v>43.086270745210015</v>
      </c>
      <c r="N45" s="65"/>
      <c r="O45" s="65"/>
    </row>
    <row r="46" spans="1:15" ht="15" x14ac:dyDescent="0.25">
      <c r="A46" s="24">
        <v>10</v>
      </c>
      <c r="B46" s="58">
        <v>1930</v>
      </c>
      <c r="C46" s="30" t="s">
        <v>42</v>
      </c>
      <c r="D46" s="68">
        <v>234.88270131358888</v>
      </c>
      <c r="E46" s="68">
        <v>22.271719173020017</v>
      </c>
      <c r="F46" s="26">
        <v>-17.368894378138851</v>
      </c>
      <c r="G46" s="27">
        <f t="shared" si="1"/>
        <v>239.78552610847004</v>
      </c>
      <c r="H46" s="28"/>
      <c r="I46" s="68">
        <v>-159.01450883973001</v>
      </c>
      <c r="J46" s="68">
        <v>-16.746146029999998</v>
      </c>
      <c r="K46" s="26">
        <v>11.865480727639987</v>
      </c>
      <c r="L46" s="27">
        <f t="shared" si="2"/>
        <v>-163.89517414209004</v>
      </c>
      <c r="M46" s="29">
        <f t="shared" si="3"/>
        <v>75.890351966379995</v>
      </c>
      <c r="N46" s="65"/>
      <c r="O46" s="65"/>
    </row>
    <row r="47" spans="1:15" ht="15" x14ac:dyDescent="0.25">
      <c r="A47" s="24">
        <v>8</v>
      </c>
      <c r="B47" s="58">
        <v>1935</v>
      </c>
      <c r="C47" s="30" t="s">
        <v>43</v>
      </c>
      <c r="D47" s="68">
        <v>1.16093227278</v>
      </c>
      <c r="E47" s="68">
        <v>3.7982159999999994E-2</v>
      </c>
      <c r="F47" s="26">
        <v>-0.45559875204000005</v>
      </c>
      <c r="G47" s="27">
        <f t="shared" si="1"/>
        <v>0.7433156807400001</v>
      </c>
      <c r="H47" s="28"/>
      <c r="I47" s="68">
        <v>-0.97827180658000001</v>
      </c>
      <c r="J47" s="68">
        <v>-0.10113608</v>
      </c>
      <c r="K47" s="26">
        <v>0.46652904360000003</v>
      </c>
      <c r="L47" s="27">
        <f t="shared" si="2"/>
        <v>-0.61287884298000006</v>
      </c>
      <c r="M47" s="29">
        <f t="shared" si="3"/>
        <v>0.13043683776000004</v>
      </c>
      <c r="N47" s="65"/>
      <c r="O47" s="65"/>
    </row>
    <row r="48" spans="1:15" ht="15" x14ac:dyDescent="0.25">
      <c r="A48" s="24">
        <v>8</v>
      </c>
      <c r="B48" s="58">
        <v>1940</v>
      </c>
      <c r="C48" s="30" t="s">
        <v>44</v>
      </c>
      <c r="D48" s="68">
        <v>4.5419147033000034</v>
      </c>
      <c r="E48" s="68">
        <v>1.6101380056799983</v>
      </c>
      <c r="F48" s="26">
        <v>-0.86450780900000002</v>
      </c>
      <c r="G48" s="27">
        <f t="shared" si="1"/>
        <v>5.2875448999800012</v>
      </c>
      <c r="H48" s="28"/>
      <c r="I48" s="68">
        <v>-2.13728849614</v>
      </c>
      <c r="J48" s="68">
        <v>-0.85090144999999995</v>
      </c>
      <c r="K48" s="26">
        <v>0.88452765599999994</v>
      </c>
      <c r="L48" s="27">
        <f t="shared" si="2"/>
        <v>-2.1036622901399999</v>
      </c>
      <c r="M48" s="29">
        <f t="shared" si="3"/>
        <v>3.1838826098400013</v>
      </c>
      <c r="N48" s="65"/>
      <c r="O48" s="65"/>
    </row>
    <row r="49" spans="1:15" ht="15" x14ac:dyDescent="0.25">
      <c r="A49" s="24">
        <v>8</v>
      </c>
      <c r="B49" s="58">
        <v>1945</v>
      </c>
      <c r="C49" s="30" t="s">
        <v>45</v>
      </c>
      <c r="D49" s="68">
        <v>6.3545976448800019</v>
      </c>
      <c r="E49" s="68">
        <v>1.2313141786199995</v>
      </c>
      <c r="F49" s="26">
        <v>-0.70219993716000062</v>
      </c>
      <c r="G49" s="27">
        <f t="shared" si="1"/>
        <v>6.8837118863400013</v>
      </c>
      <c r="H49" s="28"/>
      <c r="I49" s="68">
        <v>-3.2122541380200005</v>
      </c>
      <c r="J49" s="68">
        <v>-1.31341683</v>
      </c>
      <c r="K49" s="26">
        <v>0.70219993716000062</v>
      </c>
      <c r="L49" s="27">
        <f t="shared" si="2"/>
        <v>-3.8234710308599995</v>
      </c>
      <c r="M49" s="29">
        <f t="shared" si="3"/>
        <v>3.0602408554800018</v>
      </c>
      <c r="N49" s="65"/>
      <c r="O49" s="65"/>
    </row>
    <row r="50" spans="1:15" ht="14.4" x14ac:dyDescent="0.3">
      <c r="A50" s="24">
        <v>8</v>
      </c>
      <c r="B50" s="58">
        <v>1950</v>
      </c>
      <c r="C50" s="30" t="s">
        <v>46</v>
      </c>
      <c r="D50" s="68">
        <v>112.30509967273809</v>
      </c>
      <c r="E50" s="68">
        <v>26.471583260479985</v>
      </c>
      <c r="F50" s="26">
        <v>-7.0569953165780639</v>
      </c>
      <c r="G50" s="27">
        <f t="shared" si="1"/>
        <v>131.71968761664002</v>
      </c>
      <c r="H50" s="28"/>
      <c r="I50" s="68">
        <v>-58.426358218750011</v>
      </c>
      <c r="J50" s="68">
        <v>-18.347450129999999</v>
      </c>
      <c r="K50" s="26">
        <v>6.965121283570002</v>
      </c>
      <c r="L50" s="27">
        <f t="shared" si="2"/>
        <v>-69.80868706518001</v>
      </c>
      <c r="M50" s="29">
        <f t="shared" si="3"/>
        <v>61.911000551460006</v>
      </c>
      <c r="N50" s="65"/>
      <c r="O50" s="65"/>
    </row>
    <row r="51" spans="1:15" ht="14.4" x14ac:dyDescent="0.3">
      <c r="A51" s="24">
        <v>8</v>
      </c>
      <c r="B51" s="58">
        <v>1955</v>
      </c>
      <c r="C51" s="30" t="s">
        <v>47</v>
      </c>
      <c r="D51" s="68">
        <v>27.923693679070002</v>
      </c>
      <c r="E51" s="68">
        <v>7.3143266536599993</v>
      </c>
      <c r="F51" s="26"/>
      <c r="G51" s="27">
        <f t="shared" si="1"/>
        <v>35.238020332730002</v>
      </c>
      <c r="H51" s="28"/>
      <c r="I51" s="68">
        <v>-36.651224286435642</v>
      </c>
      <c r="J51" s="68">
        <v>-0.48447537253435846</v>
      </c>
      <c r="K51" s="26"/>
      <c r="L51" s="27">
        <f t="shared" si="2"/>
        <v>-37.135699658969997</v>
      </c>
      <c r="M51" s="29">
        <f t="shared" si="3"/>
        <v>-1.8976793262399951</v>
      </c>
      <c r="N51" s="65"/>
      <c r="O51" s="65"/>
    </row>
    <row r="52" spans="1:15" ht="14.4" x14ac:dyDescent="0.3">
      <c r="A52" s="32">
        <v>8</v>
      </c>
      <c r="B52" s="74">
        <v>1960</v>
      </c>
      <c r="C52" s="73" t="s">
        <v>48</v>
      </c>
      <c r="D52" s="68">
        <v>2.8648993861800003</v>
      </c>
      <c r="E52" s="68">
        <v>0.10695276131999999</v>
      </c>
      <c r="F52" s="26">
        <v>-0.32821268831999995</v>
      </c>
      <c r="G52" s="27">
        <f t="shared" si="1"/>
        <v>2.6436394591800005</v>
      </c>
      <c r="H52" s="28"/>
      <c r="I52" s="68">
        <v>-1.5796672002000003</v>
      </c>
      <c r="J52" s="68">
        <v>-0.52908932999999991</v>
      </c>
      <c r="K52" s="26">
        <v>0.32821268831999995</v>
      </c>
      <c r="L52" s="27">
        <f t="shared" si="2"/>
        <v>-1.7805438418800001</v>
      </c>
      <c r="M52" s="29">
        <f t="shared" si="3"/>
        <v>0.8630956173000004</v>
      </c>
      <c r="N52" s="65"/>
      <c r="O52" s="65"/>
    </row>
    <row r="53" spans="1:15" ht="26.4" x14ac:dyDescent="0.3">
      <c r="A53" s="33">
        <v>47</v>
      </c>
      <c r="B53" s="74">
        <v>1970</v>
      </c>
      <c r="C53" s="30" t="s">
        <v>49</v>
      </c>
      <c r="D53" s="68">
        <v>0</v>
      </c>
      <c r="E53" s="68"/>
      <c r="F53" s="26"/>
      <c r="G53" s="27">
        <f t="shared" si="1"/>
        <v>0</v>
      </c>
      <c r="H53" s="28"/>
      <c r="I53" s="68">
        <v>0</v>
      </c>
      <c r="J53" s="68"/>
      <c r="K53" s="26"/>
      <c r="L53" s="27">
        <f t="shared" si="2"/>
        <v>0</v>
      </c>
      <c r="M53" s="29">
        <f t="shared" si="3"/>
        <v>0</v>
      </c>
      <c r="N53" s="65"/>
      <c r="O53" s="65"/>
    </row>
    <row r="54" spans="1:15" ht="14.4" x14ac:dyDescent="0.3">
      <c r="A54" s="24">
        <v>47</v>
      </c>
      <c r="B54" s="58">
        <v>1975</v>
      </c>
      <c r="C54" s="30" t="s">
        <v>50</v>
      </c>
      <c r="D54" s="68">
        <v>0</v>
      </c>
      <c r="E54" s="68"/>
      <c r="F54" s="26"/>
      <c r="G54" s="27">
        <f t="shared" si="1"/>
        <v>0</v>
      </c>
      <c r="H54" s="28"/>
      <c r="I54" s="68">
        <v>0</v>
      </c>
      <c r="J54" s="68"/>
      <c r="K54" s="26"/>
      <c r="L54" s="27">
        <f t="shared" si="2"/>
        <v>0</v>
      </c>
      <c r="M54" s="29">
        <f t="shared" si="3"/>
        <v>0</v>
      </c>
      <c r="N54" s="65"/>
      <c r="O54" s="65"/>
    </row>
    <row r="55" spans="1:15" ht="14.4" x14ac:dyDescent="0.3">
      <c r="A55" s="24">
        <v>47</v>
      </c>
      <c r="B55" s="58">
        <v>1980</v>
      </c>
      <c r="C55" s="30" t="s">
        <v>51</v>
      </c>
      <c r="D55" s="68">
        <v>99.32334272368</v>
      </c>
      <c r="E55" s="68">
        <v>11.526296156919999</v>
      </c>
      <c r="F55" s="26">
        <v>0.33432418360999994</v>
      </c>
      <c r="G55" s="27">
        <f t="shared" si="1"/>
        <v>111.18396306420999</v>
      </c>
      <c r="H55" s="28"/>
      <c r="I55" s="68">
        <v>-29.063047067964707</v>
      </c>
      <c r="J55" s="68">
        <v>-25.906727212625295</v>
      </c>
      <c r="K55" s="26">
        <v>0</v>
      </c>
      <c r="L55" s="27">
        <f t="shared" si="2"/>
        <v>-54.969774280590002</v>
      </c>
      <c r="M55" s="29">
        <f t="shared" si="3"/>
        <v>56.214188783619988</v>
      </c>
      <c r="N55" s="65"/>
      <c r="O55" s="65"/>
    </row>
    <row r="56" spans="1:15" ht="14.4" x14ac:dyDescent="0.3">
      <c r="A56" s="24">
        <v>47</v>
      </c>
      <c r="B56" s="58">
        <v>1985</v>
      </c>
      <c r="C56" s="30" t="s">
        <v>52</v>
      </c>
      <c r="D56" s="68">
        <v>13.75018191</v>
      </c>
      <c r="E56" s="68">
        <v>0.41381671999999992</v>
      </c>
      <c r="F56" s="26"/>
      <c r="G56" s="27">
        <f t="shared" si="1"/>
        <v>14.16399863</v>
      </c>
      <c r="H56" s="28"/>
      <c r="I56" s="68">
        <v>-5.9372568399999999</v>
      </c>
      <c r="J56" s="68">
        <v>-1.1357504700000001</v>
      </c>
      <c r="K56" s="26"/>
      <c r="L56" s="27">
        <f t="shared" si="2"/>
        <v>-7.0730073099999995</v>
      </c>
      <c r="M56" s="29">
        <f t="shared" si="3"/>
        <v>7.0909913200000005</v>
      </c>
      <c r="N56" s="65"/>
      <c r="O56" s="65"/>
    </row>
    <row r="57" spans="1:15" ht="14.4" x14ac:dyDescent="0.3">
      <c r="A57" s="33">
        <v>47</v>
      </c>
      <c r="B57" s="58">
        <v>1990</v>
      </c>
      <c r="C57" s="75" t="s">
        <v>53</v>
      </c>
      <c r="D57" s="68">
        <v>10.279234755300001</v>
      </c>
      <c r="E57" s="68"/>
      <c r="F57" s="26">
        <v>-0.19826898815999999</v>
      </c>
      <c r="G57" s="27">
        <f t="shared" si="1"/>
        <v>10.08096576714</v>
      </c>
      <c r="H57" s="28"/>
      <c r="I57" s="68">
        <v>-4.8239319128000009</v>
      </c>
      <c r="J57" s="68">
        <v>-0.53511945999999999</v>
      </c>
      <c r="K57" s="26">
        <v>0.19826898815999999</v>
      </c>
      <c r="L57" s="27">
        <f t="shared" si="2"/>
        <v>-5.1607823846400009</v>
      </c>
      <c r="M57" s="29">
        <f t="shared" si="3"/>
        <v>4.9201833824999994</v>
      </c>
      <c r="N57" s="65"/>
      <c r="O57" s="65"/>
    </row>
    <row r="58" spans="1:15" ht="14.4" x14ac:dyDescent="0.3">
      <c r="A58" s="24">
        <v>47</v>
      </c>
      <c r="B58" s="57">
        <v>1995</v>
      </c>
      <c r="C58" s="31" t="s">
        <v>54</v>
      </c>
      <c r="D58" s="68">
        <v>0</v>
      </c>
      <c r="E58" s="68"/>
      <c r="F58" s="26"/>
      <c r="G58" s="27">
        <f t="shared" si="1"/>
        <v>0</v>
      </c>
      <c r="H58" s="28"/>
      <c r="I58" s="68">
        <v>0</v>
      </c>
      <c r="J58" s="68"/>
      <c r="K58" s="26"/>
      <c r="L58" s="27">
        <f t="shared" si="2"/>
        <v>0</v>
      </c>
      <c r="M58" s="29">
        <f t="shared" si="3"/>
        <v>0</v>
      </c>
      <c r="N58" s="65"/>
      <c r="O58" s="65"/>
    </row>
    <row r="59" spans="1:15" ht="15.6" x14ac:dyDescent="0.3">
      <c r="A59" s="24">
        <v>47</v>
      </c>
      <c r="B59" s="57">
        <v>2440</v>
      </c>
      <c r="C59" s="31" t="s">
        <v>55</v>
      </c>
      <c r="D59" s="68">
        <v>0</v>
      </c>
      <c r="E59" s="68"/>
      <c r="F59" s="26"/>
      <c r="G59" s="27">
        <f t="shared" si="1"/>
        <v>0</v>
      </c>
      <c r="I59" s="68">
        <v>0</v>
      </c>
      <c r="J59" s="68"/>
      <c r="K59" s="26"/>
      <c r="L59" s="27">
        <f t="shared" si="2"/>
        <v>0</v>
      </c>
      <c r="M59" s="29">
        <f t="shared" si="3"/>
        <v>0</v>
      </c>
      <c r="N59" s="65"/>
      <c r="O59" s="65"/>
    </row>
    <row r="60" spans="1:15" ht="14.4" x14ac:dyDescent="0.3">
      <c r="A60" s="35"/>
      <c r="B60" s="60"/>
      <c r="C60" s="36"/>
      <c r="D60" s="69"/>
      <c r="E60" s="69"/>
      <c r="F60" s="37"/>
      <c r="G60" s="27">
        <f t="shared" si="1"/>
        <v>0</v>
      </c>
      <c r="I60" s="69"/>
      <c r="J60" s="69"/>
      <c r="K60" s="37"/>
      <c r="L60" s="27">
        <f t="shared" si="2"/>
        <v>0</v>
      </c>
      <c r="M60" s="29">
        <f t="shared" si="3"/>
        <v>0</v>
      </c>
      <c r="N60" s="65"/>
      <c r="O60" s="65"/>
    </row>
    <row r="61" spans="1:15" x14ac:dyDescent="0.25">
      <c r="A61" s="35"/>
      <c r="B61" s="60"/>
      <c r="C61" s="38" t="s">
        <v>56</v>
      </c>
      <c r="D61" s="77">
        <f>SUM(D17:D60)</f>
        <v>9832.0146712963688</v>
      </c>
      <c r="E61" s="77">
        <f>SUM(E17:E60)</f>
        <v>755.33033253882047</v>
      </c>
      <c r="F61" s="77">
        <f>SUM(F17:F60)</f>
        <v>-54.246101705189979</v>
      </c>
      <c r="G61" s="77">
        <f>SUM(G17:G60)</f>
        <v>10533.098902129996</v>
      </c>
      <c r="H61" s="70"/>
      <c r="I61" s="77">
        <f>SUM(I17:I60)</f>
        <v>-3681.9707336147771</v>
      </c>
      <c r="J61" s="77">
        <f t="shared" ref="J61:K61" si="4">SUM(J17:J60)</f>
        <v>-307.98634578817337</v>
      </c>
      <c r="K61" s="77">
        <f t="shared" si="4"/>
        <v>51.32015464294998</v>
      </c>
      <c r="L61" s="77">
        <f>SUM(L17:L60)</f>
        <v>-3938.6369247600001</v>
      </c>
      <c r="M61" s="70">
        <f t="shared" ref="M61" si="5">SUM(M17:M60)</f>
        <v>6594.461977369996</v>
      </c>
      <c r="N61" s="65"/>
      <c r="O61" s="65"/>
    </row>
    <row r="62" spans="1:15" ht="26.4" x14ac:dyDescent="0.3">
      <c r="A62" s="35"/>
      <c r="B62" s="60"/>
      <c r="C62" s="40" t="s">
        <v>57</v>
      </c>
      <c r="D62" s="79"/>
      <c r="E62" s="80"/>
      <c r="F62" s="80"/>
      <c r="G62" s="71">
        <f>D62+E62+F62</f>
        <v>0</v>
      </c>
      <c r="H62" s="81"/>
      <c r="I62" s="80"/>
      <c r="J62" s="80"/>
      <c r="K62" s="80"/>
      <c r="L62" s="71">
        <f t="shared" ref="L62:L63" si="6">I62+J62+K62</f>
        <v>0</v>
      </c>
      <c r="M62" s="82">
        <f t="shared" ref="M62" si="7">G62+L62</f>
        <v>0</v>
      </c>
      <c r="N62" s="65"/>
      <c r="O62" s="65"/>
    </row>
    <row r="63" spans="1:15" ht="26.4" x14ac:dyDescent="0.3">
      <c r="A63" s="35"/>
      <c r="B63" s="60"/>
      <c r="C63" s="41" t="s">
        <v>58</v>
      </c>
      <c r="D63" s="79">
        <v>-28.763532305248226</v>
      </c>
      <c r="E63" s="80">
        <v>-14.4400311364</v>
      </c>
      <c r="F63" s="80"/>
      <c r="G63" s="71">
        <f>D63+E63+F63</f>
        <v>-43.203563441648228</v>
      </c>
      <c r="H63" s="81"/>
      <c r="I63" s="80">
        <v>2.0385490443422976</v>
      </c>
      <c r="J63" s="80">
        <v>1.9107488171316387</v>
      </c>
      <c r="K63" s="80"/>
      <c r="L63" s="71">
        <f t="shared" si="6"/>
        <v>3.9492978614739362</v>
      </c>
      <c r="M63" s="82">
        <f t="shared" si="3"/>
        <v>-39.254265580174291</v>
      </c>
      <c r="N63" s="65"/>
      <c r="O63" s="65"/>
    </row>
    <row r="64" spans="1:15" x14ac:dyDescent="0.25">
      <c r="A64" s="35"/>
      <c r="B64" s="60"/>
      <c r="C64" s="38" t="s">
        <v>59</v>
      </c>
      <c r="D64" s="76">
        <f>SUM(D61:D63)</f>
        <v>9803.2511389911197</v>
      </c>
      <c r="E64" s="76">
        <f t="shared" ref="E64:G64" si="8">SUM(E61:E63)</f>
        <v>740.8903014024205</v>
      </c>
      <c r="F64" s="76">
        <f t="shared" si="8"/>
        <v>-54.246101705189979</v>
      </c>
      <c r="G64" s="77">
        <f t="shared" si="8"/>
        <v>10489.895338688348</v>
      </c>
      <c r="H64" s="76"/>
      <c r="I64" s="76">
        <f>SUM(I61:I63)</f>
        <v>-3679.9321845704349</v>
      </c>
      <c r="J64" s="76">
        <f t="shared" ref="J64:M64" si="9">SUM(J61:J63)</f>
        <v>-306.0755969710417</v>
      </c>
      <c r="K64" s="76">
        <f t="shared" si="9"/>
        <v>51.32015464294998</v>
      </c>
      <c r="L64" s="77">
        <f>SUM(L61:L63)</f>
        <v>-3934.6876268985261</v>
      </c>
      <c r="M64" s="76">
        <f t="shared" si="9"/>
        <v>6555.2077117898216</v>
      </c>
      <c r="N64" s="65"/>
      <c r="O64" s="65"/>
    </row>
    <row r="65" spans="1:14" ht="16.2" x14ac:dyDescent="0.3">
      <c r="A65" s="35"/>
      <c r="B65" s="60"/>
      <c r="C65" s="121" t="s">
        <v>60</v>
      </c>
      <c r="D65" s="122"/>
      <c r="E65" s="122"/>
      <c r="F65" s="122"/>
      <c r="G65" s="122"/>
      <c r="H65" s="122"/>
      <c r="I65" s="123"/>
      <c r="J65" s="37"/>
      <c r="K65" s="42"/>
      <c r="L65" s="43"/>
      <c r="M65" s="44"/>
    </row>
    <row r="66" spans="1:14" ht="14.4" x14ac:dyDescent="0.3">
      <c r="A66" s="35"/>
      <c r="B66" s="60"/>
      <c r="C66" s="121" t="s">
        <v>61</v>
      </c>
      <c r="D66" s="122"/>
      <c r="E66" s="122"/>
      <c r="F66" s="122"/>
      <c r="G66" s="122"/>
      <c r="H66" s="122"/>
      <c r="I66" s="123"/>
      <c r="J66" s="39">
        <f>J64+J65</f>
        <v>-306.0755969710417</v>
      </c>
      <c r="K66" s="42"/>
      <c r="L66" s="43"/>
      <c r="M66" s="44"/>
    </row>
    <row r="68" spans="1:14" x14ac:dyDescent="0.25">
      <c r="I68" s="45" t="s">
        <v>62</v>
      </c>
      <c r="J68" s="46"/>
    </row>
    <row r="69" spans="1:14" ht="14.4" x14ac:dyDescent="0.3">
      <c r="A69" s="35">
        <v>10</v>
      </c>
      <c r="B69" s="60"/>
      <c r="C69" s="36" t="s">
        <v>63</v>
      </c>
      <c r="I69" s="46" t="s">
        <v>63</v>
      </c>
      <c r="J69" s="46"/>
      <c r="K69" s="47"/>
    </row>
    <row r="70" spans="1:14" ht="14.4" x14ac:dyDescent="0.3">
      <c r="A70" s="35">
        <v>8</v>
      </c>
      <c r="B70" s="60"/>
      <c r="C70" s="36" t="s">
        <v>43</v>
      </c>
      <c r="I70" s="46" t="s">
        <v>43</v>
      </c>
      <c r="J70" s="46"/>
      <c r="K70" s="48"/>
    </row>
    <row r="71" spans="1:14" ht="14.4" x14ac:dyDescent="0.3">
      <c r="I71" s="49" t="s">
        <v>64</v>
      </c>
      <c r="K71" s="50">
        <f>J66-K69-K70</f>
        <v>-306.0755969710417</v>
      </c>
      <c r="L71" s="65"/>
    </row>
    <row r="72" spans="1:14" x14ac:dyDescent="0.25">
      <c r="N72" s="51"/>
    </row>
    <row r="73" spans="1:14" x14ac:dyDescent="0.25">
      <c r="A73" s="52" t="s">
        <v>65</v>
      </c>
      <c r="C73" s="66"/>
      <c r="N73" s="51"/>
    </row>
    <row r="75" spans="1:14" x14ac:dyDescent="0.25">
      <c r="A75" s="1">
        <v>1</v>
      </c>
      <c r="B75" s="116" t="s">
        <v>66</v>
      </c>
      <c r="C75" s="116"/>
      <c r="D75" s="116"/>
      <c r="E75" s="116"/>
      <c r="F75" s="116"/>
      <c r="G75" s="116"/>
      <c r="H75" s="116"/>
      <c r="I75" s="116"/>
      <c r="J75" s="116"/>
      <c r="K75" s="116"/>
      <c r="L75" s="116"/>
      <c r="M75" s="116"/>
    </row>
    <row r="76" spans="1:14" x14ac:dyDescent="0.25">
      <c r="B76" s="116"/>
      <c r="C76" s="116"/>
      <c r="D76" s="116"/>
      <c r="E76" s="116"/>
      <c r="F76" s="116"/>
      <c r="G76" s="116"/>
      <c r="H76" s="116"/>
      <c r="I76" s="116"/>
      <c r="J76" s="116"/>
      <c r="K76" s="116"/>
      <c r="L76" s="116"/>
      <c r="M76" s="116"/>
    </row>
    <row r="77" spans="1:14" ht="12.75" customHeight="1" x14ac:dyDescent="0.25"/>
    <row r="78" spans="1:14" x14ac:dyDescent="0.25">
      <c r="A78" s="1">
        <v>2</v>
      </c>
      <c r="B78" s="114" t="s">
        <v>67</v>
      </c>
      <c r="C78" s="114"/>
      <c r="D78" s="114"/>
      <c r="E78" s="114"/>
      <c r="F78" s="114"/>
      <c r="G78" s="114"/>
      <c r="H78" s="114"/>
      <c r="I78" s="114"/>
      <c r="J78" s="114"/>
      <c r="K78" s="114"/>
      <c r="L78" s="114"/>
      <c r="M78" s="114"/>
    </row>
    <row r="79" spans="1:14" x14ac:dyDescent="0.25">
      <c r="B79" s="114"/>
      <c r="C79" s="114"/>
      <c r="D79" s="114"/>
      <c r="E79" s="114"/>
      <c r="F79" s="114"/>
      <c r="G79" s="114"/>
      <c r="H79" s="114"/>
      <c r="I79" s="114"/>
      <c r="J79" s="114"/>
      <c r="K79" s="114"/>
      <c r="L79" s="114"/>
      <c r="M79" s="114"/>
    </row>
    <row r="81" spans="1:13" x14ac:dyDescent="0.25">
      <c r="A81" s="1">
        <v>3</v>
      </c>
      <c r="B81" s="115" t="s">
        <v>68</v>
      </c>
      <c r="C81" s="115"/>
      <c r="D81" s="115"/>
      <c r="E81" s="115"/>
      <c r="F81" s="115"/>
      <c r="G81" s="115"/>
      <c r="H81" s="115"/>
      <c r="I81" s="115"/>
      <c r="J81" s="115"/>
      <c r="K81" s="115"/>
      <c r="L81" s="115"/>
      <c r="M81" s="115"/>
    </row>
    <row r="83" spans="1:13" x14ac:dyDescent="0.25">
      <c r="A83" s="1">
        <v>4</v>
      </c>
      <c r="B83" s="61" t="s">
        <v>69</v>
      </c>
      <c r="C83" s="11"/>
    </row>
    <row r="85" spans="1:13" x14ac:dyDescent="0.25">
      <c r="A85" s="1">
        <v>5</v>
      </c>
      <c r="B85" s="62" t="s">
        <v>70</v>
      </c>
    </row>
    <row r="87" spans="1:13" x14ac:dyDescent="0.25">
      <c r="A87" s="1">
        <v>6</v>
      </c>
      <c r="B87" s="115" t="s">
        <v>71</v>
      </c>
      <c r="C87" s="115"/>
      <c r="D87" s="115"/>
      <c r="E87" s="115"/>
      <c r="F87" s="115"/>
      <c r="G87" s="115"/>
      <c r="H87" s="115"/>
      <c r="I87" s="115"/>
      <c r="J87" s="115"/>
      <c r="K87" s="115"/>
      <c r="L87" s="115"/>
      <c r="M87" s="115"/>
    </row>
    <row r="88" spans="1:13" x14ac:dyDescent="0.25">
      <c r="B88" s="115"/>
      <c r="C88" s="115"/>
      <c r="D88" s="115"/>
      <c r="E88" s="115"/>
      <c r="F88" s="115"/>
      <c r="G88" s="115"/>
      <c r="H88" s="115"/>
      <c r="I88" s="115"/>
      <c r="J88" s="115"/>
      <c r="K88" s="115"/>
      <c r="L88" s="115"/>
      <c r="M88" s="115"/>
    </row>
    <row r="89" spans="1:13" x14ac:dyDescent="0.25">
      <c r="B89" s="115"/>
      <c r="C89" s="115"/>
      <c r="D89" s="115"/>
      <c r="E89" s="115"/>
      <c r="F89" s="115"/>
      <c r="G89" s="115"/>
      <c r="H89" s="115"/>
      <c r="I89" s="115"/>
      <c r="J89" s="115"/>
      <c r="K89" s="115"/>
      <c r="L89" s="115"/>
      <c r="M89" s="115"/>
    </row>
    <row r="91" spans="1:13" x14ac:dyDescent="0.25">
      <c r="B91" s="116"/>
      <c r="C91" s="116"/>
      <c r="D91" s="116"/>
      <c r="E91" s="116"/>
      <c r="F91" s="116"/>
      <c r="G91" s="116"/>
      <c r="H91" s="116"/>
      <c r="I91" s="116"/>
      <c r="J91" s="116"/>
      <c r="K91" s="116"/>
      <c r="L91" s="116"/>
      <c r="M91" s="116"/>
    </row>
    <row r="92" spans="1:13" x14ac:dyDescent="0.25">
      <c r="B92" s="116"/>
      <c r="C92" s="116"/>
      <c r="D92" s="116"/>
      <c r="E92" s="116"/>
      <c r="F92" s="116"/>
      <c r="G92" s="116"/>
      <c r="H92" s="116"/>
      <c r="I92" s="116"/>
      <c r="J92" s="116"/>
      <c r="K92" s="116"/>
      <c r="L92" s="116"/>
      <c r="M92" s="116"/>
    </row>
  </sheetData>
  <mergeCells count="10">
    <mergeCell ref="B78:M79"/>
    <mergeCell ref="B81:M81"/>
    <mergeCell ref="B87:M89"/>
    <mergeCell ref="B91:M92"/>
    <mergeCell ref="A9:M9"/>
    <mergeCell ref="A10:M10"/>
    <mergeCell ref="D15:G15"/>
    <mergeCell ref="C65:I65"/>
    <mergeCell ref="C66:I66"/>
    <mergeCell ref="B75:M76"/>
  </mergeCells>
  <dataValidations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pageSetup scale="5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O92"/>
  <sheetViews>
    <sheetView showGridLines="0" zoomScale="85" zoomScaleNormal="85" workbookViewId="0">
      <pane xSplit="3" ySplit="16" topLeftCell="D17" activePane="bottomRight" state="frozen"/>
      <selection activeCell="N17" sqref="N17"/>
      <selection pane="topRight" activeCell="N17" sqref="N17"/>
      <selection pane="bottomLeft" activeCell="N17" sqref="N17"/>
      <selection pane="bottomRight" activeCell="G63" sqref="G63"/>
    </sheetView>
  </sheetViews>
  <sheetFormatPr defaultColWidth="9.109375" defaultRowHeight="13.2" x14ac:dyDescent="0.25"/>
  <cols>
    <col min="1" max="1" width="7.6640625" style="1" customWidth="1"/>
    <col min="2" max="2" width="10.109375" style="55" customWidth="1"/>
    <col min="3" max="3" width="37.88671875" style="2" customWidth="1"/>
    <col min="4" max="4" width="14.44140625" style="66" customWidth="1"/>
    <col min="5" max="5" width="13" style="2" customWidth="1"/>
    <col min="6" max="6" width="11.6640625" style="2" customWidth="1"/>
    <col min="7" max="7" width="13.5546875" style="2" customWidth="1"/>
    <col min="8" max="8" width="1.6640625" style="3" customWidth="1"/>
    <col min="9" max="9" width="14.33203125" style="2" customWidth="1"/>
    <col min="10" max="10" width="13.44140625" style="2" customWidth="1"/>
    <col min="11" max="11" width="11.88671875" style="2" customWidth="1"/>
    <col min="12" max="12" width="14.5546875" style="2" bestFit="1" customWidth="1"/>
    <col min="13" max="13" width="14.109375" style="2" bestFit="1" customWidth="1"/>
    <col min="14" max="14" width="10.33203125" style="2" bestFit="1" customWidth="1"/>
    <col min="15" max="16384" width="9.109375" style="2"/>
  </cols>
  <sheetData>
    <row r="1" spans="1:13" ht="12.75" hidden="1" x14ac:dyDescent="0.2">
      <c r="L1" s="4" t="s">
        <v>0</v>
      </c>
      <c r="M1" s="5">
        <v>0</v>
      </c>
    </row>
    <row r="2" spans="1:13" ht="15" hidden="1" x14ac:dyDescent="0.25">
      <c r="L2" s="4" t="s">
        <v>1</v>
      </c>
      <c r="M2" s="6"/>
    </row>
    <row r="3" spans="1:13" ht="12.75" hidden="1" x14ac:dyDescent="0.2">
      <c r="L3" s="4" t="s">
        <v>2</v>
      </c>
      <c r="M3" s="6"/>
    </row>
    <row r="4" spans="1:13" ht="12.75" hidden="1" x14ac:dyDescent="0.2">
      <c r="L4" s="4" t="s">
        <v>3</v>
      </c>
      <c r="M4" s="6"/>
    </row>
    <row r="5" spans="1:13" ht="12.75" hidden="1" x14ac:dyDescent="0.2">
      <c r="L5" s="4" t="s">
        <v>4</v>
      </c>
      <c r="M5" s="7"/>
    </row>
    <row r="6" spans="1:13" ht="12.75" hidden="1" x14ac:dyDescent="0.2">
      <c r="L6" s="4"/>
      <c r="M6" s="8"/>
    </row>
    <row r="7" spans="1:13" ht="12.75" hidden="1" x14ac:dyDescent="0.2">
      <c r="L7" s="4" t="s">
        <v>5</v>
      </c>
      <c r="M7" s="7"/>
    </row>
    <row r="9" spans="1:13" ht="18" x14ac:dyDescent="0.2">
      <c r="A9" s="117" t="s">
        <v>6</v>
      </c>
      <c r="B9" s="117"/>
      <c r="C9" s="117"/>
      <c r="D9" s="117"/>
      <c r="E9" s="117"/>
      <c r="F9" s="117"/>
      <c r="G9" s="117"/>
      <c r="H9" s="117"/>
      <c r="I9" s="117"/>
      <c r="J9" s="117"/>
      <c r="K9" s="117"/>
      <c r="L9" s="117"/>
      <c r="M9" s="117"/>
    </row>
    <row r="10" spans="1:13" ht="21" x14ac:dyDescent="0.2">
      <c r="A10" s="117" t="s">
        <v>7</v>
      </c>
      <c r="B10" s="117"/>
      <c r="C10" s="117"/>
      <c r="D10" s="117"/>
      <c r="E10" s="117"/>
      <c r="F10" s="117"/>
      <c r="G10" s="117"/>
      <c r="H10" s="117"/>
      <c r="I10" s="117"/>
      <c r="J10" s="117"/>
      <c r="K10" s="117"/>
      <c r="L10" s="117"/>
      <c r="M10" s="117"/>
    </row>
    <row r="11" spans="1:13" ht="12.75" x14ac:dyDescent="0.2">
      <c r="H11" s="2"/>
    </row>
    <row r="12" spans="1:13" ht="15" x14ac:dyDescent="0.2">
      <c r="E12" s="9" t="s">
        <v>8</v>
      </c>
      <c r="F12" s="10" t="s">
        <v>9</v>
      </c>
      <c r="H12" s="2"/>
    </row>
    <row r="13" spans="1:13" ht="15" x14ac:dyDescent="0.25">
      <c r="C13" s="11"/>
      <c r="E13" s="9" t="s">
        <v>10</v>
      </c>
      <c r="F13" s="12">
        <v>2016</v>
      </c>
      <c r="G13" s="13"/>
    </row>
    <row r="15" spans="1:13" ht="12.75" x14ac:dyDescent="0.2">
      <c r="D15" s="118" t="s">
        <v>11</v>
      </c>
      <c r="E15" s="119"/>
      <c r="F15" s="119"/>
      <c r="G15" s="120"/>
      <c r="I15" s="14"/>
      <c r="J15" s="15" t="s">
        <v>12</v>
      </c>
      <c r="K15" s="15"/>
      <c r="L15" s="16"/>
      <c r="M15" s="3"/>
    </row>
    <row r="16" spans="1:13" ht="27" x14ac:dyDescent="0.2">
      <c r="A16" s="17" t="s">
        <v>13</v>
      </c>
      <c r="B16" s="56" t="s">
        <v>14</v>
      </c>
      <c r="C16" s="18" t="s">
        <v>15</v>
      </c>
      <c r="D16" s="67" t="s">
        <v>16</v>
      </c>
      <c r="E16" s="19" t="s">
        <v>17</v>
      </c>
      <c r="F16" s="19" t="s">
        <v>18</v>
      </c>
      <c r="G16" s="17" t="s">
        <v>19</v>
      </c>
      <c r="H16" s="20"/>
      <c r="I16" s="21" t="s">
        <v>16</v>
      </c>
      <c r="J16" s="22" t="s">
        <v>20</v>
      </c>
      <c r="K16" s="22" t="s">
        <v>18</v>
      </c>
      <c r="L16" s="23" t="s">
        <v>19</v>
      </c>
      <c r="M16" s="17" t="s">
        <v>21</v>
      </c>
    </row>
    <row r="17" spans="1:15" ht="15" x14ac:dyDescent="0.25">
      <c r="A17" s="24">
        <v>12</v>
      </c>
      <c r="B17" s="58">
        <v>1610</v>
      </c>
      <c r="C17" s="73" t="s">
        <v>72</v>
      </c>
      <c r="D17" s="68">
        <v>381.23043511380001</v>
      </c>
      <c r="E17" s="68">
        <v>29.500207292719981</v>
      </c>
      <c r="F17" s="26">
        <v>0</v>
      </c>
      <c r="G17" s="27">
        <f t="shared" ref="G17:G59" si="0">D17+E17+F17</f>
        <v>410.73064240652002</v>
      </c>
      <c r="H17" s="20"/>
      <c r="I17" s="68">
        <v>-157.16624302043004</v>
      </c>
      <c r="J17" s="68">
        <v>-36.891659874829926</v>
      </c>
      <c r="K17" s="26">
        <v>0</v>
      </c>
      <c r="L17" s="27">
        <f t="shared" ref="L17:L59" si="1">I17+J17+K17</f>
        <v>-194.05790289525999</v>
      </c>
      <c r="M17" s="29">
        <f t="shared" ref="M17" si="2">G17+L17</f>
        <v>216.67273951126003</v>
      </c>
      <c r="N17" s="65"/>
      <c r="O17" s="65"/>
    </row>
    <row r="18" spans="1:15" ht="25.5" x14ac:dyDescent="0.25">
      <c r="A18" s="24">
        <v>12</v>
      </c>
      <c r="B18" s="58">
        <v>1611</v>
      </c>
      <c r="C18" s="73" t="s">
        <v>22</v>
      </c>
      <c r="D18" s="68">
        <v>0</v>
      </c>
      <c r="E18" s="68">
        <v>0</v>
      </c>
      <c r="F18" s="26">
        <v>0</v>
      </c>
      <c r="G18" s="27">
        <f t="shared" si="0"/>
        <v>0</v>
      </c>
      <c r="H18" s="28"/>
      <c r="I18" s="68">
        <v>0</v>
      </c>
      <c r="J18" s="68">
        <v>0</v>
      </c>
      <c r="K18" s="26">
        <v>0</v>
      </c>
      <c r="L18" s="27">
        <f t="shared" si="1"/>
        <v>0</v>
      </c>
      <c r="M18" s="29">
        <f>G18+L18</f>
        <v>0</v>
      </c>
      <c r="N18" s="65"/>
      <c r="O18" s="65"/>
    </row>
    <row r="19" spans="1:15" ht="25.5" x14ac:dyDescent="0.25">
      <c r="A19" s="24" t="s">
        <v>23</v>
      </c>
      <c r="B19" s="58">
        <v>1612</v>
      </c>
      <c r="C19" s="73" t="s">
        <v>24</v>
      </c>
      <c r="D19" s="68">
        <v>0</v>
      </c>
      <c r="E19" s="68">
        <v>0</v>
      </c>
      <c r="F19" s="26">
        <v>0</v>
      </c>
      <c r="G19" s="27">
        <f t="shared" si="0"/>
        <v>0</v>
      </c>
      <c r="H19" s="28"/>
      <c r="I19" s="68">
        <v>0</v>
      </c>
      <c r="J19" s="68">
        <v>0</v>
      </c>
      <c r="K19" s="26">
        <v>0</v>
      </c>
      <c r="L19" s="27">
        <f t="shared" si="1"/>
        <v>0</v>
      </c>
      <c r="M19" s="29">
        <f t="shared" ref="M19:M63" si="3">G19+L19</f>
        <v>0</v>
      </c>
      <c r="N19" s="65"/>
      <c r="O19" s="65"/>
    </row>
    <row r="20" spans="1:15" ht="15" x14ac:dyDescent="0.25">
      <c r="A20" s="24" t="s">
        <v>25</v>
      </c>
      <c r="B20" s="63">
        <v>1615</v>
      </c>
      <c r="C20" s="73" t="s">
        <v>26</v>
      </c>
      <c r="D20" s="68">
        <v>3.3159999999999999E-3</v>
      </c>
      <c r="E20" s="68">
        <v>0</v>
      </c>
      <c r="F20" s="26">
        <v>0</v>
      </c>
      <c r="G20" s="27">
        <f t="shared" si="0"/>
        <v>3.3159999999999999E-3</v>
      </c>
      <c r="H20" s="28"/>
      <c r="I20" s="68">
        <v>0</v>
      </c>
      <c r="J20" s="68">
        <v>0</v>
      </c>
      <c r="K20" s="26">
        <v>0</v>
      </c>
      <c r="L20" s="27">
        <f t="shared" si="1"/>
        <v>0</v>
      </c>
      <c r="M20" s="29">
        <f t="shared" si="3"/>
        <v>3.3159999999999999E-3</v>
      </c>
      <c r="N20" s="65"/>
      <c r="O20" s="65"/>
    </row>
    <row r="21" spans="1:15" ht="15" x14ac:dyDescent="0.25">
      <c r="A21" s="24">
        <v>1</v>
      </c>
      <c r="B21" s="63">
        <v>1620</v>
      </c>
      <c r="C21" s="73" t="s">
        <v>73</v>
      </c>
      <c r="D21" s="68">
        <v>2.1724E-2</v>
      </c>
      <c r="E21" s="68">
        <v>0</v>
      </c>
      <c r="F21" s="26">
        <v>0</v>
      </c>
      <c r="G21" s="27">
        <f t="shared" si="0"/>
        <v>2.1724E-2</v>
      </c>
      <c r="H21" s="28"/>
      <c r="I21" s="68">
        <v>-1.9810040000000001E-2</v>
      </c>
      <c r="J21" s="68">
        <v>-2.6502999999999997E-4</v>
      </c>
      <c r="K21" s="26">
        <v>0</v>
      </c>
      <c r="L21" s="27">
        <f t="shared" si="1"/>
        <v>-2.007507E-2</v>
      </c>
      <c r="M21" s="29">
        <f t="shared" si="3"/>
        <v>1.6489299999999998E-3</v>
      </c>
      <c r="N21" s="65"/>
      <c r="O21" s="65"/>
    </row>
    <row r="22" spans="1:15" ht="15" x14ac:dyDescent="0.25">
      <c r="A22" s="24">
        <v>6</v>
      </c>
      <c r="B22" s="58">
        <v>1665</v>
      </c>
      <c r="C22" s="73" t="s">
        <v>74</v>
      </c>
      <c r="D22" s="68">
        <v>0.13855429</v>
      </c>
      <c r="E22" s="68">
        <v>0</v>
      </c>
      <c r="F22" s="26">
        <v>0</v>
      </c>
      <c r="G22" s="27">
        <f t="shared" si="0"/>
        <v>0.13855429</v>
      </c>
      <c r="H22" s="28"/>
      <c r="I22" s="68">
        <v>-9.5766009999999999E-2</v>
      </c>
      <c r="J22" s="68">
        <v>-3.14519E-3</v>
      </c>
      <c r="K22" s="26">
        <v>0</v>
      </c>
      <c r="L22" s="27">
        <f t="shared" si="1"/>
        <v>-9.8911200000000005E-2</v>
      </c>
      <c r="M22" s="29">
        <f t="shared" si="3"/>
        <v>3.9643089999999992E-2</v>
      </c>
      <c r="N22" s="65"/>
      <c r="O22" s="65"/>
    </row>
    <row r="23" spans="1:15" ht="15" x14ac:dyDescent="0.25">
      <c r="A23" s="24">
        <v>17</v>
      </c>
      <c r="B23" s="58">
        <v>1675</v>
      </c>
      <c r="C23" s="73" t="s">
        <v>75</v>
      </c>
      <c r="D23" s="68">
        <v>0.537296</v>
      </c>
      <c r="E23" s="68">
        <v>0</v>
      </c>
      <c r="F23" s="26">
        <v>0</v>
      </c>
      <c r="G23" s="27">
        <f t="shared" si="0"/>
        <v>0.537296</v>
      </c>
      <c r="H23" s="28"/>
      <c r="I23" s="68">
        <v>-0.55421297999999997</v>
      </c>
      <c r="J23" s="68">
        <v>8.6128549999999998E-2</v>
      </c>
      <c r="K23" s="26">
        <v>0</v>
      </c>
      <c r="L23" s="27">
        <f t="shared" si="1"/>
        <v>-0.46808443</v>
      </c>
      <c r="M23" s="29">
        <f t="shared" si="3"/>
        <v>6.921157E-2</v>
      </c>
      <c r="N23" s="65"/>
      <c r="O23" s="65"/>
    </row>
    <row r="24" spans="1:15" ht="15" x14ac:dyDescent="0.25">
      <c r="A24" s="24">
        <v>17</v>
      </c>
      <c r="B24" s="58">
        <v>1680</v>
      </c>
      <c r="C24" s="73" t="s">
        <v>76</v>
      </c>
      <c r="D24" s="68">
        <v>8.4220000000000007E-3</v>
      </c>
      <c r="E24" s="68">
        <v>0</v>
      </c>
      <c r="F24" s="26">
        <v>0</v>
      </c>
      <c r="G24" s="27">
        <f t="shared" si="0"/>
        <v>8.4220000000000007E-3</v>
      </c>
      <c r="H24" s="28"/>
      <c r="I24" s="68">
        <v>-6.181250000000001E-3</v>
      </c>
      <c r="J24" s="68">
        <v>-1.5411999999999999E-4</v>
      </c>
      <c r="K24" s="26">
        <v>0</v>
      </c>
      <c r="L24" s="27">
        <f t="shared" si="1"/>
        <v>-6.3353700000000008E-3</v>
      </c>
      <c r="M24" s="29">
        <f t="shared" si="3"/>
        <v>2.0866299999999999E-3</v>
      </c>
      <c r="N24" s="65"/>
      <c r="O24" s="65"/>
    </row>
    <row r="25" spans="1:15" ht="15" x14ac:dyDescent="0.25">
      <c r="A25" s="24" t="s">
        <v>25</v>
      </c>
      <c r="B25" s="58">
        <v>1805</v>
      </c>
      <c r="C25" s="30" t="s">
        <v>26</v>
      </c>
      <c r="D25" s="68">
        <v>59.185290190000003</v>
      </c>
      <c r="E25" s="68">
        <v>7.2862770000003962E-2</v>
      </c>
      <c r="F25" s="26">
        <v>0</v>
      </c>
      <c r="G25" s="27">
        <f t="shared" si="0"/>
        <v>59.258152960000004</v>
      </c>
      <c r="H25" s="28"/>
      <c r="I25" s="68">
        <v>-43.220882070000002</v>
      </c>
      <c r="J25" s="68">
        <v>7.4425430000000001E-2</v>
      </c>
      <c r="K25" s="26">
        <v>0</v>
      </c>
      <c r="L25" s="27">
        <f t="shared" si="1"/>
        <v>-43.146456640000004</v>
      </c>
      <c r="M25" s="29">
        <f t="shared" si="3"/>
        <v>16.11169632</v>
      </c>
      <c r="N25" s="65"/>
      <c r="O25" s="65"/>
    </row>
    <row r="26" spans="1:15" ht="15" x14ac:dyDescent="0.25">
      <c r="A26" s="24">
        <v>14.1</v>
      </c>
      <c r="B26" s="63">
        <v>1806</v>
      </c>
      <c r="C26" s="30" t="s">
        <v>77</v>
      </c>
      <c r="D26" s="68">
        <v>233.03238105</v>
      </c>
      <c r="E26" s="68">
        <v>8.3438569999999976E-2</v>
      </c>
      <c r="F26" s="26">
        <v>0</v>
      </c>
      <c r="G26" s="27">
        <f t="shared" si="0"/>
        <v>233.11581962</v>
      </c>
      <c r="H26" s="28"/>
      <c r="I26" s="68">
        <v>-74.95843223</v>
      </c>
      <c r="J26" s="68">
        <v>-2.1912886299999998</v>
      </c>
      <c r="K26" s="26">
        <v>0</v>
      </c>
      <c r="L26" s="27">
        <f t="shared" si="1"/>
        <v>-77.149720860000002</v>
      </c>
      <c r="M26" s="29">
        <f t="shared" si="3"/>
        <v>155.96609875999999</v>
      </c>
      <c r="N26" s="65"/>
      <c r="O26" s="65"/>
    </row>
    <row r="27" spans="1:15" ht="15" x14ac:dyDescent="0.25">
      <c r="A27" s="24">
        <v>47</v>
      </c>
      <c r="B27" s="58">
        <v>1808</v>
      </c>
      <c r="C27" s="30" t="s">
        <v>27</v>
      </c>
      <c r="D27" s="68">
        <v>7.9663906199999994</v>
      </c>
      <c r="E27" s="68">
        <v>0.14872919000000001</v>
      </c>
      <c r="F27" s="26">
        <v>-1.0380000000000001E-3</v>
      </c>
      <c r="G27" s="27">
        <f t="shared" si="0"/>
        <v>8.1140818100000001</v>
      </c>
      <c r="H27" s="28"/>
      <c r="I27" s="68">
        <v>-3.07427815</v>
      </c>
      <c r="J27" s="68">
        <v>-0.14645842000000001</v>
      </c>
      <c r="K27" s="26">
        <v>1.0380000000000001E-3</v>
      </c>
      <c r="L27" s="27">
        <f t="shared" si="1"/>
        <v>-3.2196985700000003</v>
      </c>
      <c r="M27" s="29">
        <f t="shared" si="3"/>
        <v>4.8943832399999998</v>
      </c>
      <c r="N27" s="65"/>
      <c r="O27" s="65"/>
    </row>
    <row r="28" spans="1:15" ht="15" x14ac:dyDescent="0.25">
      <c r="A28" s="24">
        <v>13</v>
      </c>
      <c r="B28" s="58">
        <v>1810</v>
      </c>
      <c r="C28" s="30" t="s">
        <v>28</v>
      </c>
      <c r="D28" s="68">
        <v>0</v>
      </c>
      <c r="E28" s="68">
        <v>0</v>
      </c>
      <c r="F28" s="26">
        <v>0</v>
      </c>
      <c r="G28" s="27">
        <f t="shared" si="0"/>
        <v>0</v>
      </c>
      <c r="H28" s="28"/>
      <c r="I28" s="68">
        <v>0</v>
      </c>
      <c r="J28" s="68">
        <v>0</v>
      </c>
      <c r="K28" s="26">
        <v>0</v>
      </c>
      <c r="L28" s="27">
        <f t="shared" si="1"/>
        <v>0</v>
      </c>
      <c r="M28" s="29">
        <f t="shared" si="3"/>
        <v>0</v>
      </c>
      <c r="N28" s="65"/>
      <c r="O28" s="65"/>
    </row>
    <row r="29" spans="1:15" ht="15" x14ac:dyDescent="0.25">
      <c r="A29" s="24">
        <v>47</v>
      </c>
      <c r="B29" s="58">
        <v>1815</v>
      </c>
      <c r="C29" s="30" t="s">
        <v>29</v>
      </c>
      <c r="D29" s="68">
        <v>190.54083900999998</v>
      </c>
      <c r="E29" s="68">
        <v>15.515114130000004</v>
      </c>
      <c r="F29" s="26">
        <v>-2.8999E-2</v>
      </c>
      <c r="G29" s="27">
        <f t="shared" si="0"/>
        <v>206.02695413999999</v>
      </c>
      <c r="H29" s="28"/>
      <c r="I29" s="68">
        <v>-67.883317930000004</v>
      </c>
      <c r="J29" s="68">
        <v>-4.41181921</v>
      </c>
      <c r="K29" s="26">
        <v>2.8999E-2</v>
      </c>
      <c r="L29" s="27">
        <f t="shared" si="1"/>
        <v>-72.26613814000001</v>
      </c>
      <c r="M29" s="29">
        <f t="shared" si="3"/>
        <v>133.76081599999998</v>
      </c>
      <c r="N29" s="65"/>
      <c r="O29" s="65"/>
    </row>
    <row r="30" spans="1:15" ht="15" x14ac:dyDescent="0.25">
      <c r="A30" s="24">
        <v>47</v>
      </c>
      <c r="B30" s="58">
        <v>1820</v>
      </c>
      <c r="C30" s="73" t="s">
        <v>30</v>
      </c>
      <c r="D30" s="68">
        <v>628.05856374000007</v>
      </c>
      <c r="E30" s="68">
        <v>50.613243539999985</v>
      </c>
      <c r="F30" s="26">
        <v>-2.4102744</v>
      </c>
      <c r="G30" s="27">
        <f t="shared" si="0"/>
        <v>676.26153288</v>
      </c>
      <c r="H30" s="28"/>
      <c r="I30" s="68">
        <v>-249.80775763</v>
      </c>
      <c r="J30" s="68">
        <v>-17.710038910000002</v>
      </c>
      <c r="K30" s="26">
        <v>2.4102744000000005</v>
      </c>
      <c r="L30" s="27">
        <f t="shared" si="1"/>
        <v>-265.10752214000001</v>
      </c>
      <c r="M30" s="29">
        <f t="shared" si="3"/>
        <v>411.15401073999999</v>
      </c>
      <c r="N30" s="65"/>
      <c r="O30" s="65"/>
    </row>
    <row r="31" spans="1:15" ht="15" x14ac:dyDescent="0.25">
      <c r="A31" s="24">
        <v>47</v>
      </c>
      <c r="B31" s="58">
        <v>1825</v>
      </c>
      <c r="C31" s="30" t="s">
        <v>31</v>
      </c>
      <c r="D31" s="68">
        <v>0</v>
      </c>
      <c r="E31" s="68">
        <v>0</v>
      </c>
      <c r="F31" s="26">
        <v>0</v>
      </c>
      <c r="G31" s="27">
        <f t="shared" si="0"/>
        <v>0</v>
      </c>
      <c r="H31" s="28"/>
      <c r="I31" s="68">
        <v>0</v>
      </c>
      <c r="J31" s="68">
        <v>0</v>
      </c>
      <c r="K31" s="26">
        <v>0</v>
      </c>
      <c r="L31" s="27">
        <f t="shared" si="1"/>
        <v>0</v>
      </c>
      <c r="M31" s="29">
        <f t="shared" si="3"/>
        <v>0</v>
      </c>
      <c r="N31" s="65"/>
      <c r="O31" s="65"/>
    </row>
    <row r="32" spans="1:15" ht="15" x14ac:dyDescent="0.25">
      <c r="A32" s="24">
        <v>47</v>
      </c>
      <c r="B32" s="58">
        <v>1830</v>
      </c>
      <c r="C32" s="30" t="s">
        <v>32</v>
      </c>
      <c r="D32" s="68">
        <v>2908.9317572607852</v>
      </c>
      <c r="E32" s="68">
        <v>176.53110060400641</v>
      </c>
      <c r="F32" s="26">
        <v>-5.97742145809001</v>
      </c>
      <c r="G32" s="27">
        <f t="shared" si="0"/>
        <v>3079.4854364067019</v>
      </c>
      <c r="H32" s="28"/>
      <c r="I32" s="68">
        <v>-868.45729950333759</v>
      </c>
      <c r="J32" s="68">
        <v>-49.574759487080598</v>
      </c>
      <c r="K32" s="26">
        <v>5.2613081762222675</v>
      </c>
      <c r="L32" s="27">
        <f t="shared" si="1"/>
        <v>-912.77075081419582</v>
      </c>
      <c r="M32" s="29">
        <f t="shared" si="3"/>
        <v>2166.7146855925062</v>
      </c>
      <c r="N32" s="65"/>
      <c r="O32" s="65"/>
    </row>
    <row r="33" spans="1:15" ht="15" x14ac:dyDescent="0.25">
      <c r="A33" s="24">
        <v>47</v>
      </c>
      <c r="B33" s="58">
        <v>1835</v>
      </c>
      <c r="C33" s="30" t="s">
        <v>33</v>
      </c>
      <c r="D33" s="68">
        <v>1894.8061007411866</v>
      </c>
      <c r="E33" s="68">
        <v>103.53199576571475</v>
      </c>
      <c r="F33" s="26">
        <v>-0.50167367000000063</v>
      </c>
      <c r="G33" s="27">
        <f t="shared" si="0"/>
        <v>1997.8364228369014</v>
      </c>
      <c r="H33" s="28"/>
      <c r="I33" s="68">
        <v>-632.94225117920291</v>
      </c>
      <c r="J33" s="68">
        <v>-33.622191948091299</v>
      </c>
      <c r="K33" s="26">
        <v>0.90501328000000081</v>
      </c>
      <c r="L33" s="27">
        <f t="shared" si="1"/>
        <v>-665.65942984729418</v>
      </c>
      <c r="M33" s="29">
        <f t="shared" si="3"/>
        <v>1332.1769929896072</v>
      </c>
      <c r="N33" s="65"/>
      <c r="O33" s="65"/>
    </row>
    <row r="34" spans="1:15" ht="15" x14ac:dyDescent="0.25">
      <c r="A34" s="24">
        <v>47</v>
      </c>
      <c r="B34" s="58">
        <v>1840</v>
      </c>
      <c r="C34" s="30" t="s">
        <v>34</v>
      </c>
      <c r="D34" s="68">
        <v>23.90287687</v>
      </c>
      <c r="E34" s="68">
        <v>2.6190660000000001E-2</v>
      </c>
      <c r="F34" s="26">
        <v>0</v>
      </c>
      <c r="G34" s="27">
        <f t="shared" si="0"/>
        <v>23.929067530000001</v>
      </c>
      <c r="H34" s="28"/>
      <c r="I34" s="68">
        <v>-13.31980237</v>
      </c>
      <c r="J34" s="68">
        <v>-0.40902855999999999</v>
      </c>
      <c r="K34" s="26">
        <v>0</v>
      </c>
      <c r="L34" s="27">
        <f t="shared" si="1"/>
        <v>-13.728830929999999</v>
      </c>
      <c r="M34" s="29">
        <f t="shared" si="3"/>
        <v>10.200236600000002</v>
      </c>
      <c r="N34" s="65"/>
      <c r="O34" s="65"/>
    </row>
    <row r="35" spans="1:15" ht="15" x14ac:dyDescent="0.25">
      <c r="A35" s="24">
        <v>47</v>
      </c>
      <c r="B35" s="58">
        <v>1845</v>
      </c>
      <c r="C35" s="30" t="s">
        <v>35</v>
      </c>
      <c r="D35" s="68">
        <v>856.42212415166568</v>
      </c>
      <c r="E35" s="68">
        <v>38.896783371403622</v>
      </c>
      <c r="F35" s="26">
        <v>-4.1942749999999973E-2</v>
      </c>
      <c r="G35" s="27">
        <f t="shared" si="0"/>
        <v>895.27696477306938</v>
      </c>
      <c r="H35" s="28"/>
      <c r="I35" s="68">
        <v>-456.39656397715953</v>
      </c>
      <c r="J35" s="68">
        <v>-23.617228991162371</v>
      </c>
      <c r="K35" s="26">
        <v>0.24034852999999998</v>
      </c>
      <c r="L35" s="27">
        <f t="shared" si="1"/>
        <v>-479.77344443832192</v>
      </c>
      <c r="M35" s="29">
        <f t="shared" si="3"/>
        <v>415.50352033474746</v>
      </c>
      <c r="N35" s="65"/>
      <c r="O35" s="65"/>
    </row>
    <row r="36" spans="1:15" ht="15" x14ac:dyDescent="0.25">
      <c r="A36" s="24">
        <v>47</v>
      </c>
      <c r="B36" s="58">
        <v>1850</v>
      </c>
      <c r="C36" s="30" t="s">
        <v>36</v>
      </c>
      <c r="D36" s="68">
        <v>1816.2149465299999</v>
      </c>
      <c r="E36" s="68">
        <v>107.07872945000004</v>
      </c>
      <c r="F36" s="26">
        <v>-5.1599602299999994</v>
      </c>
      <c r="G36" s="27">
        <f t="shared" si="0"/>
        <v>1918.13371575</v>
      </c>
      <c r="H36" s="28"/>
      <c r="I36" s="68">
        <v>-586.93464397000002</v>
      </c>
      <c r="J36" s="68">
        <v>-42.977842882793524</v>
      </c>
      <c r="K36" s="26">
        <v>4.1836932127936581</v>
      </c>
      <c r="L36" s="27">
        <f t="shared" si="1"/>
        <v>-625.72879363999994</v>
      </c>
      <c r="M36" s="29">
        <f t="shared" si="3"/>
        <v>1292.4049221099999</v>
      </c>
      <c r="N36" s="65"/>
      <c r="O36" s="65"/>
    </row>
    <row r="37" spans="1:15" ht="15" x14ac:dyDescent="0.25">
      <c r="A37" s="24">
        <v>47</v>
      </c>
      <c r="B37" s="58">
        <v>1855</v>
      </c>
      <c r="C37" s="30" t="s">
        <v>37</v>
      </c>
      <c r="D37" s="68">
        <v>0</v>
      </c>
      <c r="E37" s="68">
        <v>0</v>
      </c>
      <c r="F37" s="26">
        <v>0</v>
      </c>
      <c r="G37" s="27">
        <f t="shared" si="0"/>
        <v>0</v>
      </c>
      <c r="H37" s="28"/>
      <c r="I37" s="68">
        <v>0</v>
      </c>
      <c r="J37" s="68">
        <v>0</v>
      </c>
      <c r="K37" s="26">
        <v>0</v>
      </c>
      <c r="L37" s="27">
        <f t="shared" si="1"/>
        <v>0</v>
      </c>
      <c r="M37" s="29">
        <f t="shared" si="3"/>
        <v>0</v>
      </c>
      <c r="N37" s="65"/>
      <c r="O37" s="65"/>
    </row>
    <row r="38" spans="1:15" ht="15" x14ac:dyDescent="0.25">
      <c r="A38" s="24">
        <v>47</v>
      </c>
      <c r="B38" s="58">
        <v>1860</v>
      </c>
      <c r="C38" s="30" t="s">
        <v>38</v>
      </c>
      <c r="D38" s="68">
        <v>62.945708709999998</v>
      </c>
      <c r="E38" s="68">
        <v>53.991196750000007</v>
      </c>
      <c r="F38" s="26">
        <v>2.197035E-2</v>
      </c>
      <c r="G38" s="27">
        <f t="shared" si="0"/>
        <v>116.95887581000001</v>
      </c>
      <c r="H38" s="28"/>
      <c r="I38" s="68">
        <v>-9.8538898300000017</v>
      </c>
      <c r="J38" s="68">
        <v>-5.6980346399999968</v>
      </c>
      <c r="K38" s="26">
        <v>0</v>
      </c>
      <c r="L38" s="27">
        <f t="shared" si="1"/>
        <v>-15.551924469999999</v>
      </c>
      <c r="M38" s="29">
        <f t="shared" si="3"/>
        <v>101.40695134000001</v>
      </c>
      <c r="N38" s="65"/>
      <c r="O38" s="65"/>
    </row>
    <row r="39" spans="1:15" ht="15" x14ac:dyDescent="0.25">
      <c r="A39" s="24">
        <v>47</v>
      </c>
      <c r="B39" s="58">
        <v>1555</v>
      </c>
      <c r="C39" s="30" t="s">
        <v>39</v>
      </c>
      <c r="D39" s="68">
        <v>499.69055489999994</v>
      </c>
      <c r="E39" s="68">
        <v>8.0176599999999987E-2</v>
      </c>
      <c r="F39" s="26">
        <v>-67.255422940000003</v>
      </c>
      <c r="G39" s="27">
        <f t="shared" si="0"/>
        <v>432.51530855999994</v>
      </c>
      <c r="H39" s="28"/>
      <c r="I39" s="68">
        <v>-200.24567871999994</v>
      </c>
      <c r="J39" s="68">
        <v>-31.428410190000001</v>
      </c>
      <c r="K39" s="26">
        <v>67.255422940000003</v>
      </c>
      <c r="L39" s="27">
        <f t="shared" si="1"/>
        <v>-164.41866596999995</v>
      </c>
      <c r="M39" s="29">
        <f t="shared" si="3"/>
        <v>268.09664258999999</v>
      </c>
      <c r="N39" s="65"/>
      <c r="O39" s="65"/>
    </row>
    <row r="40" spans="1:15" ht="15" x14ac:dyDescent="0.25">
      <c r="A40" s="24" t="s">
        <v>25</v>
      </c>
      <c r="B40" s="58">
        <v>1905</v>
      </c>
      <c r="C40" s="30" t="s">
        <v>26</v>
      </c>
      <c r="D40" s="68">
        <v>17.019295244030001</v>
      </c>
      <c r="E40" s="68">
        <v>1.333922995559998</v>
      </c>
      <c r="F40" s="26">
        <v>0</v>
      </c>
      <c r="G40" s="27">
        <f t="shared" si="0"/>
        <v>18.353218239589999</v>
      </c>
      <c r="H40" s="28"/>
      <c r="I40" s="68">
        <v>0</v>
      </c>
      <c r="J40" s="68">
        <v>0</v>
      </c>
      <c r="K40" s="26">
        <v>0</v>
      </c>
      <c r="L40" s="27">
        <f t="shared" si="1"/>
        <v>0</v>
      </c>
      <c r="M40" s="29">
        <f t="shared" si="3"/>
        <v>18.353218239589999</v>
      </c>
      <c r="N40" s="65"/>
      <c r="O40" s="65"/>
    </row>
    <row r="41" spans="1:15" ht="15" x14ac:dyDescent="0.25">
      <c r="A41" s="24">
        <v>47</v>
      </c>
      <c r="B41" s="58">
        <v>1908</v>
      </c>
      <c r="C41" s="30" t="s">
        <v>40</v>
      </c>
      <c r="D41" s="68">
        <v>165.04056115369002</v>
      </c>
      <c r="E41" s="68">
        <v>11.397748987370031</v>
      </c>
      <c r="F41" s="26">
        <v>1.3869228090000001E-2</v>
      </c>
      <c r="G41" s="27">
        <f t="shared" si="0"/>
        <v>176.45217936915003</v>
      </c>
      <c r="H41" s="28"/>
      <c r="I41" s="68">
        <v>-70.850344949200007</v>
      </c>
      <c r="J41" s="68">
        <v>-2.9380111650799972</v>
      </c>
      <c r="K41" s="26">
        <v>0</v>
      </c>
      <c r="L41" s="27">
        <f t="shared" si="1"/>
        <v>-73.788356114280006</v>
      </c>
      <c r="M41" s="29">
        <f t="shared" si="3"/>
        <v>102.66382325487002</v>
      </c>
      <c r="N41" s="65"/>
      <c r="O41" s="65"/>
    </row>
    <row r="42" spans="1:15" ht="15" x14ac:dyDescent="0.25">
      <c r="A42" s="24">
        <v>13</v>
      </c>
      <c r="B42" s="58">
        <v>1910</v>
      </c>
      <c r="C42" s="30" t="s">
        <v>28</v>
      </c>
      <c r="D42" s="68">
        <v>23.688178590339998</v>
      </c>
      <c r="E42" s="68">
        <v>1.843746643230002</v>
      </c>
      <c r="F42" s="26">
        <v>0</v>
      </c>
      <c r="G42" s="27">
        <f t="shared" si="0"/>
        <v>25.53192523357</v>
      </c>
      <c r="H42" s="28"/>
      <c r="I42" s="68">
        <v>-11.419011005970001</v>
      </c>
      <c r="J42" s="68">
        <v>-0.67843350658000023</v>
      </c>
      <c r="K42" s="26">
        <v>0</v>
      </c>
      <c r="L42" s="27">
        <f t="shared" si="1"/>
        <v>-12.097444512550002</v>
      </c>
      <c r="M42" s="29">
        <f t="shared" si="3"/>
        <v>13.434480721019998</v>
      </c>
      <c r="N42" s="65"/>
      <c r="O42" s="65"/>
    </row>
    <row r="43" spans="1:15" ht="15" x14ac:dyDescent="0.25">
      <c r="A43" s="24">
        <v>8</v>
      </c>
      <c r="B43" s="58">
        <v>1915</v>
      </c>
      <c r="C43" s="30" t="s">
        <v>79</v>
      </c>
      <c r="D43" s="68">
        <v>4.995988885440001</v>
      </c>
      <c r="E43" s="68">
        <v>0.28596947507999942</v>
      </c>
      <c r="F43" s="26">
        <v>-0.58342070339999996</v>
      </c>
      <c r="G43" s="27">
        <f t="shared" si="0"/>
        <v>4.6985376571200002</v>
      </c>
      <c r="H43" s="28"/>
      <c r="I43" s="68">
        <v>-1.8810862830000001</v>
      </c>
      <c r="J43" s="68">
        <v>-0.74839751465999982</v>
      </c>
      <c r="K43" s="26">
        <v>0.58342070339999996</v>
      </c>
      <c r="L43" s="27">
        <f t="shared" si="1"/>
        <v>-2.04606309426</v>
      </c>
      <c r="M43" s="29">
        <f t="shared" si="3"/>
        <v>2.6524745628600002</v>
      </c>
      <c r="N43" s="65"/>
      <c r="O43" s="65"/>
    </row>
    <row r="44" spans="1:15" ht="15" x14ac:dyDescent="0.25">
      <c r="A44" s="24">
        <v>10</v>
      </c>
      <c r="B44" s="58">
        <v>1920</v>
      </c>
      <c r="C44" s="30" t="s">
        <v>41</v>
      </c>
      <c r="D44" s="68">
        <v>45.315116976280002</v>
      </c>
      <c r="E44" s="68">
        <v>3.8917353318299979</v>
      </c>
      <c r="F44" s="26">
        <v>-1.9426951817099998</v>
      </c>
      <c r="G44" s="27">
        <f t="shared" si="0"/>
        <v>47.264157126400001</v>
      </c>
      <c r="H44" s="28"/>
      <c r="I44" s="68">
        <v>-30.599954902230003</v>
      </c>
      <c r="J44" s="68">
        <v>-6.2255283564100052</v>
      </c>
      <c r="K44" s="26">
        <v>1.9426951817099998</v>
      </c>
      <c r="L44" s="27">
        <f t="shared" si="1"/>
        <v>-34.882788076930005</v>
      </c>
      <c r="M44" s="29">
        <f t="shared" si="3"/>
        <v>12.381369049469996</v>
      </c>
      <c r="N44" s="65"/>
      <c r="O44" s="65"/>
    </row>
    <row r="45" spans="1:15" ht="15" x14ac:dyDescent="0.25">
      <c r="A45" s="24"/>
      <c r="B45" s="64">
        <v>1925</v>
      </c>
      <c r="C45" s="73" t="s">
        <v>78</v>
      </c>
      <c r="D45" s="68">
        <v>155.67210665735001</v>
      </c>
      <c r="E45" s="68">
        <v>11.680939015819989</v>
      </c>
      <c r="F45" s="26">
        <v>0</v>
      </c>
      <c r="G45" s="27">
        <f t="shared" si="0"/>
        <v>167.35304567317002</v>
      </c>
      <c r="H45" s="28"/>
      <c r="I45" s="68">
        <v>-112.58583591214</v>
      </c>
      <c r="J45" s="68">
        <v>-16.803282521890008</v>
      </c>
      <c r="K45" s="26">
        <v>0</v>
      </c>
      <c r="L45" s="27">
        <f t="shared" si="1"/>
        <v>-129.38911843403</v>
      </c>
      <c r="M45" s="29">
        <f t="shared" si="3"/>
        <v>37.96392723914002</v>
      </c>
      <c r="N45" s="65"/>
      <c r="O45" s="65"/>
    </row>
    <row r="46" spans="1:15" ht="15" x14ac:dyDescent="0.25">
      <c r="A46" s="24">
        <v>10</v>
      </c>
      <c r="B46" s="58">
        <v>1930</v>
      </c>
      <c r="C46" s="30" t="s">
        <v>42</v>
      </c>
      <c r="D46" s="68">
        <v>239.78552610847004</v>
      </c>
      <c r="E46" s="68">
        <v>17.70133082440994</v>
      </c>
      <c r="F46" s="26">
        <v>-10.364642350919979</v>
      </c>
      <c r="G46" s="27">
        <f t="shared" si="0"/>
        <v>247.12221458195998</v>
      </c>
      <c r="H46" s="28"/>
      <c r="I46" s="68">
        <v>-163.89517414209004</v>
      </c>
      <c r="J46" s="68">
        <v>-14.766024081024035</v>
      </c>
      <c r="K46" s="26">
        <v>8.7785466707440722</v>
      </c>
      <c r="L46" s="27">
        <f t="shared" si="1"/>
        <v>-169.88265155236999</v>
      </c>
      <c r="M46" s="29">
        <f t="shared" si="3"/>
        <v>77.239563029589988</v>
      </c>
      <c r="N46" s="65"/>
      <c r="O46" s="65"/>
    </row>
    <row r="47" spans="1:15" ht="15" x14ac:dyDescent="0.25">
      <c r="A47" s="24">
        <v>8</v>
      </c>
      <c r="B47" s="58">
        <v>1935</v>
      </c>
      <c r="C47" s="30" t="s">
        <v>43</v>
      </c>
      <c r="D47" s="68">
        <v>0.7433156807400001</v>
      </c>
      <c r="E47" s="68">
        <v>9.6526587330000121E-2</v>
      </c>
      <c r="F47" s="26">
        <v>-0.17430605073000002</v>
      </c>
      <c r="G47" s="27">
        <f t="shared" si="0"/>
        <v>0.66553621734000012</v>
      </c>
      <c r="H47" s="28"/>
      <c r="I47" s="68">
        <v>-0.61287884298000006</v>
      </c>
      <c r="J47" s="68">
        <v>-8.1802978350000027E-2</v>
      </c>
      <c r="K47" s="26">
        <v>0.18570635073</v>
      </c>
      <c r="L47" s="27">
        <f t="shared" si="1"/>
        <v>-0.50897547060000015</v>
      </c>
      <c r="M47" s="29">
        <f t="shared" si="3"/>
        <v>0.15656074673999998</v>
      </c>
      <c r="N47" s="65"/>
      <c r="O47" s="65"/>
    </row>
    <row r="48" spans="1:15" ht="15" x14ac:dyDescent="0.25">
      <c r="A48" s="24">
        <v>8</v>
      </c>
      <c r="B48" s="58">
        <v>1940</v>
      </c>
      <c r="C48" s="30" t="s">
        <v>44</v>
      </c>
      <c r="D48" s="68">
        <v>5.2875448999800012</v>
      </c>
      <c r="E48" s="68">
        <v>1.5927154812299988</v>
      </c>
      <c r="F48" s="26">
        <v>-0.15543787688999999</v>
      </c>
      <c r="G48" s="27">
        <f t="shared" si="0"/>
        <v>6.7248225043200005</v>
      </c>
      <c r="H48" s="28"/>
      <c r="I48" s="68">
        <v>-2.1036622901399999</v>
      </c>
      <c r="J48" s="68">
        <v>-1.0758486385800003</v>
      </c>
      <c r="K48" s="26">
        <v>3.7564351019999991E-2</v>
      </c>
      <c r="L48" s="27">
        <f t="shared" si="1"/>
        <v>-3.1419465777000002</v>
      </c>
      <c r="M48" s="29">
        <f t="shared" si="3"/>
        <v>3.5828759266200003</v>
      </c>
      <c r="N48" s="65"/>
      <c r="O48" s="65"/>
    </row>
    <row r="49" spans="1:15" ht="15" x14ac:dyDescent="0.25">
      <c r="A49" s="24">
        <v>8</v>
      </c>
      <c r="B49" s="58">
        <v>1945</v>
      </c>
      <c r="C49" s="30" t="s">
        <v>45</v>
      </c>
      <c r="D49" s="68">
        <v>6.8837118863400013</v>
      </c>
      <c r="E49" s="68">
        <v>1.044008028089999</v>
      </c>
      <c r="F49" s="26">
        <v>-1.9232476055099998</v>
      </c>
      <c r="G49" s="27">
        <f t="shared" si="0"/>
        <v>6.0044723089200005</v>
      </c>
      <c r="H49" s="28"/>
      <c r="I49" s="68">
        <v>-3.8234710308599995</v>
      </c>
      <c r="J49" s="68">
        <v>-1.4337248149500008</v>
      </c>
      <c r="K49" s="26">
        <v>1.9425040955099999</v>
      </c>
      <c r="L49" s="27">
        <f t="shared" si="1"/>
        <v>-3.3146917503000002</v>
      </c>
      <c r="M49" s="29">
        <f t="shared" si="3"/>
        <v>2.6897805586200003</v>
      </c>
      <c r="N49" s="65"/>
      <c r="O49" s="65"/>
    </row>
    <row r="50" spans="1:15" ht="14.4" x14ac:dyDescent="0.3">
      <c r="A50" s="24">
        <v>8</v>
      </c>
      <c r="B50" s="58">
        <v>1950</v>
      </c>
      <c r="C50" s="30" t="s">
        <v>46</v>
      </c>
      <c r="D50" s="68">
        <v>131.71968761664002</v>
      </c>
      <c r="E50" s="68">
        <v>19.08249466201999</v>
      </c>
      <c r="F50" s="26">
        <v>-3.2722106845999992</v>
      </c>
      <c r="G50" s="27">
        <f t="shared" si="0"/>
        <v>147.52997159406002</v>
      </c>
      <c r="H50" s="28"/>
      <c r="I50" s="68">
        <v>-69.80868706518001</v>
      </c>
      <c r="J50" s="68">
        <v>-12.557318121180007</v>
      </c>
      <c r="K50" s="26">
        <v>3.2107759195200005</v>
      </c>
      <c r="L50" s="27">
        <f t="shared" si="1"/>
        <v>-79.15522926684001</v>
      </c>
      <c r="M50" s="29">
        <f t="shared" si="3"/>
        <v>68.374742327220005</v>
      </c>
      <c r="N50" s="65"/>
      <c r="O50" s="65"/>
    </row>
    <row r="51" spans="1:15" ht="14.4" x14ac:dyDescent="0.3">
      <c r="A51" s="24">
        <v>8</v>
      </c>
      <c r="B51" s="58">
        <v>1955</v>
      </c>
      <c r="C51" s="30" t="s">
        <v>47</v>
      </c>
      <c r="D51" s="68">
        <v>35.238020332730002</v>
      </c>
      <c r="E51" s="68">
        <v>1.7793748918299985</v>
      </c>
      <c r="F51" s="26">
        <v>0</v>
      </c>
      <c r="G51" s="27">
        <f t="shared" si="0"/>
        <v>37.017395224559998</v>
      </c>
      <c r="H51" s="28"/>
      <c r="I51" s="68">
        <v>-37.135699658969997</v>
      </c>
      <c r="J51" s="68">
        <v>1.2927264616099965</v>
      </c>
      <c r="K51" s="26">
        <v>0</v>
      </c>
      <c r="L51" s="27">
        <f t="shared" si="1"/>
        <v>-35.842973197360003</v>
      </c>
      <c r="M51" s="29">
        <f t="shared" si="3"/>
        <v>1.174422027199995</v>
      </c>
      <c r="N51" s="65"/>
      <c r="O51" s="65"/>
    </row>
    <row r="52" spans="1:15" ht="14.4" x14ac:dyDescent="0.3">
      <c r="A52" s="32">
        <v>8</v>
      </c>
      <c r="B52" s="74">
        <v>1960</v>
      </c>
      <c r="C52" s="73" t="s">
        <v>48</v>
      </c>
      <c r="D52" s="68">
        <v>2.6436394591800005</v>
      </c>
      <c r="E52" s="68">
        <v>0.28135413383999985</v>
      </c>
      <c r="F52" s="26">
        <v>-0.90335135772000053</v>
      </c>
      <c r="G52" s="27">
        <f t="shared" si="0"/>
        <v>2.0216422352999999</v>
      </c>
      <c r="H52" s="28"/>
      <c r="I52" s="68">
        <v>-1.7805438418800001</v>
      </c>
      <c r="J52" s="68">
        <v>-0.5163037775400009</v>
      </c>
      <c r="K52" s="26">
        <v>0.91006513272000056</v>
      </c>
      <c r="L52" s="27">
        <f t="shared" si="1"/>
        <v>-1.3867824867000005</v>
      </c>
      <c r="M52" s="29">
        <f t="shared" si="3"/>
        <v>0.63485974859999939</v>
      </c>
      <c r="N52" s="65"/>
      <c r="O52" s="65"/>
    </row>
    <row r="53" spans="1:15" ht="26.4" x14ac:dyDescent="0.3">
      <c r="A53" s="33">
        <v>47</v>
      </c>
      <c r="B53" s="74">
        <v>1970</v>
      </c>
      <c r="C53" s="30" t="s">
        <v>49</v>
      </c>
      <c r="D53" s="68">
        <v>0</v>
      </c>
      <c r="E53" s="68">
        <v>0</v>
      </c>
      <c r="F53" s="26">
        <v>0</v>
      </c>
      <c r="G53" s="27">
        <f t="shared" si="0"/>
        <v>0</v>
      </c>
      <c r="H53" s="28"/>
      <c r="I53" s="68">
        <v>0</v>
      </c>
      <c r="J53" s="68">
        <v>0</v>
      </c>
      <c r="K53" s="26">
        <v>0</v>
      </c>
      <c r="L53" s="27">
        <f t="shared" si="1"/>
        <v>0</v>
      </c>
      <c r="M53" s="29">
        <f t="shared" si="3"/>
        <v>0</v>
      </c>
      <c r="N53" s="65"/>
      <c r="O53" s="65"/>
    </row>
    <row r="54" spans="1:15" ht="14.4" x14ac:dyDescent="0.3">
      <c r="A54" s="24">
        <v>47</v>
      </c>
      <c r="B54" s="58">
        <v>1975</v>
      </c>
      <c r="C54" s="30" t="s">
        <v>50</v>
      </c>
      <c r="D54" s="68">
        <v>0</v>
      </c>
      <c r="E54" s="68">
        <v>0</v>
      </c>
      <c r="F54" s="26">
        <v>0</v>
      </c>
      <c r="G54" s="27">
        <f t="shared" si="0"/>
        <v>0</v>
      </c>
      <c r="H54" s="28"/>
      <c r="I54" s="68">
        <v>0</v>
      </c>
      <c r="J54" s="68">
        <v>0</v>
      </c>
      <c r="K54" s="26">
        <v>0</v>
      </c>
      <c r="L54" s="27">
        <f t="shared" si="1"/>
        <v>0</v>
      </c>
      <c r="M54" s="29">
        <f t="shared" si="3"/>
        <v>0</v>
      </c>
      <c r="N54" s="65"/>
      <c r="O54" s="65"/>
    </row>
    <row r="55" spans="1:15" ht="14.4" x14ac:dyDescent="0.3">
      <c r="A55" s="24">
        <v>47</v>
      </c>
      <c r="B55" s="58">
        <v>1980</v>
      </c>
      <c r="C55" s="30" t="s">
        <v>51</v>
      </c>
      <c r="D55" s="68">
        <v>111.18396306420999</v>
      </c>
      <c r="E55" s="68">
        <v>6.3645050200000002</v>
      </c>
      <c r="F55" s="26">
        <v>0</v>
      </c>
      <c r="G55" s="27">
        <f t="shared" si="0"/>
        <v>117.54846808420999</v>
      </c>
      <c r="H55" s="28"/>
      <c r="I55" s="68">
        <v>-54.969774280590002</v>
      </c>
      <c r="J55" s="68">
        <v>-16.806644706539998</v>
      </c>
      <c r="K55" s="26">
        <v>0</v>
      </c>
      <c r="L55" s="27">
        <f t="shared" si="1"/>
        <v>-71.77641898713</v>
      </c>
      <c r="M55" s="29">
        <f t="shared" si="3"/>
        <v>45.772049097079986</v>
      </c>
      <c r="N55" s="65"/>
      <c r="O55" s="65"/>
    </row>
    <row r="56" spans="1:15" ht="14.4" x14ac:dyDescent="0.3">
      <c r="A56" s="24">
        <v>47</v>
      </c>
      <c r="B56" s="58">
        <v>1985</v>
      </c>
      <c r="C56" s="30" t="s">
        <v>52</v>
      </c>
      <c r="D56" s="68">
        <v>14.16399863</v>
      </c>
      <c r="E56" s="68">
        <v>0.39244511999999998</v>
      </c>
      <c r="F56" s="26">
        <v>0</v>
      </c>
      <c r="G56" s="27">
        <f t="shared" si="0"/>
        <v>14.55644375</v>
      </c>
      <c r="H56" s="28"/>
      <c r="I56" s="68">
        <v>-7.0730073099999995</v>
      </c>
      <c r="J56" s="68">
        <v>-0.42458559000000001</v>
      </c>
      <c r="K56" s="26">
        <v>0</v>
      </c>
      <c r="L56" s="27">
        <f t="shared" si="1"/>
        <v>-7.4975928999999999</v>
      </c>
      <c r="M56" s="29">
        <f t="shared" si="3"/>
        <v>7.0588508499999998</v>
      </c>
      <c r="N56" s="65"/>
      <c r="O56" s="65"/>
    </row>
    <row r="57" spans="1:15" ht="14.4" x14ac:dyDescent="0.3">
      <c r="A57" s="33">
        <v>47</v>
      </c>
      <c r="B57" s="58">
        <v>1990</v>
      </c>
      <c r="C57" s="75" t="s">
        <v>53</v>
      </c>
      <c r="D57" s="68">
        <v>10.08096576714</v>
      </c>
      <c r="E57" s="68">
        <v>0</v>
      </c>
      <c r="F57" s="26">
        <v>0</v>
      </c>
      <c r="G57" s="27">
        <f t="shared" si="0"/>
        <v>10.08096576714</v>
      </c>
      <c r="H57" s="28"/>
      <c r="I57" s="68">
        <v>-5.1607823846400009</v>
      </c>
      <c r="J57" s="68">
        <v>-0.49449216923999995</v>
      </c>
      <c r="K57" s="26">
        <v>0</v>
      </c>
      <c r="L57" s="27">
        <f t="shared" si="1"/>
        <v>-5.6552745538800009</v>
      </c>
      <c r="M57" s="29">
        <f t="shared" si="3"/>
        <v>4.4256912132599995</v>
      </c>
      <c r="N57" s="65"/>
      <c r="O57" s="65"/>
    </row>
    <row r="58" spans="1:15" ht="14.4" x14ac:dyDescent="0.3">
      <c r="A58" s="24">
        <v>47</v>
      </c>
      <c r="B58" s="57">
        <v>1995</v>
      </c>
      <c r="C58" s="31" t="s">
        <v>54</v>
      </c>
      <c r="D58" s="68">
        <v>0</v>
      </c>
      <c r="E58" s="68">
        <v>0</v>
      </c>
      <c r="F58" s="26">
        <v>0</v>
      </c>
      <c r="G58" s="27">
        <f t="shared" si="0"/>
        <v>0</v>
      </c>
      <c r="H58" s="28"/>
      <c r="I58" s="68">
        <v>0</v>
      </c>
      <c r="J58" s="68">
        <v>0</v>
      </c>
      <c r="K58" s="26">
        <v>0</v>
      </c>
      <c r="L58" s="27">
        <f t="shared" si="1"/>
        <v>0</v>
      </c>
      <c r="M58" s="29">
        <f t="shared" si="3"/>
        <v>0</v>
      </c>
      <c r="N58" s="65"/>
      <c r="O58" s="65"/>
    </row>
    <row r="59" spans="1:15" ht="15.6" x14ac:dyDescent="0.3">
      <c r="A59" s="24">
        <v>47</v>
      </c>
      <c r="B59" s="57">
        <v>2440</v>
      </c>
      <c r="C59" s="31" t="s">
        <v>55</v>
      </c>
      <c r="D59" s="68">
        <v>0</v>
      </c>
      <c r="E59" s="68">
        <v>0</v>
      </c>
      <c r="F59" s="26">
        <v>0</v>
      </c>
      <c r="G59" s="27">
        <f t="shared" si="0"/>
        <v>0</v>
      </c>
      <c r="I59" s="68">
        <v>0</v>
      </c>
      <c r="J59" s="68">
        <v>0</v>
      </c>
      <c r="K59" s="26">
        <v>0</v>
      </c>
      <c r="L59" s="27">
        <f t="shared" si="1"/>
        <v>0</v>
      </c>
      <c r="M59" s="29">
        <f t="shared" si="3"/>
        <v>0</v>
      </c>
      <c r="N59" s="65"/>
      <c r="O59" s="65"/>
    </row>
    <row r="60" spans="1:15" ht="14.4" x14ac:dyDescent="0.3">
      <c r="A60" s="35"/>
      <c r="B60" s="60"/>
      <c r="C60" s="36"/>
      <c r="D60" s="69"/>
      <c r="E60" s="69"/>
      <c r="F60" s="37"/>
      <c r="G60" s="27">
        <f t="shared" ref="G60" si="4">D60+E60+F60</f>
        <v>0</v>
      </c>
      <c r="I60" s="69">
        <v>0</v>
      </c>
      <c r="J60" s="69"/>
      <c r="K60" s="37"/>
      <c r="L60" s="27">
        <f t="shared" ref="L60" si="5">I60+J60+K60</f>
        <v>0</v>
      </c>
      <c r="M60" s="29">
        <f t="shared" si="3"/>
        <v>0</v>
      </c>
      <c r="N60" s="65"/>
      <c r="O60" s="65"/>
    </row>
    <row r="61" spans="1:15" x14ac:dyDescent="0.25">
      <c r="A61" s="35"/>
      <c r="B61" s="60"/>
      <c r="C61" s="38" t="s">
        <v>56</v>
      </c>
      <c r="D61" s="77">
        <f>SUM(D17:D60)</f>
        <v>10533.098902129996</v>
      </c>
      <c r="E61" s="77">
        <f>SUM(E17:E60)</f>
        <v>654.83858589148474</v>
      </c>
      <c r="F61" s="77">
        <f>SUM(F17:F60)</f>
        <v>-100.66020468147998</v>
      </c>
      <c r="G61" s="77">
        <f>SUM(G17:G60)</f>
        <v>11087.277283339999</v>
      </c>
      <c r="H61" s="70"/>
      <c r="I61" s="77">
        <f>SUM(I17:I60)</f>
        <v>-3938.6369247600001</v>
      </c>
      <c r="J61" s="77">
        <f t="shared" ref="J61:K61" si="6">SUM(J17:J60)</f>
        <v>-322.77944358437179</v>
      </c>
      <c r="K61" s="77">
        <f t="shared" si="6"/>
        <v>97.877375944370002</v>
      </c>
      <c r="L61" s="77">
        <f>SUM(L17:L60)</f>
        <v>-4163.538992400001</v>
      </c>
      <c r="M61" s="70">
        <f t="shared" ref="M61" si="7">SUM(M17:M60)</f>
        <v>6923.7382909400003</v>
      </c>
      <c r="N61" s="65"/>
      <c r="O61" s="65"/>
    </row>
    <row r="62" spans="1:15" ht="26.4" x14ac:dyDescent="0.3">
      <c r="A62" s="35"/>
      <c r="B62" s="60"/>
      <c r="C62" s="40" t="s">
        <v>57</v>
      </c>
      <c r="D62" s="79"/>
      <c r="E62" s="80"/>
      <c r="F62" s="80"/>
      <c r="G62" s="71">
        <f>D62+E62+F62</f>
        <v>0</v>
      </c>
      <c r="H62" s="81"/>
      <c r="I62" s="80">
        <v>0</v>
      </c>
      <c r="J62" s="80"/>
      <c r="K62" s="80"/>
      <c r="L62" s="71">
        <f t="shared" ref="L62:L63" si="8">I62+J62+K62</f>
        <v>0</v>
      </c>
      <c r="M62" s="82">
        <f t="shared" ref="M62" si="9">G62+L62</f>
        <v>0</v>
      </c>
      <c r="N62" s="65"/>
      <c r="O62" s="65"/>
    </row>
    <row r="63" spans="1:15" ht="26.4" x14ac:dyDescent="0.3">
      <c r="A63" s="35"/>
      <c r="B63" s="60"/>
      <c r="C63" s="41" t="s">
        <v>58</v>
      </c>
      <c r="D63" s="79">
        <f>'App.2-BA_Fixed Asset Cont _2015'!G63</f>
        <v>-43.203563441648228</v>
      </c>
      <c r="E63" s="80">
        <v>-14.459650521400089</v>
      </c>
      <c r="F63" s="80"/>
      <c r="G63" s="71">
        <f>D63+E63+F63</f>
        <v>-57.663213963048321</v>
      </c>
      <c r="H63" s="81"/>
      <c r="I63" s="80">
        <f>'App.2-BA_Fixed Asset Cont _2015'!L63</f>
        <v>3.9492978614739362</v>
      </c>
      <c r="J63" s="80">
        <v>1.8450974176670691</v>
      </c>
      <c r="K63" s="80"/>
      <c r="L63" s="71">
        <f t="shared" si="8"/>
        <v>5.7943952791410052</v>
      </c>
      <c r="M63" s="82">
        <f t="shared" si="3"/>
        <v>-51.868818683907314</v>
      </c>
      <c r="N63" s="65"/>
      <c r="O63" s="65"/>
    </row>
    <row r="64" spans="1:15" x14ac:dyDescent="0.25">
      <c r="A64" s="35"/>
      <c r="B64" s="60"/>
      <c r="C64" s="38" t="s">
        <v>59</v>
      </c>
      <c r="D64" s="76">
        <f>SUM(D61:D63)</f>
        <v>10489.895338688348</v>
      </c>
      <c r="E64" s="76">
        <f t="shared" ref="E64:G64" si="10">SUM(E61:E63)</f>
        <v>640.3789353700846</v>
      </c>
      <c r="F64" s="76">
        <f t="shared" si="10"/>
        <v>-100.66020468147998</v>
      </c>
      <c r="G64" s="77">
        <f t="shared" si="10"/>
        <v>11029.61406937695</v>
      </c>
      <c r="H64" s="76"/>
      <c r="I64" s="76">
        <f>SUM(I61:I63)</f>
        <v>-3934.6876268985261</v>
      </c>
      <c r="J64" s="76">
        <f t="shared" ref="J64:M64" si="11">SUM(J61:J63)</f>
        <v>-320.9343461667047</v>
      </c>
      <c r="K64" s="76">
        <f t="shared" si="11"/>
        <v>97.877375944370002</v>
      </c>
      <c r="L64" s="77">
        <f>SUM(L61:L63)</f>
        <v>-4157.7445971208599</v>
      </c>
      <c r="M64" s="77">
        <f t="shared" si="11"/>
        <v>6871.8694722560931</v>
      </c>
      <c r="N64" s="65"/>
      <c r="O64" s="65"/>
    </row>
    <row r="65" spans="1:14" ht="16.2" x14ac:dyDescent="0.3">
      <c r="A65" s="35"/>
      <c r="B65" s="60"/>
      <c r="C65" s="121" t="s">
        <v>60</v>
      </c>
      <c r="D65" s="122"/>
      <c r="E65" s="122"/>
      <c r="F65" s="122"/>
      <c r="G65" s="122"/>
      <c r="H65" s="122"/>
      <c r="I65" s="123"/>
      <c r="J65" s="37"/>
      <c r="K65" s="42"/>
      <c r="L65" s="43"/>
      <c r="M65" s="44"/>
    </row>
    <row r="66" spans="1:14" ht="14.4" x14ac:dyDescent="0.3">
      <c r="A66" s="35"/>
      <c r="B66" s="60"/>
      <c r="C66" s="121" t="s">
        <v>61</v>
      </c>
      <c r="D66" s="122"/>
      <c r="E66" s="122"/>
      <c r="F66" s="122"/>
      <c r="G66" s="122"/>
      <c r="H66" s="122"/>
      <c r="I66" s="123"/>
      <c r="J66" s="39">
        <f>J64+J65</f>
        <v>-320.9343461667047</v>
      </c>
      <c r="K66" s="42"/>
      <c r="L66" s="43"/>
      <c r="M66" s="44"/>
    </row>
    <row r="68" spans="1:14" x14ac:dyDescent="0.25">
      <c r="I68" s="45" t="s">
        <v>62</v>
      </c>
      <c r="J68" s="46"/>
    </row>
    <row r="69" spans="1:14" ht="14.4" x14ac:dyDescent="0.3">
      <c r="A69" s="35">
        <v>10</v>
      </c>
      <c r="B69" s="60"/>
      <c r="C69" s="36" t="s">
        <v>63</v>
      </c>
      <c r="I69" s="46" t="s">
        <v>63</v>
      </c>
      <c r="J69" s="46"/>
      <c r="K69" s="47"/>
    </row>
    <row r="70" spans="1:14" ht="14.4" x14ac:dyDescent="0.3">
      <c r="A70" s="35">
        <v>8</v>
      </c>
      <c r="B70" s="60"/>
      <c r="C70" s="36" t="s">
        <v>43</v>
      </c>
      <c r="I70" s="46" t="s">
        <v>43</v>
      </c>
      <c r="J70" s="46"/>
      <c r="K70" s="48"/>
    </row>
    <row r="71" spans="1:14" ht="14.4" x14ac:dyDescent="0.3">
      <c r="I71" s="49" t="s">
        <v>64</v>
      </c>
      <c r="K71" s="50">
        <f>J66-K69-K70</f>
        <v>-320.9343461667047</v>
      </c>
      <c r="L71" s="65"/>
    </row>
    <row r="72" spans="1:14" x14ac:dyDescent="0.25">
      <c r="N72" s="51"/>
    </row>
    <row r="73" spans="1:14" x14ac:dyDescent="0.25">
      <c r="A73" s="52" t="s">
        <v>65</v>
      </c>
      <c r="C73" s="66"/>
      <c r="N73" s="51"/>
    </row>
    <row r="75" spans="1:14" x14ac:dyDescent="0.25">
      <c r="A75" s="1">
        <v>1</v>
      </c>
      <c r="B75" s="116" t="s">
        <v>66</v>
      </c>
      <c r="C75" s="116"/>
      <c r="D75" s="116"/>
      <c r="E75" s="116"/>
      <c r="F75" s="116"/>
      <c r="G75" s="116"/>
      <c r="H75" s="116"/>
      <c r="I75" s="116"/>
      <c r="J75" s="116"/>
      <c r="K75" s="116"/>
      <c r="L75" s="116"/>
      <c r="M75" s="116"/>
    </row>
    <row r="76" spans="1:14" x14ac:dyDescent="0.25">
      <c r="B76" s="116"/>
      <c r="C76" s="116"/>
      <c r="D76" s="116"/>
      <c r="E76" s="116"/>
      <c r="F76" s="116"/>
      <c r="G76" s="116"/>
      <c r="H76" s="116"/>
      <c r="I76" s="116"/>
      <c r="J76" s="116"/>
      <c r="K76" s="116"/>
      <c r="L76" s="116"/>
      <c r="M76" s="116"/>
    </row>
    <row r="77" spans="1:14" ht="12.75" customHeight="1" x14ac:dyDescent="0.25"/>
    <row r="78" spans="1:14" x14ac:dyDescent="0.25">
      <c r="A78" s="1">
        <v>2</v>
      </c>
      <c r="B78" s="114" t="s">
        <v>67</v>
      </c>
      <c r="C78" s="114"/>
      <c r="D78" s="114"/>
      <c r="E78" s="114"/>
      <c r="F78" s="114"/>
      <c r="G78" s="114"/>
      <c r="H78" s="114"/>
      <c r="I78" s="114"/>
      <c r="J78" s="114"/>
      <c r="K78" s="114"/>
      <c r="L78" s="114"/>
      <c r="M78" s="114"/>
    </row>
    <row r="79" spans="1:14" x14ac:dyDescent="0.25">
      <c r="B79" s="114"/>
      <c r="C79" s="114"/>
      <c r="D79" s="114"/>
      <c r="E79" s="114"/>
      <c r="F79" s="114"/>
      <c r="G79" s="114"/>
      <c r="H79" s="114"/>
      <c r="I79" s="114"/>
      <c r="J79" s="114"/>
      <c r="K79" s="114"/>
      <c r="L79" s="114"/>
      <c r="M79" s="114"/>
    </row>
    <row r="81" spans="1:13" x14ac:dyDescent="0.25">
      <c r="A81" s="1">
        <v>3</v>
      </c>
      <c r="B81" s="115" t="s">
        <v>68</v>
      </c>
      <c r="C81" s="115"/>
      <c r="D81" s="115"/>
      <c r="E81" s="115"/>
      <c r="F81" s="115"/>
      <c r="G81" s="115"/>
      <c r="H81" s="115"/>
      <c r="I81" s="115"/>
      <c r="J81" s="115"/>
      <c r="K81" s="115"/>
      <c r="L81" s="115"/>
      <c r="M81" s="115"/>
    </row>
    <row r="83" spans="1:13" x14ac:dyDescent="0.25">
      <c r="A83" s="1">
        <v>4</v>
      </c>
      <c r="B83" s="61" t="s">
        <v>69</v>
      </c>
      <c r="C83" s="11"/>
    </row>
    <row r="85" spans="1:13" x14ac:dyDescent="0.25">
      <c r="A85" s="1">
        <v>5</v>
      </c>
      <c r="B85" s="62" t="s">
        <v>70</v>
      </c>
    </row>
    <row r="87" spans="1:13" x14ac:dyDescent="0.25">
      <c r="A87" s="1">
        <v>6</v>
      </c>
      <c r="B87" s="115" t="s">
        <v>71</v>
      </c>
      <c r="C87" s="115"/>
      <c r="D87" s="115"/>
      <c r="E87" s="115"/>
      <c r="F87" s="115"/>
      <c r="G87" s="115"/>
      <c r="H87" s="115"/>
      <c r="I87" s="115"/>
      <c r="J87" s="115"/>
      <c r="K87" s="115"/>
      <c r="L87" s="115"/>
      <c r="M87" s="115"/>
    </row>
    <row r="88" spans="1:13" x14ac:dyDescent="0.25">
      <c r="B88" s="115"/>
      <c r="C88" s="115"/>
      <c r="D88" s="115"/>
      <c r="E88" s="115"/>
      <c r="F88" s="115"/>
      <c r="G88" s="115"/>
      <c r="H88" s="115"/>
      <c r="I88" s="115"/>
      <c r="J88" s="115"/>
      <c r="K88" s="115"/>
      <c r="L88" s="115"/>
      <c r="M88" s="115"/>
    </row>
    <row r="89" spans="1:13" x14ac:dyDescent="0.25">
      <c r="B89" s="115"/>
      <c r="C89" s="115"/>
      <c r="D89" s="115"/>
      <c r="E89" s="115"/>
      <c r="F89" s="115"/>
      <c r="G89" s="115"/>
      <c r="H89" s="115"/>
      <c r="I89" s="115"/>
      <c r="J89" s="115"/>
      <c r="K89" s="115"/>
      <c r="L89" s="115"/>
      <c r="M89" s="115"/>
    </row>
    <row r="91" spans="1:13" x14ac:dyDescent="0.25">
      <c r="B91" s="116"/>
      <c r="C91" s="116"/>
      <c r="D91" s="116"/>
      <c r="E91" s="116"/>
      <c r="F91" s="116"/>
      <c r="G91" s="116"/>
      <c r="H91" s="116"/>
      <c r="I91" s="116"/>
      <c r="J91" s="116"/>
      <c r="K91" s="116"/>
      <c r="L91" s="116"/>
      <c r="M91" s="116"/>
    </row>
    <row r="92" spans="1:13" x14ac:dyDescent="0.25">
      <c r="B92" s="116"/>
      <c r="C92" s="116"/>
      <c r="D92" s="116"/>
      <c r="E92" s="116"/>
      <c r="F92" s="116"/>
      <c r="G92" s="116"/>
      <c r="H92" s="116"/>
      <c r="I92" s="116"/>
      <c r="J92" s="116"/>
      <c r="K92" s="116"/>
      <c r="L92" s="116"/>
      <c r="M92" s="116"/>
    </row>
  </sheetData>
  <mergeCells count="10">
    <mergeCell ref="B78:M79"/>
    <mergeCell ref="B81:M81"/>
    <mergeCell ref="B87:M89"/>
    <mergeCell ref="B91:M92"/>
    <mergeCell ref="A9:M9"/>
    <mergeCell ref="A10:M10"/>
    <mergeCell ref="D15:G15"/>
    <mergeCell ref="C65:I65"/>
    <mergeCell ref="C66:I66"/>
    <mergeCell ref="B75:M76"/>
  </mergeCells>
  <dataValidations disablePrompts="1"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pageSetup scale="5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92"/>
  <sheetViews>
    <sheetView showGridLines="0" zoomScale="85" zoomScaleNormal="85" workbookViewId="0">
      <pane xSplit="3" ySplit="16" topLeftCell="D17" activePane="bottomRight" state="frozen"/>
      <selection activeCell="I64" sqref="I64"/>
      <selection pane="topRight" activeCell="I64" sqref="I64"/>
      <selection pane="bottomLeft" activeCell="I64" sqref="I64"/>
      <selection pane="bottomRight" activeCell="J32" sqref="J32"/>
    </sheetView>
  </sheetViews>
  <sheetFormatPr defaultColWidth="9.109375" defaultRowHeight="13.2" x14ac:dyDescent="0.25"/>
  <cols>
    <col min="1" max="1" width="7.6640625" style="1" customWidth="1"/>
    <col min="2" max="2" width="10.109375" style="55" customWidth="1"/>
    <col min="3" max="3" width="37.88671875" style="2" customWidth="1"/>
    <col min="4" max="4" width="26.33203125" style="66" customWidth="1"/>
    <col min="5" max="5" width="13" style="2" customWidth="1"/>
    <col min="6" max="6" width="11.6640625" style="2" customWidth="1"/>
    <col min="7" max="7" width="13.5546875" style="2" customWidth="1"/>
    <col min="8" max="8" width="1.6640625" style="3" customWidth="1"/>
    <col min="9" max="9" width="14.33203125" style="2" customWidth="1"/>
    <col min="10" max="10" width="13.44140625" style="2" customWidth="1"/>
    <col min="11" max="11" width="11.88671875" style="2" customWidth="1"/>
    <col min="12" max="12" width="14.5546875" style="2" bestFit="1" customWidth="1"/>
    <col min="13" max="13" width="14.109375" style="2" bestFit="1" customWidth="1"/>
    <col min="14" max="14" width="10.33203125" style="2" bestFit="1" customWidth="1"/>
    <col min="15" max="15" width="11.33203125" style="2" bestFit="1" customWidth="1"/>
    <col min="16" max="16384" width="9.109375" style="2"/>
  </cols>
  <sheetData>
    <row r="1" spans="1:13" ht="12.75" hidden="1" x14ac:dyDescent="0.2">
      <c r="L1" s="4" t="s">
        <v>0</v>
      </c>
      <c r="M1" s="5">
        <v>0</v>
      </c>
    </row>
    <row r="2" spans="1:13" ht="15" hidden="1" x14ac:dyDescent="0.25">
      <c r="L2" s="4" t="s">
        <v>1</v>
      </c>
      <c r="M2" s="6"/>
    </row>
    <row r="3" spans="1:13" ht="12.75" hidden="1" x14ac:dyDescent="0.2">
      <c r="L3" s="4" t="s">
        <v>2</v>
      </c>
      <c r="M3" s="6"/>
    </row>
    <row r="4" spans="1:13" ht="12.75" hidden="1" x14ac:dyDescent="0.2">
      <c r="L4" s="4" t="s">
        <v>3</v>
      </c>
      <c r="M4" s="6"/>
    </row>
    <row r="5" spans="1:13" ht="12.75" hidden="1" x14ac:dyDescent="0.2">
      <c r="L5" s="4" t="s">
        <v>4</v>
      </c>
      <c r="M5" s="7"/>
    </row>
    <row r="6" spans="1:13" ht="12.75" hidden="1" x14ac:dyDescent="0.2">
      <c r="L6" s="4"/>
      <c r="M6" s="8"/>
    </row>
    <row r="7" spans="1:13" ht="12.75" hidden="1" x14ac:dyDescent="0.2">
      <c r="L7" s="4" t="s">
        <v>5</v>
      </c>
      <c r="M7" s="7"/>
    </row>
    <row r="9" spans="1:13" ht="18" x14ac:dyDescent="0.2">
      <c r="A9" s="117" t="s">
        <v>6</v>
      </c>
      <c r="B9" s="117"/>
      <c r="C9" s="117"/>
      <c r="D9" s="117"/>
      <c r="E9" s="117"/>
      <c r="F9" s="117"/>
      <c r="G9" s="117"/>
      <c r="H9" s="117"/>
      <c r="I9" s="117"/>
      <c r="J9" s="117"/>
      <c r="K9" s="117"/>
      <c r="L9" s="117"/>
      <c r="M9" s="117"/>
    </row>
    <row r="10" spans="1:13" ht="21" x14ac:dyDescent="0.2">
      <c r="A10" s="117" t="s">
        <v>7</v>
      </c>
      <c r="B10" s="117"/>
      <c r="C10" s="117"/>
      <c r="D10" s="117"/>
      <c r="E10" s="117"/>
      <c r="F10" s="117"/>
      <c r="G10" s="117"/>
      <c r="H10" s="117"/>
      <c r="I10" s="117"/>
      <c r="J10" s="117"/>
      <c r="K10" s="117"/>
      <c r="L10" s="117"/>
      <c r="M10" s="117"/>
    </row>
    <row r="11" spans="1:13" ht="12.75" x14ac:dyDescent="0.2">
      <c r="H11" s="2"/>
    </row>
    <row r="12" spans="1:13" ht="15" x14ac:dyDescent="0.2">
      <c r="E12" s="9" t="s">
        <v>8</v>
      </c>
      <c r="F12" s="10" t="s">
        <v>9</v>
      </c>
      <c r="H12" s="2"/>
    </row>
    <row r="13" spans="1:13" ht="15" x14ac:dyDescent="0.25">
      <c r="C13" s="11"/>
      <c r="E13" s="9" t="s">
        <v>10</v>
      </c>
      <c r="F13" s="12">
        <v>2017</v>
      </c>
      <c r="G13" s="13"/>
    </row>
    <row r="15" spans="1:13" ht="12.75" x14ac:dyDescent="0.2">
      <c r="D15" s="118" t="s">
        <v>11</v>
      </c>
      <c r="E15" s="119"/>
      <c r="F15" s="119"/>
      <c r="G15" s="120"/>
      <c r="I15" s="14"/>
      <c r="J15" s="15" t="s">
        <v>12</v>
      </c>
      <c r="K15" s="15"/>
      <c r="L15" s="16"/>
      <c r="M15" s="3"/>
    </row>
    <row r="16" spans="1:13" ht="27" x14ac:dyDescent="0.2">
      <c r="A16" s="17" t="s">
        <v>13</v>
      </c>
      <c r="B16" s="56" t="s">
        <v>14</v>
      </c>
      <c r="C16" s="18" t="s">
        <v>15</v>
      </c>
      <c r="D16" s="67" t="s">
        <v>16</v>
      </c>
      <c r="E16" s="19" t="s">
        <v>17</v>
      </c>
      <c r="F16" s="19" t="s">
        <v>18</v>
      </c>
      <c r="G16" s="17" t="s">
        <v>19</v>
      </c>
      <c r="H16" s="20"/>
      <c r="I16" s="21" t="s">
        <v>16</v>
      </c>
      <c r="J16" s="22" t="s">
        <v>20</v>
      </c>
      <c r="K16" s="22" t="s">
        <v>18</v>
      </c>
      <c r="L16" s="23" t="s">
        <v>19</v>
      </c>
      <c r="M16" s="17" t="s">
        <v>21</v>
      </c>
    </row>
    <row r="17" spans="1:17" ht="15" x14ac:dyDescent="0.25">
      <c r="A17" s="24"/>
      <c r="B17" s="57">
        <v>1610</v>
      </c>
      <c r="C17" s="25" t="s">
        <v>72</v>
      </c>
      <c r="D17" s="68">
        <v>410.73064240652002</v>
      </c>
      <c r="E17" s="68">
        <v>72.915046000000004</v>
      </c>
      <c r="F17" s="26">
        <v>-17.387518570000001</v>
      </c>
      <c r="G17" s="27">
        <f>D17+E17+F17</f>
        <v>466.25816983652004</v>
      </c>
      <c r="H17" s="20"/>
      <c r="I17" s="68">
        <v>-194.05790289525999</v>
      </c>
      <c r="J17" s="68">
        <v>-43.927999999999997</v>
      </c>
      <c r="K17" s="26">
        <v>17.388000000000002</v>
      </c>
      <c r="L17" s="27">
        <f>I17+J17+K17</f>
        <v>-220.59790289525998</v>
      </c>
      <c r="M17" s="29">
        <f>G17+L17</f>
        <v>245.66026694126006</v>
      </c>
      <c r="O17" s="65"/>
    </row>
    <row r="18" spans="1:17" ht="25.5" x14ac:dyDescent="0.25">
      <c r="A18" s="24">
        <v>12</v>
      </c>
      <c r="B18" s="57">
        <v>1611</v>
      </c>
      <c r="C18" s="25" t="s">
        <v>22</v>
      </c>
      <c r="D18" s="68">
        <v>0</v>
      </c>
      <c r="E18" s="68">
        <v>0</v>
      </c>
      <c r="F18" s="26">
        <v>0</v>
      </c>
      <c r="G18" s="27">
        <f t="shared" ref="G18:G60" si="0">D18+E18+F18</f>
        <v>0</v>
      </c>
      <c r="H18" s="28"/>
      <c r="I18" s="68">
        <v>0</v>
      </c>
      <c r="J18" s="68">
        <v>0</v>
      </c>
      <c r="K18" s="26">
        <v>0</v>
      </c>
      <c r="L18" s="27">
        <f t="shared" ref="L18:L60" si="1">I18+J18+K18</f>
        <v>0</v>
      </c>
      <c r="M18" s="29">
        <f t="shared" ref="M18:M58" si="2">G18+L18</f>
        <v>0</v>
      </c>
      <c r="O18" s="65"/>
    </row>
    <row r="19" spans="1:17" ht="25.5" x14ac:dyDescent="0.25">
      <c r="A19" s="24" t="s">
        <v>23</v>
      </c>
      <c r="B19" s="57">
        <v>1612</v>
      </c>
      <c r="C19" s="25" t="s">
        <v>24</v>
      </c>
      <c r="D19" s="68">
        <v>0</v>
      </c>
      <c r="E19" s="68">
        <v>0</v>
      </c>
      <c r="F19" s="26">
        <v>0</v>
      </c>
      <c r="G19" s="27">
        <f t="shared" si="0"/>
        <v>0</v>
      </c>
      <c r="H19" s="28"/>
      <c r="I19" s="68">
        <v>0</v>
      </c>
      <c r="J19" s="68">
        <v>0</v>
      </c>
      <c r="K19" s="26">
        <v>0</v>
      </c>
      <c r="L19" s="27">
        <f t="shared" si="1"/>
        <v>0</v>
      </c>
      <c r="M19" s="29">
        <f t="shared" si="2"/>
        <v>0</v>
      </c>
      <c r="O19" s="65"/>
    </row>
    <row r="20" spans="1:17" ht="15" x14ac:dyDescent="0.25">
      <c r="A20" s="24" t="s">
        <v>25</v>
      </c>
      <c r="B20" s="72">
        <v>1615</v>
      </c>
      <c r="C20" s="25" t="s">
        <v>26</v>
      </c>
      <c r="D20" s="68">
        <v>3.3159999999999999E-3</v>
      </c>
      <c r="E20" s="68">
        <v>0</v>
      </c>
      <c r="F20" s="26">
        <v>0</v>
      </c>
      <c r="G20" s="27">
        <f t="shared" si="0"/>
        <v>3.3159999999999999E-3</v>
      </c>
      <c r="H20" s="28"/>
      <c r="I20" s="68">
        <v>0</v>
      </c>
      <c r="J20" s="68">
        <v>0</v>
      </c>
      <c r="K20" s="26">
        <v>0</v>
      </c>
      <c r="L20" s="27">
        <f t="shared" si="1"/>
        <v>0</v>
      </c>
      <c r="M20" s="29">
        <f t="shared" si="2"/>
        <v>3.3159999999999999E-3</v>
      </c>
      <c r="N20" s="65"/>
      <c r="O20" s="65"/>
    </row>
    <row r="21" spans="1:17" ht="15" x14ac:dyDescent="0.25">
      <c r="A21" s="24">
        <v>1</v>
      </c>
      <c r="B21" s="72">
        <v>1620</v>
      </c>
      <c r="C21" s="25" t="s">
        <v>73</v>
      </c>
      <c r="D21" s="68">
        <v>2.1724E-2</v>
      </c>
      <c r="E21" s="68">
        <v>0</v>
      </c>
      <c r="F21" s="26">
        <v>0</v>
      </c>
      <c r="G21" s="27">
        <f t="shared" si="0"/>
        <v>2.1724E-2</v>
      </c>
      <c r="H21" s="28"/>
      <c r="I21" s="68">
        <v>-2.007507E-2</v>
      </c>
      <c r="J21" s="68">
        <v>0</v>
      </c>
      <c r="K21" s="26">
        <v>0</v>
      </c>
      <c r="L21" s="27">
        <f t="shared" si="1"/>
        <v>-2.007507E-2</v>
      </c>
      <c r="M21" s="29">
        <f t="shared" si="2"/>
        <v>1.6489299999999998E-3</v>
      </c>
      <c r="N21" s="65"/>
      <c r="O21" s="65"/>
    </row>
    <row r="22" spans="1:17" ht="15" x14ac:dyDescent="0.25">
      <c r="A22" s="24">
        <v>6</v>
      </c>
      <c r="B22" s="57">
        <v>1665</v>
      </c>
      <c r="C22" s="25" t="s">
        <v>74</v>
      </c>
      <c r="D22" s="68">
        <v>0.13855429</v>
      </c>
      <c r="E22" s="68">
        <v>0.29096681000000002</v>
      </c>
      <c r="F22" s="26">
        <v>0</v>
      </c>
      <c r="G22" s="27">
        <f t="shared" si="0"/>
        <v>0.42952109999999999</v>
      </c>
      <c r="H22" s="28"/>
      <c r="I22" s="68">
        <v>-9.8911199999999991E-2</v>
      </c>
      <c r="J22" s="68">
        <v>0</v>
      </c>
      <c r="K22" s="26">
        <v>0</v>
      </c>
      <c r="L22" s="27">
        <f t="shared" si="1"/>
        <v>-9.8911199999999991E-2</v>
      </c>
      <c r="M22" s="29">
        <f t="shared" si="2"/>
        <v>0.33060990000000001</v>
      </c>
      <c r="O22" s="65"/>
    </row>
    <row r="23" spans="1:17" ht="15" x14ac:dyDescent="0.25">
      <c r="A23" s="24">
        <v>17</v>
      </c>
      <c r="B23" s="57">
        <v>1675</v>
      </c>
      <c r="C23" s="25" t="s">
        <v>75</v>
      </c>
      <c r="D23" s="68">
        <v>0.537296</v>
      </c>
      <c r="E23" s="68">
        <v>1.9203809700000001</v>
      </c>
      <c r="F23" s="26">
        <v>0</v>
      </c>
      <c r="G23" s="27">
        <f t="shared" si="0"/>
        <v>2.4576769700000001</v>
      </c>
      <c r="H23" s="28"/>
      <c r="I23" s="68">
        <v>-0.46808443</v>
      </c>
      <c r="J23" s="68">
        <v>0.13300000000000001</v>
      </c>
      <c r="K23" s="26">
        <v>0</v>
      </c>
      <c r="L23" s="27">
        <f t="shared" si="1"/>
        <v>-0.33508442999999999</v>
      </c>
      <c r="M23" s="29">
        <f t="shared" si="2"/>
        <v>2.1225925400000003</v>
      </c>
      <c r="O23" s="65"/>
    </row>
    <row r="24" spans="1:17" ht="15" x14ac:dyDescent="0.25">
      <c r="A24" s="24">
        <v>17</v>
      </c>
      <c r="B24" s="57">
        <v>1680</v>
      </c>
      <c r="C24" s="25" t="s">
        <v>76</v>
      </c>
      <c r="D24" s="68">
        <v>8.4220000000000007E-3</v>
      </c>
      <c r="E24" s="68">
        <v>0</v>
      </c>
      <c r="F24" s="26">
        <v>0</v>
      </c>
      <c r="G24" s="27">
        <f t="shared" si="0"/>
        <v>8.4220000000000007E-3</v>
      </c>
      <c r="H24" s="28"/>
      <c r="I24" s="68">
        <v>-6.3353699999999999E-3</v>
      </c>
      <c r="J24" s="68">
        <v>0</v>
      </c>
      <c r="K24" s="26">
        <v>0</v>
      </c>
      <c r="L24" s="27">
        <f t="shared" si="1"/>
        <v>-6.3353699999999999E-3</v>
      </c>
      <c r="M24" s="29">
        <f t="shared" si="2"/>
        <v>2.0866300000000008E-3</v>
      </c>
      <c r="O24" s="65"/>
    </row>
    <row r="25" spans="1:17" ht="15" x14ac:dyDescent="0.25">
      <c r="A25" s="24" t="s">
        <v>25</v>
      </c>
      <c r="B25" s="58">
        <v>1805</v>
      </c>
      <c r="C25" s="30" t="s">
        <v>26</v>
      </c>
      <c r="D25" s="68">
        <v>59.258152960000004</v>
      </c>
      <c r="E25" s="68">
        <v>0.2271214</v>
      </c>
      <c r="F25" s="26">
        <v>0</v>
      </c>
      <c r="G25" s="27">
        <f t="shared" si="0"/>
        <v>59.485274360000005</v>
      </c>
      <c r="H25" s="28"/>
      <c r="I25" s="68">
        <v>-43.146456640000004</v>
      </c>
      <c r="J25" s="68">
        <v>6.5000000000000002E-2</v>
      </c>
      <c r="K25" s="26">
        <v>0</v>
      </c>
      <c r="L25" s="27">
        <f t="shared" si="1"/>
        <v>-43.081456640000006</v>
      </c>
      <c r="M25" s="29">
        <f t="shared" si="2"/>
        <v>16.403817719999999</v>
      </c>
      <c r="O25" s="65"/>
    </row>
    <row r="26" spans="1:17" ht="15" x14ac:dyDescent="0.25">
      <c r="A26" s="24"/>
      <c r="B26" s="63">
        <v>1806</v>
      </c>
      <c r="C26" s="30" t="s">
        <v>77</v>
      </c>
      <c r="D26" s="68">
        <v>233.11581962</v>
      </c>
      <c r="E26" s="68">
        <v>0</v>
      </c>
      <c r="F26" s="26">
        <v>0</v>
      </c>
      <c r="G26" s="27">
        <f t="shared" si="0"/>
        <v>233.11581962</v>
      </c>
      <c r="H26" s="28"/>
      <c r="I26" s="68">
        <v>-77.149720860000002</v>
      </c>
      <c r="J26" s="68">
        <v>-2.19</v>
      </c>
      <c r="K26" s="26">
        <v>0</v>
      </c>
      <c r="L26" s="27">
        <f t="shared" si="1"/>
        <v>-79.33972086</v>
      </c>
      <c r="M26" s="29">
        <f t="shared" si="2"/>
        <v>153.77609876</v>
      </c>
      <c r="O26" s="65"/>
    </row>
    <row r="27" spans="1:17" ht="15" x14ac:dyDescent="0.25">
      <c r="A27" s="24">
        <v>47</v>
      </c>
      <c r="B27" s="58">
        <v>1808</v>
      </c>
      <c r="C27" s="31" t="s">
        <v>27</v>
      </c>
      <c r="D27" s="68">
        <v>8.1140818100000001</v>
      </c>
      <c r="E27" s="68">
        <v>18.692357193270002</v>
      </c>
      <c r="F27" s="26">
        <v>-0.65267162326999995</v>
      </c>
      <c r="G27" s="27">
        <f t="shared" si="0"/>
        <v>26.153767380000001</v>
      </c>
      <c r="H27" s="28"/>
      <c r="I27" s="68">
        <v>-3.2196985699999998</v>
      </c>
      <c r="J27" s="68">
        <f>-0.316</f>
        <v>-0.316</v>
      </c>
      <c r="K27" s="26">
        <v>0</v>
      </c>
      <c r="L27" s="27">
        <f>I27+J27+K27</f>
        <v>-3.5356985699999997</v>
      </c>
      <c r="M27" s="29">
        <f t="shared" si="2"/>
        <v>22.61806881</v>
      </c>
      <c r="O27" s="65"/>
    </row>
    <row r="28" spans="1:17" ht="15" x14ac:dyDescent="0.25">
      <c r="A28" s="24">
        <v>13</v>
      </c>
      <c r="B28" s="58">
        <v>1810</v>
      </c>
      <c r="C28" s="31" t="s">
        <v>28</v>
      </c>
      <c r="D28" s="68">
        <v>0</v>
      </c>
      <c r="E28" s="68">
        <v>0</v>
      </c>
      <c r="F28" s="26">
        <v>0</v>
      </c>
      <c r="G28" s="27">
        <f t="shared" si="0"/>
        <v>0</v>
      </c>
      <c r="H28" s="28"/>
      <c r="I28" s="68">
        <v>0</v>
      </c>
      <c r="J28" s="68">
        <v>0</v>
      </c>
      <c r="K28" s="26">
        <v>0</v>
      </c>
      <c r="L28" s="27">
        <f t="shared" si="1"/>
        <v>0</v>
      </c>
      <c r="M28" s="29">
        <f t="shared" si="2"/>
        <v>0</v>
      </c>
      <c r="O28" s="65"/>
    </row>
    <row r="29" spans="1:17" ht="15" x14ac:dyDescent="0.25">
      <c r="A29" s="24">
        <v>47</v>
      </c>
      <c r="B29" s="58">
        <v>1815</v>
      </c>
      <c r="C29" s="31" t="s">
        <v>29</v>
      </c>
      <c r="D29" s="68">
        <v>206.02695413999999</v>
      </c>
      <c r="E29" s="68">
        <v>14.33538044</v>
      </c>
      <c r="F29" s="26">
        <v>-1.9424E-2</v>
      </c>
      <c r="G29" s="27">
        <f t="shared" si="0"/>
        <v>220.34291057999999</v>
      </c>
      <c r="H29" s="28"/>
      <c r="I29" s="68">
        <v>-72.266138139999995</v>
      </c>
      <c r="J29" s="68">
        <v>-4.7489999999999997</v>
      </c>
      <c r="K29" s="26">
        <v>0</v>
      </c>
      <c r="L29" s="27">
        <f t="shared" si="1"/>
        <v>-77.015138139999991</v>
      </c>
      <c r="M29" s="29">
        <f t="shared" si="2"/>
        <v>143.32777243999999</v>
      </c>
      <c r="O29" s="65"/>
      <c r="Q29" s="65"/>
    </row>
    <row r="30" spans="1:17" ht="15" x14ac:dyDescent="0.25">
      <c r="A30" s="24">
        <v>47</v>
      </c>
      <c r="B30" s="58">
        <v>1820</v>
      </c>
      <c r="C30" s="25" t="s">
        <v>30</v>
      </c>
      <c r="D30" s="68">
        <v>676.26153288</v>
      </c>
      <c r="E30" s="68">
        <v>36.462777589999995</v>
      </c>
      <c r="F30" s="26">
        <v>-0.87663159000000002</v>
      </c>
      <c r="G30" s="27">
        <f t="shared" si="0"/>
        <v>711.84767887999999</v>
      </c>
      <c r="H30" s="28"/>
      <c r="I30" s="68">
        <v>-265.10752213999996</v>
      </c>
      <c r="J30" s="68">
        <v>-18.829999999999998</v>
      </c>
      <c r="K30" s="26">
        <v>0.877</v>
      </c>
      <c r="L30" s="27">
        <f t="shared" si="1"/>
        <v>-283.06052213999993</v>
      </c>
      <c r="M30" s="29">
        <f t="shared" si="2"/>
        <v>428.78715674000006</v>
      </c>
      <c r="O30" s="65"/>
      <c r="Q30" s="65"/>
    </row>
    <row r="31" spans="1:17" ht="15" x14ac:dyDescent="0.25">
      <c r="A31" s="24">
        <v>47</v>
      </c>
      <c r="B31" s="58">
        <v>1825</v>
      </c>
      <c r="C31" s="31" t="s">
        <v>31</v>
      </c>
      <c r="D31" s="68">
        <v>0</v>
      </c>
      <c r="E31" s="68">
        <v>0</v>
      </c>
      <c r="F31" s="26">
        <v>0</v>
      </c>
      <c r="G31" s="27">
        <f t="shared" si="0"/>
        <v>0</v>
      </c>
      <c r="H31" s="28"/>
      <c r="I31" s="68">
        <v>0</v>
      </c>
      <c r="J31" s="68">
        <v>0</v>
      </c>
      <c r="K31" s="26">
        <v>0</v>
      </c>
      <c r="L31" s="27">
        <f t="shared" si="1"/>
        <v>0</v>
      </c>
      <c r="M31" s="29">
        <f t="shared" si="2"/>
        <v>0</v>
      </c>
      <c r="O31" s="65"/>
      <c r="Q31" s="65"/>
    </row>
    <row r="32" spans="1:17" ht="15" x14ac:dyDescent="0.25">
      <c r="A32" s="24">
        <v>47</v>
      </c>
      <c r="B32" s="58">
        <v>1830</v>
      </c>
      <c r="C32" s="31" t="s">
        <v>32</v>
      </c>
      <c r="D32" s="68">
        <v>3079.4854364067019</v>
      </c>
      <c r="E32" s="68">
        <v>200.69030907384627</v>
      </c>
      <c r="F32" s="26">
        <v>-6.97775385</v>
      </c>
      <c r="G32" s="27">
        <f t="shared" si="0"/>
        <v>3273.1979916305481</v>
      </c>
      <c r="H32" s="28"/>
      <c r="I32" s="68">
        <f>-912.770750814196+0.0369818800036228</f>
        <v>-912.73376893419243</v>
      </c>
      <c r="J32" s="68">
        <v>-51.963391112299227</v>
      </c>
      <c r="K32" s="26">
        <f>7.82947059+0.0914844794700116</f>
        <v>7.9209550694700113</v>
      </c>
      <c r="L32" s="27">
        <f t="shared" si="1"/>
        <v>-956.77620497702162</v>
      </c>
      <c r="M32" s="29">
        <f t="shared" si="2"/>
        <v>2316.4217866535264</v>
      </c>
      <c r="O32" s="65"/>
      <c r="Q32" s="65"/>
    </row>
    <row r="33" spans="1:17" ht="15" x14ac:dyDescent="0.25">
      <c r="A33" s="24">
        <v>47</v>
      </c>
      <c r="B33" s="58">
        <v>1835</v>
      </c>
      <c r="C33" s="31" t="s">
        <v>33</v>
      </c>
      <c r="D33" s="68">
        <v>1997.8364228369014</v>
      </c>
      <c r="E33" s="68">
        <v>98.696696826479823</v>
      </c>
      <c r="F33" s="26">
        <v>-0.77948112999999997</v>
      </c>
      <c r="G33" s="27">
        <f t="shared" si="0"/>
        <v>2095.753638533381</v>
      </c>
      <c r="H33" s="28"/>
      <c r="I33" s="68">
        <v>-665.65942984729418</v>
      </c>
      <c r="J33" s="68">
        <v>-33.075000000000003</v>
      </c>
      <c r="K33" s="26">
        <v>1.0973965699999999</v>
      </c>
      <c r="L33" s="27">
        <f t="shared" si="1"/>
        <v>-697.63703327729422</v>
      </c>
      <c r="M33" s="29">
        <f t="shared" si="2"/>
        <v>1398.1166052560868</v>
      </c>
      <c r="O33" s="65"/>
      <c r="Q33" s="65"/>
    </row>
    <row r="34" spans="1:17" ht="15" x14ac:dyDescent="0.25">
      <c r="A34" s="24">
        <v>47</v>
      </c>
      <c r="B34" s="58">
        <v>1840</v>
      </c>
      <c r="C34" s="31" t="s">
        <v>34</v>
      </c>
      <c r="D34" s="68">
        <v>23.929067530000001</v>
      </c>
      <c r="E34" s="68">
        <v>0.35146522999999996</v>
      </c>
      <c r="F34" s="26">
        <v>0</v>
      </c>
      <c r="G34" s="27">
        <f t="shared" si="0"/>
        <v>24.28053276</v>
      </c>
      <c r="H34" s="28"/>
      <c r="I34" s="68">
        <v>-13.728830929999999</v>
      </c>
      <c r="J34" s="68">
        <v>-0.41219707</v>
      </c>
      <c r="K34" s="26">
        <v>0</v>
      </c>
      <c r="L34" s="27">
        <f t="shared" si="1"/>
        <v>-14.141027999999999</v>
      </c>
      <c r="M34" s="29">
        <f t="shared" si="2"/>
        <v>10.139504760000001</v>
      </c>
      <c r="O34" s="65"/>
      <c r="Q34" s="65"/>
    </row>
    <row r="35" spans="1:17" ht="15" x14ac:dyDescent="0.25">
      <c r="A35" s="24">
        <v>47</v>
      </c>
      <c r="B35" s="58">
        <v>1845</v>
      </c>
      <c r="C35" s="31" t="s">
        <v>35</v>
      </c>
      <c r="D35" s="68">
        <v>895.27696477306938</v>
      </c>
      <c r="E35" s="68">
        <v>39.438664550993181</v>
      </c>
      <c r="F35" s="26">
        <v>-0.4249984</v>
      </c>
      <c r="G35" s="27">
        <f t="shared" si="0"/>
        <v>934.2906309240625</v>
      </c>
      <c r="H35" s="28"/>
      <c r="I35" s="68">
        <v>-479.77344443832192</v>
      </c>
      <c r="J35" s="68">
        <v>-25.094999999999999</v>
      </c>
      <c r="K35" s="26">
        <v>0.43892637000000001</v>
      </c>
      <c r="L35" s="27">
        <f t="shared" si="1"/>
        <v>-504.42951806832195</v>
      </c>
      <c r="M35" s="29">
        <f t="shared" si="2"/>
        <v>429.86111285574054</v>
      </c>
      <c r="O35" s="65"/>
      <c r="Q35" s="65"/>
    </row>
    <row r="36" spans="1:17" ht="15" x14ac:dyDescent="0.25">
      <c r="A36" s="24">
        <v>47</v>
      </c>
      <c r="B36" s="58">
        <v>1850</v>
      </c>
      <c r="C36" s="31" t="s">
        <v>36</v>
      </c>
      <c r="D36" s="68">
        <v>1918.13371575</v>
      </c>
      <c r="E36" s="68">
        <v>106.6085371167238</v>
      </c>
      <c r="F36" s="26">
        <v>-2.2097444499999996</v>
      </c>
      <c r="G36" s="27">
        <f t="shared" si="0"/>
        <v>2022.5325084167237</v>
      </c>
      <c r="H36" s="28"/>
      <c r="I36" s="68">
        <v>-625.72879363999994</v>
      </c>
      <c r="J36" s="68">
        <v>-45.55</v>
      </c>
      <c r="K36" s="26">
        <v>2.4062299499999997</v>
      </c>
      <c r="L36" s="27">
        <f t="shared" si="1"/>
        <v>-668.87256368999988</v>
      </c>
      <c r="M36" s="29">
        <f t="shared" si="2"/>
        <v>1353.6599447267238</v>
      </c>
      <c r="O36" s="65"/>
      <c r="Q36" s="65"/>
    </row>
    <row r="37" spans="1:17" ht="15" x14ac:dyDescent="0.25">
      <c r="A37" s="24">
        <v>47</v>
      </c>
      <c r="B37" s="58">
        <v>1855</v>
      </c>
      <c r="C37" s="31" t="s">
        <v>37</v>
      </c>
      <c r="D37" s="68">
        <v>0</v>
      </c>
      <c r="E37" s="68">
        <v>0</v>
      </c>
      <c r="F37" s="26">
        <v>0</v>
      </c>
      <c r="G37" s="27">
        <f t="shared" si="0"/>
        <v>0</v>
      </c>
      <c r="H37" s="28"/>
      <c r="I37" s="68">
        <v>0</v>
      </c>
      <c r="J37" s="68">
        <v>0</v>
      </c>
      <c r="K37" s="26">
        <v>0</v>
      </c>
      <c r="L37" s="27">
        <f t="shared" si="1"/>
        <v>0</v>
      </c>
      <c r="M37" s="29">
        <f t="shared" si="2"/>
        <v>0</v>
      </c>
      <c r="O37" s="65"/>
      <c r="Q37" s="65"/>
    </row>
    <row r="38" spans="1:17" ht="15" x14ac:dyDescent="0.25">
      <c r="A38" s="24">
        <v>47</v>
      </c>
      <c r="B38" s="58">
        <v>1860</v>
      </c>
      <c r="C38" s="31" t="s">
        <v>38</v>
      </c>
      <c r="D38" s="68">
        <v>116.95887581000001</v>
      </c>
      <c r="E38" s="68">
        <v>33.753678979999997</v>
      </c>
      <c r="F38" s="26">
        <v>2.5422849999999997E-2</v>
      </c>
      <c r="G38" s="27">
        <f t="shared" si="0"/>
        <v>150.73797764000003</v>
      </c>
      <c r="H38" s="28"/>
      <c r="I38" s="68">
        <v>-15.551924469999999</v>
      </c>
      <c r="J38" s="68">
        <v>-8.4809999999999999</v>
      </c>
      <c r="K38" s="26">
        <v>0</v>
      </c>
      <c r="L38" s="27">
        <f t="shared" si="1"/>
        <v>-24.032924469999998</v>
      </c>
      <c r="M38" s="29">
        <f t="shared" si="2"/>
        <v>126.70505317000003</v>
      </c>
      <c r="O38" s="65"/>
      <c r="Q38" s="65"/>
    </row>
    <row r="39" spans="1:17" ht="15" x14ac:dyDescent="0.25">
      <c r="A39" s="24">
        <v>47</v>
      </c>
      <c r="B39" s="58">
        <v>1555</v>
      </c>
      <c r="C39" s="30" t="s">
        <v>39</v>
      </c>
      <c r="D39" s="68">
        <v>432.51530855999994</v>
      </c>
      <c r="E39" s="68">
        <v>0</v>
      </c>
      <c r="F39" s="26">
        <v>0</v>
      </c>
      <c r="G39" s="27">
        <f t="shared" si="0"/>
        <v>432.51530855999994</v>
      </c>
      <c r="H39" s="28"/>
      <c r="I39" s="68">
        <v>-164.41866596999998</v>
      </c>
      <c r="J39" s="68">
        <v>-27.508742260000002</v>
      </c>
      <c r="K39" s="26">
        <v>0</v>
      </c>
      <c r="L39" s="27">
        <f t="shared" si="1"/>
        <v>-191.92740822999997</v>
      </c>
      <c r="M39" s="29">
        <f t="shared" si="2"/>
        <v>240.58790032999997</v>
      </c>
      <c r="O39" s="65"/>
      <c r="Q39" s="65"/>
    </row>
    <row r="40" spans="1:17" ht="15" x14ac:dyDescent="0.25">
      <c r="A40" s="24" t="s">
        <v>25</v>
      </c>
      <c r="B40" s="58">
        <v>1905</v>
      </c>
      <c r="C40" s="30" t="s">
        <v>26</v>
      </c>
      <c r="D40" s="68">
        <v>18.353218239589999</v>
      </c>
      <c r="E40" s="68">
        <v>1.0354586798000001</v>
      </c>
      <c r="F40" s="26">
        <v>0</v>
      </c>
      <c r="G40" s="27">
        <f t="shared" si="0"/>
        <v>19.388676919390001</v>
      </c>
      <c r="H40" s="28"/>
      <c r="I40" s="68">
        <v>0</v>
      </c>
      <c r="J40" s="68">
        <v>0</v>
      </c>
      <c r="K40" s="26">
        <v>0</v>
      </c>
      <c r="L40" s="27">
        <f t="shared" si="1"/>
        <v>0</v>
      </c>
      <c r="M40" s="29">
        <f t="shared" si="2"/>
        <v>19.388676919390001</v>
      </c>
      <c r="O40" s="65"/>
      <c r="Q40" s="65"/>
    </row>
    <row r="41" spans="1:17" ht="15" x14ac:dyDescent="0.25">
      <c r="A41" s="24">
        <v>47</v>
      </c>
      <c r="B41" s="58">
        <v>1908</v>
      </c>
      <c r="C41" s="31" t="s">
        <v>40</v>
      </c>
      <c r="D41" s="68">
        <v>176.45217936915003</v>
      </c>
      <c r="E41" s="68">
        <v>9.8372911478799967</v>
      </c>
      <c r="F41" s="26">
        <v>0</v>
      </c>
      <c r="G41" s="27">
        <f t="shared" si="0"/>
        <v>186.28947051703003</v>
      </c>
      <c r="H41" s="28"/>
      <c r="I41" s="68">
        <v>-73.788356114280006</v>
      </c>
      <c r="J41" s="68">
        <v>-3.3420000000000001</v>
      </c>
      <c r="K41" s="26">
        <v>0</v>
      </c>
      <c r="L41" s="27">
        <f t="shared" si="1"/>
        <v>-77.130356114280005</v>
      </c>
      <c r="M41" s="29">
        <f t="shared" si="2"/>
        <v>109.15911440275002</v>
      </c>
      <c r="O41" s="65"/>
      <c r="Q41" s="65"/>
    </row>
    <row r="42" spans="1:17" ht="15" x14ac:dyDescent="0.25">
      <c r="A42" s="24">
        <v>13</v>
      </c>
      <c r="B42" s="58">
        <v>1910</v>
      </c>
      <c r="C42" s="31" t="s">
        <v>28</v>
      </c>
      <c r="D42" s="68">
        <v>25.53192523357</v>
      </c>
      <c r="E42" s="68">
        <v>2.2103802523500002</v>
      </c>
      <c r="F42" s="26">
        <v>1.15150656162</v>
      </c>
      <c r="G42" s="27">
        <f t="shared" si="0"/>
        <v>28.893812047539999</v>
      </c>
      <c r="H42" s="28"/>
      <c r="I42" s="68">
        <v>-12.097444512550002</v>
      </c>
      <c r="J42" s="68">
        <v>0.54154339790000006</v>
      </c>
      <c r="K42" s="26">
        <v>-0.20441161748</v>
      </c>
      <c r="L42" s="27">
        <f t="shared" si="1"/>
        <v>-11.760312732130002</v>
      </c>
      <c r="M42" s="29">
        <f t="shared" si="2"/>
        <v>17.133499315409999</v>
      </c>
      <c r="O42" s="65"/>
      <c r="Q42" s="65"/>
    </row>
    <row r="43" spans="1:17" ht="15" x14ac:dyDescent="0.25">
      <c r="A43" s="24">
        <v>8</v>
      </c>
      <c r="B43" s="58">
        <v>1915</v>
      </c>
      <c r="C43" s="31" t="s">
        <v>79</v>
      </c>
      <c r="D43" s="68">
        <v>4.6985376571200002</v>
      </c>
      <c r="E43" s="68">
        <v>0.48030496435286618</v>
      </c>
      <c r="F43" s="26">
        <v>-0.47486031633000009</v>
      </c>
      <c r="G43" s="27">
        <f t="shared" si="0"/>
        <v>4.7039823051428664</v>
      </c>
      <c r="H43" s="28"/>
      <c r="I43" s="68">
        <v>-2.04606309426</v>
      </c>
      <c r="J43" s="68">
        <v>-0.74153470293000001</v>
      </c>
      <c r="K43" s="26">
        <v>0.47486031632999998</v>
      </c>
      <c r="L43" s="27">
        <f t="shared" si="1"/>
        <v>-2.3127374808600001</v>
      </c>
      <c r="M43" s="29">
        <f t="shared" si="2"/>
        <v>2.3912448242828663</v>
      </c>
      <c r="O43" s="65"/>
      <c r="Q43" s="65"/>
    </row>
    <row r="44" spans="1:17" ht="15" x14ac:dyDescent="0.25">
      <c r="A44" s="24">
        <v>10</v>
      </c>
      <c r="B44" s="58">
        <v>1920</v>
      </c>
      <c r="C44" s="31" t="s">
        <v>41</v>
      </c>
      <c r="D44" s="68">
        <v>47.264157126400001</v>
      </c>
      <c r="E44" s="68">
        <v>6.3912391236956809</v>
      </c>
      <c r="F44" s="26">
        <v>-22.739717771099958</v>
      </c>
      <c r="G44" s="27">
        <f t="shared" si="0"/>
        <v>30.915678478995726</v>
      </c>
      <c r="H44" s="28"/>
      <c r="I44" s="68">
        <v>-34.882788076930005</v>
      </c>
      <c r="J44" s="68">
        <v>-5.431</v>
      </c>
      <c r="K44" s="26">
        <v>22.73</v>
      </c>
      <c r="L44" s="27">
        <f t="shared" si="1"/>
        <v>-17.583788076930002</v>
      </c>
      <c r="M44" s="29">
        <f t="shared" si="2"/>
        <v>13.331890402065724</v>
      </c>
      <c r="O44" s="65"/>
      <c r="Q44" s="65"/>
    </row>
    <row r="45" spans="1:17" ht="15" x14ac:dyDescent="0.25">
      <c r="A45" s="24"/>
      <c r="B45" s="64">
        <v>1925</v>
      </c>
      <c r="C45" s="25" t="s">
        <v>78</v>
      </c>
      <c r="D45" s="68">
        <v>167.35304567317002</v>
      </c>
      <c r="E45" s="68">
        <v>-8.0953924670000107E-2</v>
      </c>
      <c r="F45" s="26">
        <v>-70.296065796419995</v>
      </c>
      <c r="G45" s="27">
        <f t="shared" si="0"/>
        <v>96.976025952080008</v>
      </c>
      <c r="H45" s="28"/>
      <c r="I45" s="68">
        <v>-129.38911843403</v>
      </c>
      <c r="J45" s="68">
        <v>-14.222799999999999</v>
      </c>
      <c r="K45" s="26">
        <v>70.400000000000006</v>
      </c>
      <c r="L45" s="27">
        <f t="shared" si="1"/>
        <v>-73.211918434029997</v>
      </c>
      <c r="M45" s="29">
        <f t="shared" si="2"/>
        <v>23.764107518050011</v>
      </c>
      <c r="O45" s="65"/>
      <c r="Q45" s="65"/>
    </row>
    <row r="46" spans="1:17" ht="15" x14ac:dyDescent="0.25">
      <c r="A46" s="24">
        <v>10</v>
      </c>
      <c r="B46" s="57">
        <v>1930</v>
      </c>
      <c r="C46" s="31" t="s">
        <v>42</v>
      </c>
      <c r="D46" s="68">
        <v>247.12221458195998</v>
      </c>
      <c r="E46" s="68">
        <v>13.366210749749198</v>
      </c>
      <c r="F46" s="26">
        <v>-17.871204785719993</v>
      </c>
      <c r="G46" s="27">
        <f t="shared" si="0"/>
        <v>242.61722054598917</v>
      </c>
      <c r="H46" s="28"/>
      <c r="I46" s="68">
        <v>-169.88265155236999</v>
      </c>
      <c r="J46" s="68">
        <v>-15.984</v>
      </c>
      <c r="K46" s="26">
        <v>4.7853593569600008</v>
      </c>
      <c r="L46" s="27">
        <f t="shared" si="1"/>
        <v>-181.08129219541001</v>
      </c>
      <c r="M46" s="29">
        <f t="shared" si="2"/>
        <v>61.535928350579155</v>
      </c>
      <c r="O46" s="65"/>
      <c r="Q46" s="65"/>
    </row>
    <row r="47" spans="1:17" ht="15" x14ac:dyDescent="0.25">
      <c r="A47" s="24">
        <v>8</v>
      </c>
      <c r="B47" s="57">
        <v>1935</v>
      </c>
      <c r="C47" s="31" t="s">
        <v>43</v>
      </c>
      <c r="D47" s="68">
        <v>0.66553621734000012</v>
      </c>
      <c r="E47" s="68">
        <v>5.938615956305013E-3</v>
      </c>
      <c r="F47" s="26">
        <v>-0.53983694628000001</v>
      </c>
      <c r="G47" s="27">
        <f t="shared" si="0"/>
        <v>0.13163788701630508</v>
      </c>
      <c r="H47" s="28"/>
      <c r="I47" s="68">
        <v>-0.50897547060000015</v>
      </c>
      <c r="J47" s="68">
        <v>-3.963734532000001E-2</v>
      </c>
      <c r="K47" s="26">
        <v>0.5398369462799999</v>
      </c>
      <c r="L47" s="27">
        <f t="shared" si="1"/>
        <v>-8.7758696400002112E-3</v>
      </c>
      <c r="M47" s="29">
        <f t="shared" si="2"/>
        <v>0.12286201737630487</v>
      </c>
      <c r="O47" s="65"/>
      <c r="Q47" s="65"/>
    </row>
    <row r="48" spans="1:17" ht="15" x14ac:dyDescent="0.25">
      <c r="A48" s="24">
        <v>8</v>
      </c>
      <c r="B48" s="57">
        <v>1940</v>
      </c>
      <c r="C48" s="31" t="s">
        <v>44</v>
      </c>
      <c r="D48" s="68">
        <v>6.7248225043200005</v>
      </c>
      <c r="E48" s="68">
        <v>1.1793826756003307</v>
      </c>
      <c r="F48" s="26">
        <v>-1.2082050914400004</v>
      </c>
      <c r="G48" s="27">
        <f t="shared" si="0"/>
        <v>6.6960000884803303</v>
      </c>
      <c r="H48" s="28"/>
      <c r="I48" s="68">
        <v>-3.1419465777000006</v>
      </c>
      <c r="J48" s="68">
        <v>-1.2358750028400003</v>
      </c>
      <c r="K48" s="26">
        <v>1.1855480684400004</v>
      </c>
      <c r="L48" s="27">
        <f t="shared" si="1"/>
        <v>-3.1922735121000008</v>
      </c>
      <c r="M48" s="29">
        <f t="shared" si="2"/>
        <v>3.5037265763803296</v>
      </c>
      <c r="O48" s="65"/>
      <c r="Q48" s="65"/>
    </row>
    <row r="49" spans="1:17" ht="15" x14ac:dyDescent="0.25">
      <c r="A49" s="24">
        <v>8</v>
      </c>
      <c r="B49" s="57">
        <v>1945</v>
      </c>
      <c r="C49" s="31" t="s">
        <v>45</v>
      </c>
      <c r="D49" s="68">
        <v>6.0044723089200005</v>
      </c>
      <c r="E49" s="68">
        <v>1.5018023538999317</v>
      </c>
      <c r="F49" s="26">
        <v>-1.8918990319499993</v>
      </c>
      <c r="G49" s="27">
        <f t="shared" si="0"/>
        <v>5.6143756308699322</v>
      </c>
      <c r="H49" s="28"/>
      <c r="I49" s="68">
        <v>-3.3146917503000002</v>
      </c>
      <c r="J49" s="68">
        <v>-1.3409627345100004</v>
      </c>
      <c r="K49" s="26">
        <v>1.89</v>
      </c>
      <c r="L49" s="27">
        <f t="shared" si="1"/>
        <v>-2.7656544848100006</v>
      </c>
      <c r="M49" s="29">
        <f t="shared" si="2"/>
        <v>2.8487211460599315</v>
      </c>
      <c r="O49" s="65"/>
      <c r="Q49" s="65"/>
    </row>
    <row r="50" spans="1:17" ht="14.4" x14ac:dyDescent="0.3">
      <c r="A50" s="24">
        <v>8</v>
      </c>
      <c r="B50" s="57">
        <v>1950</v>
      </c>
      <c r="C50" s="31" t="s">
        <v>46</v>
      </c>
      <c r="D50" s="68">
        <v>147.52997159406002</v>
      </c>
      <c r="E50" s="68">
        <v>15.741393073930833</v>
      </c>
      <c r="F50" s="26">
        <v>-6.0925321001999988</v>
      </c>
      <c r="G50" s="27">
        <f t="shared" si="0"/>
        <v>157.17883256779083</v>
      </c>
      <c r="H50" s="28"/>
      <c r="I50" s="68">
        <v>-79.15522926684001</v>
      </c>
      <c r="J50" s="68">
        <v>-19.283000000000001</v>
      </c>
      <c r="K50" s="26">
        <v>17.5</v>
      </c>
      <c r="L50" s="27">
        <f t="shared" si="1"/>
        <v>-80.938229266840011</v>
      </c>
      <c r="M50" s="29">
        <f t="shared" si="2"/>
        <v>76.240603300950823</v>
      </c>
      <c r="O50" s="65"/>
      <c r="Q50" s="65"/>
    </row>
    <row r="51" spans="1:17" ht="14.4" x14ac:dyDescent="0.3">
      <c r="A51" s="24">
        <v>8</v>
      </c>
      <c r="B51" s="57">
        <v>1955</v>
      </c>
      <c r="C51" s="31" t="s">
        <v>47</v>
      </c>
      <c r="D51" s="68">
        <v>37.017395224559998</v>
      </c>
      <c r="E51" s="68">
        <v>0.34463504</v>
      </c>
      <c r="F51" s="26">
        <v>0.15717285327</v>
      </c>
      <c r="G51" s="27">
        <f t="shared" si="0"/>
        <v>37.519203117829996</v>
      </c>
      <c r="H51" s="28"/>
      <c r="I51" s="68">
        <v>-35.842973197360003</v>
      </c>
      <c r="J51" s="68">
        <v>4.1260000000000003</v>
      </c>
      <c r="K51" s="26">
        <v>0</v>
      </c>
      <c r="L51" s="27">
        <f t="shared" si="1"/>
        <v>-31.716973197360002</v>
      </c>
      <c r="M51" s="29">
        <f t="shared" si="2"/>
        <v>5.8022299204699941</v>
      </c>
      <c r="O51" s="65"/>
      <c r="Q51" s="65"/>
    </row>
    <row r="52" spans="1:17" ht="14.4" x14ac:dyDescent="0.3">
      <c r="A52" s="32">
        <v>8</v>
      </c>
      <c r="B52" s="59">
        <v>1960</v>
      </c>
      <c r="C52" s="25" t="s">
        <v>48</v>
      </c>
      <c r="D52" s="68">
        <v>2.0216422352999999</v>
      </c>
      <c r="E52" s="68">
        <v>0.38127887361488161</v>
      </c>
      <c r="F52" s="26">
        <v>-0.22881949965000001</v>
      </c>
      <c r="G52" s="27">
        <f t="shared" si="0"/>
        <v>2.1741016092648815</v>
      </c>
      <c r="H52" s="28"/>
      <c r="I52" s="68">
        <v>-1.3867824867000003</v>
      </c>
      <c r="J52" s="68">
        <v>-0.45900000000000002</v>
      </c>
      <c r="K52" s="26">
        <v>0.22</v>
      </c>
      <c r="L52" s="27">
        <f t="shared" si="1"/>
        <v>-1.6257824867000004</v>
      </c>
      <c r="M52" s="29">
        <f t="shared" si="2"/>
        <v>0.54831912256488113</v>
      </c>
      <c r="O52" s="65"/>
      <c r="Q52" s="65"/>
    </row>
    <row r="53" spans="1:17" ht="26.4" x14ac:dyDescent="0.3">
      <c r="A53" s="33">
        <v>47</v>
      </c>
      <c r="B53" s="59">
        <v>1970</v>
      </c>
      <c r="C53" s="31" t="s">
        <v>49</v>
      </c>
      <c r="D53" s="68">
        <v>0</v>
      </c>
      <c r="E53" s="68">
        <v>0</v>
      </c>
      <c r="F53" s="26">
        <v>0</v>
      </c>
      <c r="G53" s="27">
        <f t="shared" si="0"/>
        <v>0</v>
      </c>
      <c r="H53" s="28"/>
      <c r="I53" s="68">
        <v>0</v>
      </c>
      <c r="J53" s="68">
        <v>0</v>
      </c>
      <c r="K53" s="26">
        <v>0</v>
      </c>
      <c r="L53" s="27">
        <f t="shared" si="1"/>
        <v>0</v>
      </c>
      <c r="M53" s="29">
        <f t="shared" si="2"/>
        <v>0</v>
      </c>
      <c r="O53" s="65"/>
      <c r="Q53" s="65"/>
    </row>
    <row r="54" spans="1:17" ht="14.4" x14ac:dyDescent="0.3">
      <c r="A54" s="24">
        <v>47</v>
      </c>
      <c r="B54" s="57">
        <v>1975</v>
      </c>
      <c r="C54" s="31" t="s">
        <v>50</v>
      </c>
      <c r="D54" s="68">
        <v>0</v>
      </c>
      <c r="E54" s="68">
        <v>0</v>
      </c>
      <c r="F54" s="26">
        <v>0</v>
      </c>
      <c r="G54" s="27">
        <f t="shared" si="0"/>
        <v>0</v>
      </c>
      <c r="H54" s="28"/>
      <c r="I54" s="68">
        <v>0</v>
      </c>
      <c r="J54" s="68">
        <v>0</v>
      </c>
      <c r="K54" s="26">
        <v>0</v>
      </c>
      <c r="L54" s="27">
        <f t="shared" si="1"/>
        <v>0</v>
      </c>
      <c r="M54" s="29">
        <f t="shared" si="2"/>
        <v>0</v>
      </c>
      <c r="O54" s="65"/>
      <c r="Q54" s="65"/>
    </row>
    <row r="55" spans="1:17" ht="14.4" x14ac:dyDescent="0.3">
      <c r="A55" s="24">
        <v>47</v>
      </c>
      <c r="B55" s="57">
        <v>1980</v>
      </c>
      <c r="C55" s="31" t="s">
        <v>51</v>
      </c>
      <c r="D55" s="68">
        <v>117.54846808420999</v>
      </c>
      <c r="E55" s="68">
        <v>9.8725030999999994</v>
      </c>
      <c r="F55" s="26">
        <v>0</v>
      </c>
      <c r="G55" s="27">
        <f t="shared" si="0"/>
        <v>127.42097118420999</v>
      </c>
      <c r="H55" s="28"/>
      <c r="I55" s="68">
        <v>-71.77641898713</v>
      </c>
      <c r="J55" s="68">
        <v>-18.431000000000001</v>
      </c>
      <c r="K55" s="26">
        <v>0</v>
      </c>
      <c r="L55" s="27">
        <f t="shared" si="1"/>
        <v>-90.207418987129998</v>
      </c>
      <c r="M55" s="29">
        <f t="shared" si="2"/>
        <v>37.213552197079991</v>
      </c>
      <c r="O55" s="65"/>
      <c r="Q55" s="65"/>
    </row>
    <row r="56" spans="1:17" ht="14.4" x14ac:dyDescent="0.3">
      <c r="A56" s="24">
        <v>47</v>
      </c>
      <c r="B56" s="57">
        <v>1985</v>
      </c>
      <c r="C56" s="31" t="s">
        <v>52</v>
      </c>
      <c r="D56" s="68">
        <v>14.55644375</v>
      </c>
      <c r="E56" s="68">
        <v>0.50037595000000001</v>
      </c>
      <c r="F56" s="26">
        <v>0</v>
      </c>
      <c r="G56" s="27">
        <f t="shared" si="0"/>
        <v>15.0568197</v>
      </c>
      <c r="H56" s="28"/>
      <c r="I56" s="68">
        <v>-7.4975929000000008</v>
      </c>
      <c r="J56" s="68">
        <v>-0.4</v>
      </c>
      <c r="K56" s="26">
        <v>0</v>
      </c>
      <c r="L56" s="27">
        <f t="shared" si="1"/>
        <v>-7.8975929000000011</v>
      </c>
      <c r="M56" s="29">
        <f t="shared" si="2"/>
        <v>7.159226799999999</v>
      </c>
      <c r="O56" s="65"/>
      <c r="Q56" s="65"/>
    </row>
    <row r="57" spans="1:17" ht="14.4" x14ac:dyDescent="0.3">
      <c r="A57" s="33">
        <v>47</v>
      </c>
      <c r="B57" s="57">
        <v>1990</v>
      </c>
      <c r="C57" s="34" t="s">
        <v>53</v>
      </c>
      <c r="D57" s="68">
        <v>10.08096576714</v>
      </c>
      <c r="E57" s="68">
        <v>0</v>
      </c>
      <c r="F57" s="26">
        <v>0</v>
      </c>
      <c r="G57" s="27">
        <f t="shared" si="0"/>
        <v>10.08096576714</v>
      </c>
      <c r="H57" s="28"/>
      <c r="I57" s="68">
        <v>-5.6552745538800009</v>
      </c>
      <c r="J57" s="68">
        <v>-0.5534</v>
      </c>
      <c r="K57" s="26">
        <v>0</v>
      </c>
      <c r="L57" s="27">
        <f t="shared" si="1"/>
        <v>-6.2086745538800008</v>
      </c>
      <c r="M57" s="29">
        <f t="shared" si="2"/>
        <v>3.8722912132599996</v>
      </c>
      <c r="O57" s="65"/>
      <c r="Q57" s="65"/>
    </row>
    <row r="58" spans="1:17" ht="14.4" x14ac:dyDescent="0.3">
      <c r="A58" s="24">
        <v>47</v>
      </c>
      <c r="B58" s="57">
        <v>1995</v>
      </c>
      <c r="C58" s="31" t="s">
        <v>54</v>
      </c>
      <c r="D58" s="68">
        <v>0</v>
      </c>
      <c r="E58" s="68">
        <v>0</v>
      </c>
      <c r="F58" s="26">
        <v>0</v>
      </c>
      <c r="G58" s="27">
        <f t="shared" si="0"/>
        <v>0</v>
      </c>
      <c r="H58" s="28"/>
      <c r="I58" s="68">
        <v>0</v>
      </c>
      <c r="J58" s="68">
        <v>0</v>
      </c>
      <c r="K58" s="26">
        <v>0</v>
      </c>
      <c r="L58" s="27">
        <f t="shared" si="1"/>
        <v>0</v>
      </c>
      <c r="M58" s="29">
        <f t="shared" si="2"/>
        <v>0</v>
      </c>
      <c r="O58" s="65"/>
      <c r="Q58" s="65"/>
    </row>
    <row r="59" spans="1:17" ht="15.6" x14ac:dyDescent="0.3">
      <c r="A59" s="24">
        <v>47</v>
      </c>
      <c r="B59" s="57">
        <v>2440</v>
      </c>
      <c r="C59" s="31" t="s">
        <v>55</v>
      </c>
      <c r="D59" s="68">
        <v>0</v>
      </c>
      <c r="E59" s="68">
        <v>0</v>
      </c>
      <c r="F59" s="26">
        <v>0</v>
      </c>
      <c r="G59" s="27">
        <f t="shared" si="0"/>
        <v>0</v>
      </c>
      <c r="I59" s="68">
        <v>0</v>
      </c>
      <c r="J59" s="68">
        <v>0</v>
      </c>
      <c r="K59" s="26">
        <v>0</v>
      </c>
      <c r="L59" s="27">
        <f t="shared" si="1"/>
        <v>0</v>
      </c>
      <c r="M59" s="29">
        <f>G59+L59</f>
        <v>0</v>
      </c>
      <c r="O59" s="65"/>
      <c r="Q59" s="65"/>
    </row>
    <row r="60" spans="1:17" ht="14.4" x14ac:dyDescent="0.3">
      <c r="A60" s="35"/>
      <c r="B60" s="60"/>
      <c r="C60" s="36"/>
      <c r="D60" s="69">
        <v>0</v>
      </c>
      <c r="E60" s="69">
        <v>0</v>
      </c>
      <c r="F60" s="37">
        <v>0</v>
      </c>
      <c r="G60" s="27">
        <f t="shared" si="0"/>
        <v>0</v>
      </c>
      <c r="I60" s="69"/>
      <c r="J60" s="69"/>
      <c r="K60" s="37"/>
      <c r="L60" s="27">
        <f t="shared" si="1"/>
        <v>0</v>
      </c>
      <c r="M60" s="29">
        <f>G60+L60</f>
        <v>0</v>
      </c>
    </row>
    <row r="61" spans="1:17" x14ac:dyDescent="0.25">
      <c r="A61" s="35"/>
      <c r="B61" s="60"/>
      <c r="C61" s="38" t="s">
        <v>56</v>
      </c>
      <c r="D61" s="77">
        <f>SUM(D17:D60)</f>
        <v>11087.277283339999</v>
      </c>
      <c r="E61" s="77">
        <f>SUM(E17:E60)</f>
        <v>687.15062285747285</v>
      </c>
      <c r="F61" s="77">
        <f>SUM(F17:F59)</f>
        <v>-149.33726268746994</v>
      </c>
      <c r="G61" s="77">
        <f>SUM(G17:G60)</f>
        <v>11625.090643510008</v>
      </c>
      <c r="H61" s="39"/>
      <c r="I61" s="77">
        <f>SUM(I17:I60)</f>
        <v>-4163.5020105199983</v>
      </c>
      <c r="J61" s="77">
        <f>SUM(J17:J60)</f>
        <v>-338.69699682999914</v>
      </c>
      <c r="K61" s="77">
        <f>SUM(K17:K59)</f>
        <v>149.64970102999999</v>
      </c>
      <c r="L61" s="77">
        <f>SUM(L17:L60)</f>
        <v>-4352.5493063199956</v>
      </c>
      <c r="M61" s="70">
        <f>SUM(M17:M60)</f>
        <v>7272.5413371900067</v>
      </c>
    </row>
    <row r="62" spans="1:17" ht="26.4" x14ac:dyDescent="0.3">
      <c r="A62" s="35"/>
      <c r="B62" s="60"/>
      <c r="C62" s="40" t="s">
        <v>57</v>
      </c>
      <c r="D62" s="79"/>
      <c r="E62" s="80"/>
      <c r="F62" s="80"/>
      <c r="G62" s="71">
        <f t="shared" ref="G62" si="3">D62+E62+F62</f>
        <v>0</v>
      </c>
      <c r="H62" s="86"/>
      <c r="I62" s="80"/>
      <c r="J62" s="80"/>
      <c r="K62" s="80"/>
      <c r="L62" s="71">
        <f t="shared" ref="L62:L63" si="4">I62+J62+K62</f>
        <v>0</v>
      </c>
      <c r="M62" s="82">
        <f t="shared" ref="M62:M63" si="5">G62+L62</f>
        <v>0</v>
      </c>
    </row>
    <row r="63" spans="1:17" ht="26.4" x14ac:dyDescent="0.3">
      <c r="A63" s="35"/>
      <c r="B63" s="60"/>
      <c r="C63" s="41" t="s">
        <v>58</v>
      </c>
      <c r="D63" s="79">
        <v>-57.663213963048328</v>
      </c>
      <c r="E63" s="80">
        <v>-3.7218493739799854</v>
      </c>
      <c r="F63" s="80"/>
      <c r="G63" s="71">
        <f>D63+E63+F63</f>
        <v>-61.385063337028313</v>
      </c>
      <c r="H63" s="86"/>
      <c r="I63" s="80">
        <v>5.7943952791410052</v>
      </c>
      <c r="J63" s="80">
        <v>3.6358471175186082</v>
      </c>
      <c r="K63" s="80"/>
      <c r="L63" s="71">
        <f t="shared" si="4"/>
        <v>9.4302423966596134</v>
      </c>
      <c r="M63" s="82">
        <f t="shared" si="5"/>
        <v>-51.954820940368698</v>
      </c>
    </row>
    <row r="64" spans="1:17" x14ac:dyDescent="0.25">
      <c r="A64" s="35"/>
      <c r="B64" s="60"/>
      <c r="C64" s="38" t="s">
        <v>59</v>
      </c>
      <c r="D64" s="76">
        <f>SUM(D61:D63)</f>
        <v>11029.61406937695</v>
      </c>
      <c r="E64" s="76">
        <f t="shared" ref="E64:F64" si="6">SUM(E61:E63)</f>
        <v>683.42877348349282</v>
      </c>
      <c r="F64" s="76">
        <f t="shared" si="6"/>
        <v>-149.33726268746994</v>
      </c>
      <c r="G64" s="77">
        <f>SUM(G61:G63)</f>
        <v>11563.70558017298</v>
      </c>
      <c r="H64" s="39"/>
      <c r="I64" s="76">
        <f>SUM(I61:I63)</f>
        <v>-4157.7076152408572</v>
      </c>
      <c r="J64" s="76">
        <f t="shared" ref="J64:K64" si="7">SUM(J61:J63)</f>
        <v>-335.06114971248053</v>
      </c>
      <c r="K64" s="76">
        <f t="shared" si="7"/>
        <v>149.64970102999999</v>
      </c>
      <c r="L64" s="77">
        <f>SUM(L61:L63)</f>
        <v>-4343.1190639233364</v>
      </c>
      <c r="M64" s="77">
        <f>SUM(M61:M63)</f>
        <v>7220.5865162496384</v>
      </c>
    </row>
    <row r="65" spans="1:15" ht="16.2" x14ac:dyDescent="0.3">
      <c r="A65" s="35"/>
      <c r="B65" s="60"/>
      <c r="C65" s="121" t="s">
        <v>60</v>
      </c>
      <c r="D65" s="122"/>
      <c r="E65" s="122"/>
      <c r="F65" s="122"/>
      <c r="G65" s="122"/>
      <c r="H65" s="122"/>
      <c r="I65" s="123"/>
      <c r="J65" s="37"/>
      <c r="K65" s="42"/>
      <c r="L65" s="43"/>
      <c r="M65" s="44"/>
    </row>
    <row r="66" spans="1:15" ht="14.4" x14ac:dyDescent="0.3">
      <c r="A66" s="35"/>
      <c r="B66" s="60"/>
      <c r="C66" s="121" t="s">
        <v>61</v>
      </c>
      <c r="D66" s="122"/>
      <c r="E66" s="122"/>
      <c r="F66" s="122"/>
      <c r="G66" s="122"/>
      <c r="H66" s="122"/>
      <c r="I66" s="123"/>
      <c r="J66" s="39">
        <f>J64+J65</f>
        <v>-335.06114971248053</v>
      </c>
      <c r="K66" s="42"/>
      <c r="L66" s="43"/>
      <c r="M66" s="44"/>
    </row>
    <row r="67" spans="1:15" x14ac:dyDescent="0.25">
      <c r="G67" s="90"/>
      <c r="L67" s="94"/>
    </row>
    <row r="68" spans="1:15" x14ac:dyDescent="0.25">
      <c r="D68" s="95"/>
      <c r="I68" s="45" t="s">
        <v>62</v>
      </c>
      <c r="J68" s="46"/>
    </row>
    <row r="69" spans="1:15" ht="14.4" x14ac:dyDescent="0.3">
      <c r="A69" s="35">
        <v>10</v>
      </c>
      <c r="B69" s="60"/>
      <c r="C69" s="36" t="s">
        <v>63</v>
      </c>
      <c r="D69" s="78"/>
      <c r="I69" s="46" t="s">
        <v>63</v>
      </c>
      <c r="J69" s="46"/>
      <c r="K69" s="47"/>
    </row>
    <row r="70" spans="1:15" ht="14.4" x14ac:dyDescent="0.3">
      <c r="A70" s="35">
        <v>8</v>
      </c>
      <c r="B70" s="60"/>
      <c r="C70" s="36" t="s">
        <v>43</v>
      </c>
      <c r="D70" s="96"/>
      <c r="E70" s="65"/>
      <c r="F70" s="97"/>
      <c r="G70" s="96"/>
      <c r="I70" s="46" t="s">
        <v>43</v>
      </c>
      <c r="J70" s="46"/>
      <c r="K70" s="48"/>
    </row>
    <row r="71" spans="1:15" ht="14.4" x14ac:dyDescent="0.3">
      <c r="D71" s="98"/>
      <c r="E71" s="97"/>
      <c r="F71" s="93"/>
      <c r="G71" s="98"/>
      <c r="I71" s="49" t="s">
        <v>64</v>
      </c>
      <c r="K71" s="50">
        <f>J66-K69-K70</f>
        <v>-335.06114971248053</v>
      </c>
      <c r="L71" s="65"/>
    </row>
    <row r="72" spans="1:15" x14ac:dyDescent="0.25">
      <c r="F72" s="93"/>
      <c r="M72" s="96"/>
      <c r="N72" s="98"/>
    </row>
    <row r="73" spans="1:15" x14ac:dyDescent="0.25">
      <c r="A73" s="52" t="s">
        <v>65</v>
      </c>
      <c r="C73" s="66"/>
      <c r="D73" s="103"/>
      <c r="E73" s="103"/>
      <c r="F73" s="103"/>
      <c r="G73" s="104"/>
      <c r="H73" s="103"/>
      <c r="I73" s="103"/>
      <c r="J73" s="103"/>
      <c r="K73" s="103"/>
      <c r="L73" s="103"/>
      <c r="M73" s="105"/>
      <c r="N73" s="65"/>
    </row>
    <row r="74" spans="1:15" x14ac:dyDescent="0.25">
      <c r="D74" s="65"/>
      <c r="I74" s="65"/>
      <c r="L74" s="65"/>
    </row>
    <row r="75" spans="1:15" x14ac:dyDescent="0.25">
      <c r="A75" s="1">
        <v>1</v>
      </c>
      <c r="B75" s="116" t="s">
        <v>66</v>
      </c>
      <c r="C75" s="116"/>
      <c r="D75" s="116"/>
      <c r="E75" s="116"/>
      <c r="F75" s="116"/>
      <c r="G75" s="116"/>
      <c r="H75" s="116"/>
      <c r="I75" s="116"/>
      <c r="J75" s="116"/>
      <c r="K75" s="116"/>
      <c r="L75" s="116"/>
      <c r="M75" s="116"/>
    </row>
    <row r="76" spans="1:15" x14ac:dyDescent="0.25">
      <c r="B76" s="116"/>
      <c r="C76" s="116"/>
      <c r="D76" s="116"/>
      <c r="E76" s="116"/>
      <c r="F76" s="116"/>
      <c r="G76" s="116"/>
      <c r="H76" s="116"/>
      <c r="I76" s="116"/>
      <c r="J76" s="116"/>
      <c r="K76" s="116"/>
      <c r="L76" s="116"/>
      <c r="M76" s="116"/>
    </row>
    <row r="77" spans="1:15" ht="12.75" customHeight="1" x14ac:dyDescent="0.25">
      <c r="J77" s="99"/>
      <c r="K77" s="99"/>
    </row>
    <row r="78" spans="1:15" x14ac:dyDescent="0.25">
      <c r="A78" s="1">
        <v>2</v>
      </c>
      <c r="B78" s="114" t="s">
        <v>67</v>
      </c>
      <c r="C78" s="114"/>
      <c r="D78" s="114"/>
      <c r="E78" s="114"/>
      <c r="F78" s="114"/>
      <c r="G78" s="114"/>
      <c r="H78" s="114"/>
      <c r="I78" s="114"/>
      <c r="J78" s="114"/>
      <c r="K78" s="114"/>
      <c r="L78" s="114"/>
      <c r="M78" s="114"/>
      <c r="O78" s="100"/>
    </row>
    <row r="79" spans="1:15" x14ac:dyDescent="0.25">
      <c r="B79" s="114"/>
      <c r="C79" s="114"/>
      <c r="D79" s="114"/>
      <c r="E79" s="114"/>
      <c r="F79" s="114"/>
      <c r="G79" s="114"/>
      <c r="H79" s="114"/>
      <c r="I79" s="114"/>
      <c r="J79" s="114"/>
      <c r="K79" s="114"/>
      <c r="L79" s="114"/>
      <c r="M79" s="114"/>
    </row>
    <row r="81" spans="1:13" x14ac:dyDescent="0.25">
      <c r="A81" s="1">
        <v>3</v>
      </c>
      <c r="B81" s="115" t="s">
        <v>68</v>
      </c>
      <c r="C81" s="115"/>
      <c r="D81" s="115"/>
      <c r="E81" s="115"/>
      <c r="F81" s="115"/>
      <c r="G81" s="115"/>
      <c r="H81" s="115"/>
      <c r="I81" s="115"/>
      <c r="J81" s="115"/>
      <c r="K81" s="115"/>
      <c r="L81" s="115"/>
      <c r="M81" s="115"/>
    </row>
    <row r="83" spans="1:13" x14ac:dyDescent="0.25">
      <c r="A83" s="1">
        <v>4</v>
      </c>
      <c r="B83" s="61" t="s">
        <v>69</v>
      </c>
      <c r="C83" s="11"/>
    </row>
    <row r="85" spans="1:13" x14ac:dyDescent="0.25">
      <c r="A85" s="1">
        <v>5</v>
      </c>
      <c r="B85" s="62" t="s">
        <v>70</v>
      </c>
    </row>
    <row r="87" spans="1:13" x14ac:dyDescent="0.25">
      <c r="A87" s="1">
        <v>6</v>
      </c>
      <c r="B87" s="115" t="s">
        <v>71</v>
      </c>
      <c r="C87" s="115"/>
      <c r="D87" s="115"/>
      <c r="E87" s="115"/>
      <c r="F87" s="115"/>
      <c r="G87" s="115"/>
      <c r="H87" s="115"/>
      <c r="I87" s="115"/>
      <c r="J87" s="115"/>
      <c r="K87" s="115"/>
      <c r="L87" s="115"/>
      <c r="M87" s="115"/>
    </row>
    <row r="88" spans="1:13" x14ac:dyDescent="0.25">
      <c r="B88" s="115"/>
      <c r="C88" s="115"/>
      <c r="D88" s="115"/>
      <c r="E88" s="115"/>
      <c r="F88" s="115"/>
      <c r="G88" s="115"/>
      <c r="H88" s="115"/>
      <c r="I88" s="115"/>
      <c r="J88" s="115"/>
      <c r="K88" s="115"/>
      <c r="L88" s="115"/>
      <c r="M88" s="115"/>
    </row>
    <row r="89" spans="1:13" x14ac:dyDescent="0.25">
      <c r="B89" s="115"/>
      <c r="C89" s="115"/>
      <c r="D89" s="115"/>
      <c r="E89" s="115"/>
      <c r="F89" s="115"/>
      <c r="G89" s="115"/>
      <c r="H89" s="115"/>
      <c r="I89" s="115"/>
      <c r="J89" s="115"/>
      <c r="K89" s="115"/>
      <c r="L89" s="115"/>
      <c r="M89" s="115"/>
    </row>
    <row r="91" spans="1:13" x14ac:dyDescent="0.25">
      <c r="B91" s="116"/>
      <c r="C91" s="116"/>
      <c r="D91" s="116"/>
      <c r="E91" s="116"/>
      <c r="F91" s="116"/>
      <c r="G91" s="116"/>
      <c r="H91" s="116"/>
      <c r="I91" s="116"/>
      <c r="J91" s="116"/>
      <c r="K91" s="116"/>
      <c r="L91" s="116"/>
      <c r="M91" s="116"/>
    </row>
    <row r="92" spans="1:13" x14ac:dyDescent="0.25">
      <c r="B92" s="116"/>
      <c r="C92" s="116"/>
      <c r="D92" s="116"/>
      <c r="E92" s="116"/>
      <c r="F92" s="116"/>
      <c r="G92" s="116"/>
      <c r="H92" s="116"/>
      <c r="I92" s="116"/>
      <c r="J92" s="116"/>
      <c r="K92" s="116"/>
      <c r="L92" s="116"/>
      <c r="M92" s="116"/>
    </row>
  </sheetData>
  <mergeCells count="10">
    <mergeCell ref="B78:M79"/>
    <mergeCell ref="B81:M81"/>
    <mergeCell ref="B87:M89"/>
    <mergeCell ref="B91:M92"/>
    <mergeCell ref="A9:M9"/>
    <mergeCell ref="A10:M10"/>
    <mergeCell ref="D15:G15"/>
    <mergeCell ref="C65:I65"/>
    <mergeCell ref="C66:I66"/>
    <mergeCell ref="B75:M76"/>
  </mergeCells>
  <dataValidations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pageSetup scale="5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93"/>
  <sheetViews>
    <sheetView showGridLines="0" tabSelected="1" topLeftCell="A9" zoomScale="85" zoomScaleNormal="85" workbookViewId="0">
      <pane xSplit="3" ySplit="8" topLeftCell="D17" activePane="bottomRight" state="frozen"/>
      <selection activeCell="I64" sqref="I64"/>
      <selection pane="topRight" activeCell="I64" sqref="I64"/>
      <selection pane="bottomLeft" activeCell="I64" sqref="I64"/>
      <selection pane="bottomRight" activeCell="O17" sqref="O17"/>
    </sheetView>
  </sheetViews>
  <sheetFormatPr defaultColWidth="9.109375" defaultRowHeight="13.2" x14ac:dyDescent="0.25"/>
  <cols>
    <col min="1" max="1" width="7.6640625" style="1" customWidth="1"/>
    <col min="2" max="2" width="10.109375" style="1" customWidth="1"/>
    <col min="3" max="3" width="37.88671875" style="2" customWidth="1"/>
    <col min="4" max="4" width="14.44140625" style="2" customWidth="1"/>
    <col min="5" max="5" width="13" style="2" customWidth="1"/>
    <col min="6" max="6" width="11.6640625" style="2" customWidth="1"/>
    <col min="7" max="7" width="13.5546875" style="2" customWidth="1"/>
    <col min="8" max="8" width="1.6640625" style="3" customWidth="1"/>
    <col min="9" max="9" width="14.33203125" style="2" customWidth="1"/>
    <col min="10" max="10" width="13.44140625" style="2" customWidth="1"/>
    <col min="11" max="11" width="11.88671875" style="2" customWidth="1"/>
    <col min="12" max="12" width="14.5546875" style="2" bestFit="1" customWidth="1"/>
    <col min="13" max="13" width="14.109375" style="2" bestFit="1" customWidth="1"/>
    <col min="14" max="14" width="10.33203125" style="2" bestFit="1" customWidth="1"/>
    <col min="15" max="16384" width="9.109375" style="2"/>
  </cols>
  <sheetData>
    <row r="1" spans="1:13" ht="12.75" hidden="1" x14ac:dyDescent="0.2">
      <c r="L1" s="4" t="s">
        <v>0</v>
      </c>
      <c r="M1" s="5">
        <v>0</v>
      </c>
    </row>
    <row r="2" spans="1:13" ht="12.75" hidden="1" x14ac:dyDescent="0.2">
      <c r="L2" s="4" t="s">
        <v>1</v>
      </c>
      <c r="M2" s="6"/>
    </row>
    <row r="3" spans="1:13" ht="12.75" hidden="1" x14ac:dyDescent="0.2">
      <c r="L3" s="4" t="s">
        <v>2</v>
      </c>
      <c r="M3" s="6"/>
    </row>
    <row r="4" spans="1:13" ht="12.75" hidden="1" x14ac:dyDescent="0.2">
      <c r="L4" s="4" t="s">
        <v>3</v>
      </c>
      <c r="M4" s="6"/>
    </row>
    <row r="5" spans="1:13" ht="12.75" hidden="1" x14ac:dyDescent="0.2">
      <c r="L5" s="4" t="s">
        <v>4</v>
      </c>
      <c r="M5" s="7"/>
    </row>
    <row r="6" spans="1:13" ht="12.75" hidden="1" x14ac:dyDescent="0.2">
      <c r="L6" s="4"/>
      <c r="M6" s="8"/>
    </row>
    <row r="7" spans="1:13" ht="12.75" hidden="1" x14ac:dyDescent="0.2">
      <c r="L7" s="4" t="s">
        <v>5</v>
      </c>
      <c r="M7" s="7"/>
    </row>
    <row r="8" spans="1:13" ht="12.75" hidden="1" x14ac:dyDescent="0.2"/>
    <row r="9" spans="1:13" ht="18" x14ac:dyDescent="0.2">
      <c r="A9" s="117" t="s">
        <v>6</v>
      </c>
      <c r="B9" s="117"/>
      <c r="C9" s="117"/>
      <c r="D9" s="117"/>
      <c r="E9" s="117"/>
      <c r="F9" s="117"/>
      <c r="G9" s="117"/>
      <c r="H9" s="117"/>
      <c r="I9" s="117"/>
      <c r="J9" s="117"/>
      <c r="K9" s="117"/>
      <c r="L9" s="117"/>
      <c r="M9" s="117"/>
    </row>
    <row r="10" spans="1:13" ht="21" x14ac:dyDescent="0.2">
      <c r="A10" s="117" t="s">
        <v>7</v>
      </c>
      <c r="B10" s="117"/>
      <c r="C10" s="117"/>
      <c r="D10" s="117"/>
      <c r="E10" s="117"/>
      <c r="F10" s="117"/>
      <c r="G10" s="117"/>
      <c r="H10" s="117"/>
      <c r="I10" s="117"/>
      <c r="J10" s="117"/>
      <c r="K10" s="117"/>
      <c r="L10" s="117"/>
      <c r="M10" s="117"/>
    </row>
    <row r="11" spans="1:13" ht="12.75" x14ac:dyDescent="0.2">
      <c r="H11" s="2"/>
    </row>
    <row r="12" spans="1:13" ht="15" x14ac:dyDescent="0.2">
      <c r="E12" s="9" t="s">
        <v>8</v>
      </c>
      <c r="F12" s="10" t="s">
        <v>9</v>
      </c>
      <c r="H12" s="2"/>
    </row>
    <row r="13" spans="1:13" ht="15" x14ac:dyDescent="0.25">
      <c r="C13" s="11"/>
      <c r="E13" s="9" t="s">
        <v>10</v>
      </c>
      <c r="F13" s="12">
        <v>2018</v>
      </c>
      <c r="G13" s="13"/>
    </row>
    <row r="15" spans="1:13" ht="12.75" x14ac:dyDescent="0.2">
      <c r="D15" s="118" t="s">
        <v>11</v>
      </c>
      <c r="E15" s="119"/>
      <c r="F15" s="119"/>
      <c r="G15" s="120"/>
      <c r="I15" s="14"/>
      <c r="J15" s="15" t="s">
        <v>12</v>
      </c>
      <c r="K15" s="15"/>
      <c r="L15" s="16"/>
      <c r="M15" s="3"/>
    </row>
    <row r="16" spans="1:13" ht="27" x14ac:dyDescent="0.2">
      <c r="A16" s="17" t="s">
        <v>13</v>
      </c>
      <c r="B16" s="17" t="s">
        <v>14</v>
      </c>
      <c r="C16" s="18" t="s">
        <v>15</v>
      </c>
      <c r="D16" s="17" t="s">
        <v>16</v>
      </c>
      <c r="E16" s="19" t="s">
        <v>17</v>
      </c>
      <c r="F16" s="19" t="s">
        <v>18</v>
      </c>
      <c r="G16" s="17" t="s">
        <v>19</v>
      </c>
      <c r="H16" s="20"/>
      <c r="I16" s="21" t="s">
        <v>16</v>
      </c>
      <c r="J16" s="22" t="s">
        <v>20</v>
      </c>
      <c r="K16" s="22" t="s">
        <v>18</v>
      </c>
      <c r="L16" s="23" t="s">
        <v>19</v>
      </c>
      <c r="M16" s="17" t="s">
        <v>21</v>
      </c>
    </row>
    <row r="17" spans="1:14" ht="15" x14ac:dyDescent="0.25">
      <c r="A17" s="24"/>
      <c r="B17" s="57">
        <v>1610</v>
      </c>
      <c r="C17" s="25" t="s">
        <v>72</v>
      </c>
      <c r="D17" s="68">
        <f>+'App.2-BA_Fixed Asset Cont _2017'!G17</f>
        <v>466.25816983652004</v>
      </c>
      <c r="E17" s="68">
        <v>0</v>
      </c>
      <c r="F17" s="26">
        <v>-46.998453383739999</v>
      </c>
      <c r="G17" s="27">
        <f>D17+E17+F17</f>
        <v>419.25971645278003</v>
      </c>
      <c r="H17" s="20"/>
      <c r="I17" s="68">
        <f>+'App.2-BA_Fixed Asset Cont _2017'!L17</f>
        <v>-220.59790289525998</v>
      </c>
      <c r="J17" s="68">
        <v>-38.18901050038</v>
      </c>
      <c r="K17" s="26">
        <v>46.998453383739999</v>
      </c>
      <c r="L17" s="27">
        <f>I17+J17+K17</f>
        <v>-211.78846001189999</v>
      </c>
      <c r="M17" s="29">
        <f>G17+L17</f>
        <v>207.47125644088004</v>
      </c>
    </row>
    <row r="18" spans="1:14" ht="25.5" x14ac:dyDescent="0.25">
      <c r="A18" s="24">
        <v>12</v>
      </c>
      <c r="B18" s="57">
        <v>1611</v>
      </c>
      <c r="C18" s="25" t="s">
        <v>22</v>
      </c>
      <c r="D18" s="68">
        <f>'App.2-BA_Fixed Asset Cont _2017'!G18</f>
        <v>0</v>
      </c>
      <c r="E18" s="68">
        <v>0</v>
      </c>
      <c r="F18" s="26">
        <v>0</v>
      </c>
      <c r="G18" s="27">
        <f>D18+E18+F18</f>
        <v>0</v>
      </c>
      <c r="H18" s="28"/>
      <c r="I18" s="68">
        <f>+'App.2-BA_Fixed Asset Cont _2017'!L18</f>
        <v>0</v>
      </c>
      <c r="J18" s="68">
        <v>0</v>
      </c>
      <c r="K18" s="26">
        <v>0</v>
      </c>
      <c r="L18" s="27">
        <f t="shared" ref="L18:L58" si="0">I18+J18+K18</f>
        <v>0</v>
      </c>
      <c r="M18" s="29">
        <f t="shared" ref="M18:M58" si="1">G18+L18</f>
        <v>0</v>
      </c>
    </row>
    <row r="19" spans="1:14" ht="25.5" x14ac:dyDescent="0.25">
      <c r="A19" s="24" t="s">
        <v>23</v>
      </c>
      <c r="B19" s="57">
        <v>1612</v>
      </c>
      <c r="C19" s="25" t="s">
        <v>24</v>
      </c>
      <c r="D19" s="68">
        <f>'App.2-BA_Fixed Asset Cont _2017'!G19</f>
        <v>0</v>
      </c>
      <c r="E19" s="68">
        <v>0</v>
      </c>
      <c r="F19" s="26">
        <v>0</v>
      </c>
      <c r="G19" s="27">
        <f>D19+E19+F19</f>
        <v>0</v>
      </c>
      <c r="H19" s="28"/>
      <c r="I19" s="68">
        <f>+'App.2-BA_Fixed Asset Cont _2017'!L19</f>
        <v>0</v>
      </c>
      <c r="J19" s="68">
        <v>0</v>
      </c>
      <c r="K19" s="26">
        <v>0</v>
      </c>
      <c r="L19" s="27">
        <f t="shared" si="0"/>
        <v>0</v>
      </c>
      <c r="M19" s="29">
        <f t="shared" si="1"/>
        <v>0</v>
      </c>
    </row>
    <row r="20" spans="1:14" ht="15" x14ac:dyDescent="0.25">
      <c r="A20" s="24" t="s">
        <v>25</v>
      </c>
      <c r="B20" s="72">
        <v>1615</v>
      </c>
      <c r="C20" s="25" t="s">
        <v>26</v>
      </c>
      <c r="D20" s="68">
        <f>'App.2-BA_Fixed Asset Cont _2017'!G20</f>
        <v>3.3159999999999999E-3</v>
      </c>
      <c r="E20" s="68">
        <v>0</v>
      </c>
      <c r="F20" s="26">
        <v>0</v>
      </c>
      <c r="G20" s="27">
        <f t="shared" ref="G20:G21" si="2">D20+E20+F20</f>
        <v>3.3159999999999999E-3</v>
      </c>
      <c r="H20" s="28"/>
      <c r="I20" s="68">
        <f>+'App.2-BA_Fixed Asset Cont _2017'!L20</f>
        <v>0</v>
      </c>
      <c r="J20" s="68">
        <v>0</v>
      </c>
      <c r="K20" s="26">
        <v>0</v>
      </c>
      <c r="L20" s="27">
        <f t="shared" si="0"/>
        <v>0</v>
      </c>
      <c r="M20" s="29">
        <f t="shared" si="1"/>
        <v>3.3159999999999999E-3</v>
      </c>
      <c r="N20" s="65"/>
    </row>
    <row r="21" spans="1:14" ht="15" x14ac:dyDescent="0.25">
      <c r="A21" s="24">
        <v>1</v>
      </c>
      <c r="B21" s="72">
        <v>1620</v>
      </c>
      <c r="C21" s="25" t="s">
        <v>73</v>
      </c>
      <c r="D21" s="68">
        <f>'App.2-BA_Fixed Asset Cont _2017'!G21</f>
        <v>2.1724E-2</v>
      </c>
      <c r="E21" s="68">
        <v>0</v>
      </c>
      <c r="F21" s="26">
        <v>0</v>
      </c>
      <c r="G21" s="27">
        <f t="shared" si="2"/>
        <v>2.1724E-2</v>
      </c>
      <c r="H21" s="28"/>
      <c r="I21" s="68">
        <f>+'App.2-BA_Fixed Asset Cont _2017'!L21</f>
        <v>-2.007507E-2</v>
      </c>
      <c r="J21" s="68">
        <v>-2.6503280000000001E-4</v>
      </c>
      <c r="K21" s="26">
        <v>0</v>
      </c>
      <c r="L21" s="27">
        <f t="shared" si="0"/>
        <v>-2.0340102799999999E-2</v>
      </c>
      <c r="M21" s="29">
        <f t="shared" si="1"/>
        <v>1.3838972000000012E-3</v>
      </c>
      <c r="N21" s="65"/>
    </row>
    <row r="22" spans="1:14" ht="15" x14ac:dyDescent="0.25">
      <c r="A22" s="24">
        <v>6</v>
      </c>
      <c r="B22" s="57">
        <v>1665</v>
      </c>
      <c r="C22" s="25" t="s">
        <v>74</v>
      </c>
      <c r="D22" s="68">
        <f>'App.2-BA_Fixed Asset Cont _2017'!G22</f>
        <v>0.42952109999999999</v>
      </c>
      <c r="E22" s="68">
        <v>0</v>
      </c>
      <c r="F22" s="26">
        <v>0</v>
      </c>
      <c r="G22" s="27">
        <f>D22+E22+F22</f>
        <v>0.42952109999999999</v>
      </c>
      <c r="H22" s="28"/>
      <c r="I22" s="68">
        <f>+'App.2-BA_Fixed Asset Cont _2017'!L22</f>
        <v>-9.8911199999999991E-2</v>
      </c>
      <c r="J22" s="68">
        <v>-3.145182383E-3</v>
      </c>
      <c r="K22" s="26">
        <v>0</v>
      </c>
      <c r="L22" s="27">
        <f t="shared" si="0"/>
        <v>-0.10205638238299999</v>
      </c>
      <c r="M22" s="29">
        <f t="shared" si="1"/>
        <v>0.32746471761700002</v>
      </c>
    </row>
    <row r="23" spans="1:14" ht="15" x14ac:dyDescent="0.25">
      <c r="A23" s="24">
        <v>17</v>
      </c>
      <c r="B23" s="57">
        <v>1675</v>
      </c>
      <c r="C23" s="25" t="s">
        <v>75</v>
      </c>
      <c r="D23" s="68">
        <f>'App.2-BA_Fixed Asset Cont _2017'!G23</f>
        <v>2.4576769700000001</v>
      </c>
      <c r="E23" s="68">
        <v>0</v>
      </c>
      <c r="F23" s="26">
        <v>0</v>
      </c>
      <c r="G23" s="27">
        <f t="shared" ref="G23:G63" si="3">D23+E23+F23</f>
        <v>2.4576769700000001</v>
      </c>
      <c r="H23" s="28"/>
      <c r="I23" s="68">
        <f>+'App.2-BA_Fixed Asset Cont _2017'!L23</f>
        <v>-0.33508442999999999</v>
      </c>
      <c r="J23" s="68">
        <v>8.6128548799999996E-2</v>
      </c>
      <c r="K23" s="26">
        <v>0</v>
      </c>
      <c r="L23" s="27">
        <f t="shared" si="0"/>
        <v>-0.24895588120000001</v>
      </c>
      <c r="M23" s="29">
        <f t="shared" si="1"/>
        <v>2.2087210888</v>
      </c>
    </row>
    <row r="24" spans="1:14" ht="15" x14ac:dyDescent="0.25">
      <c r="A24" s="24">
        <v>17</v>
      </c>
      <c r="B24" s="57">
        <v>1680</v>
      </c>
      <c r="C24" s="25" t="s">
        <v>76</v>
      </c>
      <c r="D24" s="68">
        <f>'App.2-BA_Fixed Asset Cont _2017'!G24</f>
        <v>8.4220000000000007E-3</v>
      </c>
      <c r="E24" s="68">
        <v>0</v>
      </c>
      <c r="F24" s="26">
        <v>0</v>
      </c>
      <c r="G24" s="27">
        <f t="shared" si="3"/>
        <v>8.4220000000000007E-3</v>
      </c>
      <c r="H24" s="28"/>
      <c r="I24" s="68">
        <f>+'App.2-BA_Fixed Asset Cont _2017'!L24</f>
        <v>-6.3353699999999999E-3</v>
      </c>
      <c r="J24" s="68">
        <v>-1.5412260000000001E-4</v>
      </c>
      <c r="K24" s="26">
        <v>0</v>
      </c>
      <c r="L24" s="27">
        <f t="shared" si="0"/>
        <v>-6.4894925999999997E-3</v>
      </c>
      <c r="M24" s="29">
        <f t="shared" si="1"/>
        <v>1.932507400000001E-3</v>
      </c>
    </row>
    <row r="25" spans="1:14" ht="15" x14ac:dyDescent="0.25">
      <c r="A25" s="24" t="s">
        <v>25</v>
      </c>
      <c r="B25" s="58">
        <v>1805</v>
      </c>
      <c r="C25" s="30" t="s">
        <v>26</v>
      </c>
      <c r="D25" s="68">
        <f>'App.2-BA_Fixed Asset Cont _2017'!G25</f>
        <v>59.485274360000005</v>
      </c>
      <c r="E25" s="68">
        <v>0.29753190651008865</v>
      </c>
      <c r="F25" s="26">
        <v>0</v>
      </c>
      <c r="G25" s="27">
        <f t="shared" si="3"/>
        <v>59.782806266510093</v>
      </c>
      <c r="H25" s="28"/>
      <c r="I25" s="68">
        <f>+'App.2-BA_Fixed Asset Cont _2017'!L25</f>
        <v>-43.081456640000006</v>
      </c>
      <c r="J25" s="68">
        <v>0.10732957682060909</v>
      </c>
      <c r="K25" s="26">
        <v>0</v>
      </c>
      <c r="L25" s="27">
        <f t="shared" si="0"/>
        <v>-42.974127063179395</v>
      </c>
      <c r="M25" s="29">
        <f t="shared" si="1"/>
        <v>16.808679203330698</v>
      </c>
    </row>
    <row r="26" spans="1:14" ht="15" x14ac:dyDescent="0.25">
      <c r="A26" s="24"/>
      <c r="B26" s="63">
        <v>1806</v>
      </c>
      <c r="C26" s="30" t="s">
        <v>77</v>
      </c>
      <c r="D26" s="68">
        <f>'App.2-BA_Fixed Asset Cont _2017'!G26</f>
        <v>233.11581962</v>
      </c>
      <c r="E26" s="68">
        <v>5.5119343614409706</v>
      </c>
      <c r="F26" s="26">
        <v>0</v>
      </c>
      <c r="G26" s="27">
        <f t="shared" si="3"/>
        <v>238.62775398144097</v>
      </c>
      <c r="H26" s="28"/>
      <c r="I26" s="68">
        <f>+'App.2-BA_Fixed Asset Cont _2017'!L26</f>
        <v>-79.33972086</v>
      </c>
      <c r="J26" s="68">
        <v>-2.268248954252805</v>
      </c>
      <c r="K26" s="26">
        <v>0</v>
      </c>
      <c r="L26" s="27">
        <f t="shared" si="0"/>
        <v>-81.607969814252812</v>
      </c>
      <c r="M26" s="29">
        <f t="shared" si="1"/>
        <v>157.01978416718816</v>
      </c>
    </row>
    <row r="27" spans="1:14" ht="15" x14ac:dyDescent="0.25">
      <c r="A27" s="24">
        <v>47</v>
      </c>
      <c r="B27" s="58">
        <v>1808</v>
      </c>
      <c r="C27" s="31" t="s">
        <v>27</v>
      </c>
      <c r="D27" s="68">
        <f>'App.2-BA_Fixed Asset Cont _2017'!G27</f>
        <v>26.153767380000001</v>
      </c>
      <c r="E27" s="68">
        <v>27.152806143123797</v>
      </c>
      <c r="F27" s="26">
        <v>0</v>
      </c>
      <c r="G27" s="27">
        <f t="shared" si="3"/>
        <v>53.306573523123802</v>
      </c>
      <c r="H27" s="28"/>
      <c r="I27" s="68">
        <f>+'App.2-BA_Fixed Asset Cont _2017'!L27</f>
        <v>-3.5356985699999997</v>
      </c>
      <c r="J27" s="68">
        <v>-0.84668305090543905</v>
      </c>
      <c r="K27" s="26">
        <v>0</v>
      </c>
      <c r="L27" s="27">
        <f t="shared" si="0"/>
        <v>-4.3823816209054387</v>
      </c>
      <c r="M27" s="29">
        <f t="shared" si="1"/>
        <v>48.924191902218361</v>
      </c>
    </row>
    <row r="28" spans="1:14" ht="15" x14ac:dyDescent="0.25">
      <c r="A28" s="24">
        <v>13</v>
      </c>
      <c r="B28" s="58">
        <v>1810</v>
      </c>
      <c r="C28" s="31" t="s">
        <v>28</v>
      </c>
      <c r="D28" s="68">
        <f>'App.2-BA_Fixed Asset Cont _2017'!G28</f>
        <v>0</v>
      </c>
      <c r="E28" s="68">
        <v>0</v>
      </c>
      <c r="F28" s="26">
        <v>0</v>
      </c>
      <c r="G28" s="27">
        <f t="shared" si="3"/>
        <v>0</v>
      </c>
      <c r="H28" s="28"/>
      <c r="I28" s="68">
        <f>+'App.2-BA_Fixed Asset Cont _2017'!L28</f>
        <v>0</v>
      </c>
      <c r="J28" s="68">
        <v>0</v>
      </c>
      <c r="K28" s="26">
        <v>0</v>
      </c>
      <c r="L28" s="27">
        <f t="shared" si="0"/>
        <v>0</v>
      </c>
      <c r="M28" s="29">
        <f t="shared" si="1"/>
        <v>0</v>
      </c>
    </row>
    <row r="29" spans="1:14" ht="15" x14ac:dyDescent="0.25">
      <c r="A29" s="24">
        <v>47</v>
      </c>
      <c r="B29" s="58">
        <v>1815</v>
      </c>
      <c r="C29" s="31" t="s">
        <v>29</v>
      </c>
      <c r="D29" s="68">
        <f>'App.2-BA_Fixed Asset Cont _2017'!G29</f>
        <v>220.34291057999999</v>
      </c>
      <c r="E29" s="68">
        <v>5.1450649796208889</v>
      </c>
      <c r="F29" s="26">
        <v>-1.1440436384756691</v>
      </c>
      <c r="G29" s="27">
        <f t="shared" si="3"/>
        <v>224.34393192114521</v>
      </c>
      <c r="H29" s="28"/>
      <c r="I29" s="68">
        <f>+'App.2-BA_Fixed Asset Cont _2017'!L29</f>
        <v>-77.015138139999991</v>
      </c>
      <c r="J29" s="68">
        <v>-4.7001019124339276</v>
      </c>
      <c r="K29" s="26">
        <v>1.1440436384756691</v>
      </c>
      <c r="L29" s="27">
        <f t="shared" si="0"/>
        <v>-80.571196413958248</v>
      </c>
      <c r="M29" s="29">
        <f t="shared" si="1"/>
        <v>143.77273550718695</v>
      </c>
    </row>
    <row r="30" spans="1:14" ht="15" x14ac:dyDescent="0.25">
      <c r="A30" s="24">
        <v>47</v>
      </c>
      <c r="B30" s="58">
        <v>1820</v>
      </c>
      <c r="C30" s="25" t="s">
        <v>30</v>
      </c>
      <c r="D30" s="68">
        <f>'App.2-BA_Fixed Asset Cont _2017'!G30</f>
        <v>711.84767887999999</v>
      </c>
      <c r="E30" s="68">
        <v>47.9451938959225</v>
      </c>
      <c r="F30" s="26">
        <v>-1.8304698215610706</v>
      </c>
      <c r="G30" s="27">
        <f t="shared" si="3"/>
        <v>757.96240295436132</v>
      </c>
      <c r="H30" s="28"/>
      <c r="I30" s="68">
        <f>+'App.2-BA_Fixed Asset Cont _2017'!L30</f>
        <v>-283.06052213999993</v>
      </c>
      <c r="J30" s="68">
        <v>-20.512911238275755</v>
      </c>
      <c r="K30" s="26">
        <v>1.8304698215610706</v>
      </c>
      <c r="L30" s="27">
        <f t="shared" si="0"/>
        <v>-301.74296355671464</v>
      </c>
      <c r="M30" s="29">
        <f t="shared" si="1"/>
        <v>456.21943939764668</v>
      </c>
    </row>
    <row r="31" spans="1:14" ht="15" x14ac:dyDescent="0.25">
      <c r="A31" s="24">
        <v>47</v>
      </c>
      <c r="B31" s="58">
        <v>1825</v>
      </c>
      <c r="C31" s="31" t="s">
        <v>31</v>
      </c>
      <c r="D31" s="68">
        <f>'App.2-BA_Fixed Asset Cont _2017'!G31</f>
        <v>0</v>
      </c>
      <c r="E31" s="68">
        <v>0</v>
      </c>
      <c r="F31" s="26">
        <v>0</v>
      </c>
      <c r="G31" s="27">
        <f t="shared" si="3"/>
        <v>0</v>
      </c>
      <c r="H31" s="28"/>
      <c r="I31" s="68">
        <f>+'App.2-BA_Fixed Asset Cont _2017'!L31</f>
        <v>0</v>
      </c>
      <c r="J31" s="68">
        <v>0</v>
      </c>
      <c r="K31" s="26">
        <v>0</v>
      </c>
      <c r="L31" s="27">
        <f t="shared" si="0"/>
        <v>0</v>
      </c>
      <c r="M31" s="29">
        <f t="shared" si="1"/>
        <v>0</v>
      </c>
    </row>
    <row r="32" spans="1:14" ht="15" x14ac:dyDescent="0.25">
      <c r="A32" s="24">
        <v>47</v>
      </c>
      <c r="B32" s="58">
        <v>1830</v>
      </c>
      <c r="C32" s="31" t="s">
        <v>32</v>
      </c>
      <c r="D32" s="68">
        <f>'App.2-BA_Fixed Asset Cont _2017'!G32</f>
        <v>3273.1979916305481</v>
      </c>
      <c r="E32" s="68">
        <v>152.38215854264686</v>
      </c>
      <c r="F32" s="26">
        <v>-7.8624909247199497</v>
      </c>
      <c r="G32" s="27">
        <f t="shared" si="3"/>
        <v>3417.7176592484748</v>
      </c>
      <c r="H32" s="28"/>
      <c r="I32" s="68">
        <f>+'App.2-BA_Fixed Asset Cont _2017'!L32</f>
        <v>-956.77620497702162</v>
      </c>
      <c r="J32" s="68">
        <v>-54.390891960883238</v>
      </c>
      <c r="K32" s="26">
        <v>8.4659229247199512</v>
      </c>
      <c r="L32" s="27">
        <f t="shared" si="0"/>
        <v>-1002.7011740131849</v>
      </c>
      <c r="M32" s="29">
        <f t="shared" si="1"/>
        <v>2415.01648523529</v>
      </c>
    </row>
    <row r="33" spans="1:13" ht="15" x14ac:dyDescent="0.25">
      <c r="A33" s="24">
        <v>47</v>
      </c>
      <c r="B33" s="58">
        <v>1835</v>
      </c>
      <c r="C33" s="31" t="s">
        <v>33</v>
      </c>
      <c r="D33" s="68">
        <f>'App.2-BA_Fixed Asset Cont _2017'!G33</f>
        <v>2095.753638533381</v>
      </c>
      <c r="E33" s="68">
        <v>103.17459026333476</v>
      </c>
      <c r="F33" s="26">
        <v>-5.7202181923783453</v>
      </c>
      <c r="G33" s="27">
        <f t="shared" si="3"/>
        <v>2193.2080106043372</v>
      </c>
      <c r="H33" s="28"/>
      <c r="I33" s="68">
        <f>+'App.2-BA_Fixed Asset Cont _2017'!L33</f>
        <v>-697.63703327729422</v>
      </c>
      <c r="J33" s="68">
        <v>-34.893656755269497</v>
      </c>
      <c r="K33" s="26">
        <v>5.7202181923783453</v>
      </c>
      <c r="L33" s="27">
        <f t="shared" si="0"/>
        <v>-726.81047184018541</v>
      </c>
      <c r="M33" s="29">
        <f t="shared" si="1"/>
        <v>1466.3975387641517</v>
      </c>
    </row>
    <row r="34" spans="1:13" ht="15" x14ac:dyDescent="0.25">
      <c r="A34" s="24">
        <v>47</v>
      </c>
      <c r="B34" s="58">
        <v>1840</v>
      </c>
      <c r="C34" s="31" t="s">
        <v>34</v>
      </c>
      <c r="D34" s="68">
        <f>'App.2-BA_Fixed Asset Cont _2017'!G34</f>
        <v>24.28053276</v>
      </c>
      <c r="E34" s="68">
        <v>0</v>
      </c>
      <c r="F34" s="26">
        <v>0</v>
      </c>
      <c r="G34" s="27">
        <f t="shared" si="3"/>
        <v>24.28053276</v>
      </c>
      <c r="H34" s="28"/>
      <c r="I34" s="68">
        <f>+'App.2-BA_Fixed Asset Cont _2017'!L34</f>
        <v>-14.141027999999999</v>
      </c>
      <c r="J34" s="68">
        <v>-0.40918705476300005</v>
      </c>
      <c r="K34" s="26">
        <v>0</v>
      </c>
      <c r="L34" s="27">
        <f t="shared" si="0"/>
        <v>-14.550215054762999</v>
      </c>
      <c r="M34" s="29">
        <f t="shared" si="1"/>
        <v>9.7303177052370007</v>
      </c>
    </row>
    <row r="35" spans="1:13" ht="15" x14ac:dyDescent="0.25">
      <c r="A35" s="24">
        <v>47</v>
      </c>
      <c r="B35" s="58">
        <v>1845</v>
      </c>
      <c r="C35" s="31" t="s">
        <v>35</v>
      </c>
      <c r="D35" s="68">
        <f>'App.2-BA_Fixed Asset Cont _2017'!G35</f>
        <v>934.2906309240625</v>
      </c>
      <c r="E35" s="68">
        <v>17.343777409538689</v>
      </c>
      <c r="F35" s="26">
        <v>-0.68642618308540138</v>
      </c>
      <c r="G35" s="27">
        <f t="shared" si="3"/>
        <v>950.94798215051583</v>
      </c>
      <c r="H35" s="28"/>
      <c r="I35" s="68">
        <f>+'App.2-BA_Fixed Asset Cont _2017'!L35</f>
        <v>-504.42951806832195</v>
      </c>
      <c r="J35" s="68">
        <v>-25.20091517374388</v>
      </c>
      <c r="K35" s="26">
        <v>0.68642618308540138</v>
      </c>
      <c r="L35" s="27">
        <f t="shared" si="0"/>
        <v>-528.94400705898045</v>
      </c>
      <c r="M35" s="29">
        <f t="shared" si="1"/>
        <v>422.00397509153538</v>
      </c>
    </row>
    <row r="36" spans="1:13" ht="15" x14ac:dyDescent="0.25">
      <c r="A36" s="24">
        <v>47</v>
      </c>
      <c r="B36" s="58">
        <v>1850</v>
      </c>
      <c r="C36" s="31" t="s">
        <v>36</v>
      </c>
      <c r="D36" s="68">
        <f>'App.2-BA_Fixed Asset Cont _2017'!G36</f>
        <v>2022.5325084167237</v>
      </c>
      <c r="E36" s="68">
        <v>135.61898718494359</v>
      </c>
      <c r="F36" s="26">
        <v>-5.0337920092929442</v>
      </c>
      <c r="G36" s="27">
        <f t="shared" si="3"/>
        <v>2153.1177035923743</v>
      </c>
      <c r="H36" s="28"/>
      <c r="I36" s="68">
        <f>+'App.2-BA_Fixed Asset Cont _2017'!L36</f>
        <v>-668.87256368999988</v>
      </c>
      <c r="J36" s="68">
        <v>-48.6384208465808</v>
      </c>
      <c r="K36" s="26">
        <v>5.0337920092929442</v>
      </c>
      <c r="L36" s="27">
        <f t="shared" si="0"/>
        <v>-712.4771925272878</v>
      </c>
      <c r="M36" s="29">
        <f t="shared" si="1"/>
        <v>1440.6405110650865</v>
      </c>
    </row>
    <row r="37" spans="1:13" ht="15" x14ac:dyDescent="0.25">
      <c r="A37" s="24">
        <v>47</v>
      </c>
      <c r="B37" s="58">
        <v>1855</v>
      </c>
      <c r="C37" s="31" t="s">
        <v>37</v>
      </c>
      <c r="D37" s="68">
        <f>'App.2-BA_Fixed Asset Cont _2017'!G37</f>
        <v>0</v>
      </c>
      <c r="E37" s="68">
        <v>0</v>
      </c>
      <c r="F37" s="26">
        <v>0</v>
      </c>
      <c r="G37" s="27">
        <f t="shared" si="3"/>
        <v>0</v>
      </c>
      <c r="H37" s="28"/>
      <c r="I37" s="68">
        <f>+'App.2-BA_Fixed Asset Cont _2017'!L37</f>
        <v>0</v>
      </c>
      <c r="J37" s="68">
        <v>0</v>
      </c>
      <c r="K37" s="26">
        <v>0</v>
      </c>
      <c r="L37" s="27">
        <f t="shared" si="0"/>
        <v>0</v>
      </c>
      <c r="M37" s="29">
        <f t="shared" si="1"/>
        <v>0</v>
      </c>
    </row>
    <row r="38" spans="1:13" ht="15" x14ac:dyDescent="0.25">
      <c r="A38" s="24">
        <v>47</v>
      </c>
      <c r="B38" s="58">
        <v>1860</v>
      </c>
      <c r="C38" s="31" t="s">
        <v>38</v>
      </c>
      <c r="D38" s="68">
        <f>'App.2-BA_Fixed Asset Cont _2017'!G38</f>
        <v>150.73797764000003</v>
      </c>
      <c r="E38" s="68">
        <v>7.5567750607128374</v>
      </c>
      <c r="F38" s="26">
        <v>0</v>
      </c>
      <c r="G38" s="27">
        <f t="shared" si="3"/>
        <v>158.29475270071288</v>
      </c>
      <c r="H38" s="28"/>
      <c r="I38" s="68">
        <f>+'App.2-BA_Fixed Asset Cont _2017'!L38</f>
        <v>-24.032924469999998</v>
      </c>
      <c r="J38" s="68">
        <v>-7.9685498841549967</v>
      </c>
      <c r="K38" s="26">
        <v>0</v>
      </c>
      <c r="L38" s="27">
        <f t="shared" si="0"/>
        <v>-32.001474354154993</v>
      </c>
      <c r="M38" s="29">
        <f t="shared" si="1"/>
        <v>126.29327834655788</v>
      </c>
    </row>
    <row r="39" spans="1:13" ht="15" x14ac:dyDescent="0.25">
      <c r="A39" s="24">
        <v>47</v>
      </c>
      <c r="B39" s="58">
        <v>1555</v>
      </c>
      <c r="C39" s="30" t="s">
        <v>39</v>
      </c>
      <c r="D39" s="68">
        <f>'App.2-BA_Fixed Asset Cont _2017'!G39</f>
        <v>432.51530855999994</v>
      </c>
      <c r="E39" s="68">
        <v>11.943618733708334</v>
      </c>
      <c r="F39" s="26">
        <v>0</v>
      </c>
      <c r="G39" s="27">
        <f t="shared" si="3"/>
        <v>444.45892729370826</v>
      </c>
      <c r="H39" s="28"/>
      <c r="I39" s="68">
        <f>+'App.2-BA_Fixed Asset Cont _2017'!L39</f>
        <v>-191.92740822999997</v>
      </c>
      <c r="J39" s="68">
        <v>-28.508738822748455</v>
      </c>
      <c r="K39" s="26">
        <v>0</v>
      </c>
      <c r="L39" s="27">
        <f t="shared" si="0"/>
        <v>-220.43614705274842</v>
      </c>
      <c r="M39" s="29">
        <f t="shared" si="1"/>
        <v>224.02278024095983</v>
      </c>
    </row>
    <row r="40" spans="1:13" ht="15" x14ac:dyDescent="0.25">
      <c r="A40" s="24" t="s">
        <v>25</v>
      </c>
      <c r="B40" s="58">
        <v>1905</v>
      </c>
      <c r="C40" s="30" t="s">
        <v>26</v>
      </c>
      <c r="D40" s="68">
        <f>'App.2-BA_Fixed Asset Cont _2017'!G40</f>
        <v>19.388676919390001</v>
      </c>
      <c r="E40" s="68">
        <v>0</v>
      </c>
      <c r="F40" s="26">
        <v>0</v>
      </c>
      <c r="G40" s="27">
        <f t="shared" si="3"/>
        <v>19.388676919390001</v>
      </c>
      <c r="H40" s="28"/>
      <c r="I40" s="68">
        <f>+'App.2-BA_Fixed Asset Cont _2017'!L40</f>
        <v>0</v>
      </c>
      <c r="J40" s="68">
        <v>0</v>
      </c>
      <c r="K40" s="26">
        <v>0</v>
      </c>
      <c r="L40" s="27">
        <f t="shared" si="0"/>
        <v>0</v>
      </c>
      <c r="M40" s="29">
        <f t="shared" si="1"/>
        <v>19.388676919390001</v>
      </c>
    </row>
    <row r="41" spans="1:13" ht="15" x14ac:dyDescent="0.25">
      <c r="A41" s="24">
        <v>47</v>
      </c>
      <c r="B41" s="58">
        <v>1908</v>
      </c>
      <c r="C41" s="31" t="s">
        <v>40</v>
      </c>
      <c r="D41" s="68">
        <f>'App.2-BA_Fixed Asset Cont _2017'!G41</f>
        <v>186.28947051703003</v>
      </c>
      <c r="E41" s="68">
        <v>0</v>
      </c>
      <c r="F41" s="26">
        <v>0</v>
      </c>
      <c r="G41" s="27">
        <f t="shared" si="3"/>
        <v>186.28947051703003</v>
      </c>
      <c r="H41" s="28"/>
      <c r="I41" s="68">
        <f>+'App.2-BA_Fixed Asset Cont _2017'!L41</f>
        <v>-77.130356114280005</v>
      </c>
      <c r="J41" s="68">
        <v>-3.1010085661319948</v>
      </c>
      <c r="K41" s="26">
        <v>0</v>
      </c>
      <c r="L41" s="27">
        <f t="shared" si="0"/>
        <v>-80.231364680412</v>
      </c>
      <c r="M41" s="29">
        <f t="shared" si="1"/>
        <v>106.05810583661803</v>
      </c>
    </row>
    <row r="42" spans="1:13" ht="15" x14ac:dyDescent="0.25">
      <c r="A42" s="24">
        <v>13</v>
      </c>
      <c r="B42" s="58">
        <v>1910</v>
      </c>
      <c r="C42" s="31" t="s">
        <v>28</v>
      </c>
      <c r="D42" s="68">
        <f>'App.2-BA_Fixed Asset Cont _2017'!G42</f>
        <v>28.893812047539999</v>
      </c>
      <c r="E42" s="68">
        <v>7.7335756518353005</v>
      </c>
      <c r="F42" s="26">
        <v>0</v>
      </c>
      <c r="G42" s="27">
        <f t="shared" si="3"/>
        <v>36.627387699375298</v>
      </c>
      <c r="H42" s="28"/>
      <c r="I42" s="68">
        <f>+'App.2-BA_Fixed Asset Cont _2017'!L42</f>
        <v>-11.760312732130002</v>
      </c>
      <c r="J42" s="68">
        <v>-2.0323378934415186</v>
      </c>
      <c r="K42" s="26">
        <v>0</v>
      </c>
      <c r="L42" s="27">
        <f t="shared" si="0"/>
        <v>-13.79265062557152</v>
      </c>
      <c r="M42" s="29">
        <f t="shared" si="1"/>
        <v>22.83473707380378</v>
      </c>
    </row>
    <row r="43" spans="1:13" ht="15" x14ac:dyDescent="0.25">
      <c r="A43" s="24">
        <v>8</v>
      </c>
      <c r="B43" s="58">
        <v>1915</v>
      </c>
      <c r="C43" s="31" t="s">
        <v>79</v>
      </c>
      <c r="D43" s="68">
        <f>'App.2-BA_Fixed Asset Cont _2017'!G43</f>
        <v>4.7039823051428664</v>
      </c>
      <c r="E43" s="68">
        <v>1.007909578708448</v>
      </c>
      <c r="F43" s="26">
        <v>-0.32434715153999999</v>
      </c>
      <c r="G43" s="27">
        <f t="shared" si="3"/>
        <v>5.3875447323113148</v>
      </c>
      <c r="H43" s="28"/>
      <c r="I43" s="68">
        <f>+'App.2-BA_Fixed Asset Cont _2017'!L43</f>
        <v>-2.3127374808600001</v>
      </c>
      <c r="J43" s="68">
        <v>-0.78544764219081165</v>
      </c>
      <c r="K43" s="26">
        <v>0.32434715153999999</v>
      </c>
      <c r="L43" s="27">
        <f t="shared" si="0"/>
        <v>-2.7738379715108117</v>
      </c>
      <c r="M43" s="29">
        <f t="shared" si="1"/>
        <v>2.6137067608005031</v>
      </c>
    </row>
    <row r="44" spans="1:13" ht="15" x14ac:dyDescent="0.25">
      <c r="A44" s="24">
        <v>10</v>
      </c>
      <c r="B44" s="58">
        <v>1920</v>
      </c>
      <c r="C44" s="31" t="s">
        <v>41</v>
      </c>
      <c r="D44" s="68">
        <f>'App.2-BA_Fixed Asset Cont _2017'!G44</f>
        <v>30.915678478995726</v>
      </c>
      <c r="E44" s="68">
        <v>6.0716621245766103</v>
      </c>
      <c r="F44" s="26">
        <v>-4.000096569300001</v>
      </c>
      <c r="G44" s="27">
        <f t="shared" si="3"/>
        <v>32.987244034272337</v>
      </c>
      <c r="H44" s="28"/>
      <c r="I44" s="68">
        <f>+'App.2-BA_Fixed Asset Cont _2017'!L44</f>
        <v>-17.583788076930002</v>
      </c>
      <c r="J44" s="68">
        <v>-3.9829284559347768</v>
      </c>
      <c r="K44" s="26">
        <v>4.000096569300001</v>
      </c>
      <c r="L44" s="27">
        <f t="shared" si="0"/>
        <v>-17.566619963564776</v>
      </c>
      <c r="M44" s="29">
        <f t="shared" si="1"/>
        <v>15.420624070707561</v>
      </c>
    </row>
    <row r="45" spans="1:13" ht="15" x14ac:dyDescent="0.25">
      <c r="A45" s="24"/>
      <c r="B45" s="64">
        <v>1925</v>
      </c>
      <c r="C45" s="25" t="s">
        <v>78</v>
      </c>
      <c r="D45" s="68">
        <f>'App.2-BA_Fixed Asset Cont _2017'!G45</f>
        <v>96.976025952080008</v>
      </c>
      <c r="E45" s="68">
        <v>40.641904762533059</v>
      </c>
      <c r="F45" s="26">
        <v>-12.762338481410001</v>
      </c>
      <c r="G45" s="27">
        <f t="shared" si="3"/>
        <v>124.85559223320307</v>
      </c>
      <c r="H45" s="28"/>
      <c r="I45" s="68">
        <f>+'App.2-BA_Fixed Asset Cont _2017'!L45</f>
        <v>-73.211918434029997</v>
      </c>
      <c r="J45" s="68">
        <v>-21.297653127174094</v>
      </c>
      <c r="K45" s="26">
        <v>12.762338481410001</v>
      </c>
      <c r="L45" s="27">
        <f t="shared" si="0"/>
        <v>-81.7472330797941</v>
      </c>
      <c r="M45" s="29">
        <f t="shared" si="1"/>
        <v>43.108359153408969</v>
      </c>
    </row>
    <row r="46" spans="1:13" ht="15" x14ac:dyDescent="0.25">
      <c r="A46" s="24">
        <v>10</v>
      </c>
      <c r="B46" s="57">
        <v>1930</v>
      </c>
      <c r="C46" s="31" t="s">
        <v>42</v>
      </c>
      <c r="D46" s="68">
        <f>'App.2-BA_Fixed Asset Cont _2017'!G46</f>
        <v>242.61722054598917</v>
      </c>
      <c r="E46" s="68">
        <v>26.654372946182697</v>
      </c>
      <c r="F46" s="26">
        <v>0</v>
      </c>
      <c r="G46" s="27">
        <f t="shared" si="3"/>
        <v>269.27159349217186</v>
      </c>
      <c r="H46" s="28"/>
      <c r="I46" s="68">
        <f>+'App.2-BA_Fixed Asset Cont _2017'!L46</f>
        <v>-181.08129219541001</v>
      </c>
      <c r="J46" s="68">
        <v>-24.687552846117995</v>
      </c>
      <c r="K46" s="26">
        <v>0</v>
      </c>
      <c r="L46" s="27">
        <f t="shared" si="0"/>
        <v>-205.76884504152801</v>
      </c>
      <c r="M46" s="29">
        <f t="shared" si="1"/>
        <v>63.50274845064385</v>
      </c>
    </row>
    <row r="47" spans="1:13" ht="15" x14ac:dyDescent="0.25">
      <c r="A47" s="24">
        <v>8</v>
      </c>
      <c r="B47" s="57">
        <v>1935</v>
      </c>
      <c r="C47" s="31" t="s">
        <v>43</v>
      </c>
      <c r="D47" s="68">
        <f>'App.2-BA_Fixed Asset Cont _2017'!G47</f>
        <v>0.13163788701630508</v>
      </c>
      <c r="E47" s="68">
        <v>0.53709471634305628</v>
      </c>
      <c r="F47" s="26">
        <v>-6.3761124000000008E-3</v>
      </c>
      <c r="G47" s="27">
        <f t="shared" si="3"/>
        <v>0.66235649095936133</v>
      </c>
      <c r="H47" s="28"/>
      <c r="I47" s="68">
        <f>+'App.2-BA_Fixed Asset Cont _2017'!L47</f>
        <v>-8.7758696400002112E-3</v>
      </c>
      <c r="J47" s="68">
        <v>-0.11289524648046026</v>
      </c>
      <c r="K47" s="26">
        <v>6.3761124000000008E-3</v>
      </c>
      <c r="L47" s="27">
        <f t="shared" si="0"/>
        <v>-0.11529500372046048</v>
      </c>
      <c r="M47" s="29">
        <f t="shared" si="1"/>
        <v>0.5470614872389008</v>
      </c>
    </row>
    <row r="48" spans="1:13" ht="15" x14ac:dyDescent="0.25">
      <c r="A48" s="24">
        <v>8</v>
      </c>
      <c r="B48" s="57">
        <v>1940</v>
      </c>
      <c r="C48" s="31" t="s">
        <v>44</v>
      </c>
      <c r="D48" s="68">
        <f>'App.2-BA_Fixed Asset Cont _2017'!G48</f>
        <v>6.6960000884803303</v>
      </c>
      <c r="E48" s="68">
        <v>0.10918916114624555</v>
      </c>
      <c r="F48" s="26">
        <v>-0.95698265615999989</v>
      </c>
      <c r="G48" s="27">
        <f t="shared" si="3"/>
        <v>5.8482065934665757</v>
      </c>
      <c r="H48" s="28"/>
      <c r="I48" s="68">
        <f>+'App.2-BA_Fixed Asset Cont _2017'!L48</f>
        <v>-3.1922735121000008</v>
      </c>
      <c r="J48" s="68">
        <v>-0.90060861234029943</v>
      </c>
      <c r="K48" s="26">
        <v>0.95698265615999989</v>
      </c>
      <c r="L48" s="27">
        <f t="shared" si="0"/>
        <v>-3.1358994682803001</v>
      </c>
      <c r="M48" s="29">
        <f t="shared" si="1"/>
        <v>2.7123071251862756</v>
      </c>
    </row>
    <row r="49" spans="1:13" ht="15" x14ac:dyDescent="0.25">
      <c r="A49" s="24">
        <v>8</v>
      </c>
      <c r="B49" s="57">
        <v>1945</v>
      </c>
      <c r="C49" s="31" t="s">
        <v>45</v>
      </c>
      <c r="D49" s="68">
        <f>'App.2-BA_Fixed Asset Cont _2017'!G49</f>
        <v>5.6143756308699322</v>
      </c>
      <c r="E49" s="68">
        <v>0.9294979702146402</v>
      </c>
      <c r="F49" s="26">
        <v>-1.0823495103</v>
      </c>
      <c r="G49" s="27">
        <f t="shared" si="3"/>
        <v>5.4615240907845717</v>
      </c>
      <c r="H49" s="28"/>
      <c r="I49" s="68">
        <f>+'App.2-BA_Fixed Asset Cont _2017'!L49</f>
        <v>-2.7656544848100006</v>
      </c>
      <c r="J49" s="68">
        <v>-1.002650945589094</v>
      </c>
      <c r="K49" s="26">
        <v>1.0823495103</v>
      </c>
      <c r="L49" s="27">
        <f t="shared" si="0"/>
        <v>-2.6859559200990946</v>
      </c>
      <c r="M49" s="29">
        <f t="shared" si="1"/>
        <v>2.7755681706854771</v>
      </c>
    </row>
    <row r="50" spans="1:13" ht="14.4" x14ac:dyDescent="0.3">
      <c r="A50" s="24">
        <v>8</v>
      </c>
      <c r="B50" s="57">
        <v>1950</v>
      </c>
      <c r="C50" s="31" t="s">
        <v>46</v>
      </c>
      <c r="D50" s="68">
        <f>'App.2-BA_Fixed Asset Cont _2017'!G50</f>
        <v>157.17883256779083</v>
      </c>
      <c r="E50" s="68">
        <v>2.6528484741058072</v>
      </c>
      <c r="F50" s="26">
        <v>0</v>
      </c>
      <c r="G50" s="27">
        <f t="shared" si="3"/>
        <v>159.83168104189664</v>
      </c>
      <c r="H50" s="28"/>
      <c r="I50" s="68">
        <f>+'App.2-BA_Fixed Asset Cont _2017'!L50</f>
        <v>-80.938229266840011</v>
      </c>
      <c r="J50" s="68">
        <v>-10.629832704462515</v>
      </c>
      <c r="K50" s="26">
        <v>0</v>
      </c>
      <c r="L50" s="27">
        <f t="shared" si="0"/>
        <v>-91.568061971302527</v>
      </c>
      <c r="M50" s="29">
        <f t="shared" si="1"/>
        <v>68.263619070594117</v>
      </c>
    </row>
    <row r="51" spans="1:13" ht="14.4" x14ac:dyDescent="0.3">
      <c r="A51" s="24">
        <v>8</v>
      </c>
      <c r="B51" s="57">
        <v>1955</v>
      </c>
      <c r="C51" s="31" t="s">
        <v>47</v>
      </c>
      <c r="D51" s="68">
        <f>'App.2-BA_Fixed Asset Cont _2017'!G51</f>
        <v>37.519203117829996</v>
      </c>
      <c r="E51" s="68">
        <v>16.973814629268162</v>
      </c>
      <c r="F51" s="26">
        <v>0</v>
      </c>
      <c r="G51" s="27">
        <f t="shared" si="3"/>
        <v>54.493017747098158</v>
      </c>
      <c r="H51" s="28"/>
      <c r="I51" s="68">
        <f>+'App.2-BA_Fixed Asset Cont _2017'!L51</f>
        <v>-31.716973197360002</v>
      </c>
      <c r="J51" s="68">
        <v>10.560544413039656</v>
      </c>
      <c r="K51" s="26">
        <v>0</v>
      </c>
      <c r="L51" s="27">
        <f t="shared" si="0"/>
        <v>-21.156428784320347</v>
      </c>
      <c r="M51" s="29">
        <f t="shared" si="1"/>
        <v>33.33658896277781</v>
      </c>
    </row>
    <row r="52" spans="1:13" ht="14.4" x14ac:dyDescent="0.3">
      <c r="A52" s="32">
        <v>8</v>
      </c>
      <c r="B52" s="59">
        <v>1960</v>
      </c>
      <c r="C52" s="25" t="s">
        <v>48</v>
      </c>
      <c r="D52" s="68">
        <f>'App.2-BA_Fixed Asset Cont _2017'!G52</f>
        <v>2.1741016092648815</v>
      </c>
      <c r="E52" s="68">
        <v>0.99497562394286532</v>
      </c>
      <c r="F52" s="26">
        <v>-0.35417626794000001</v>
      </c>
      <c r="G52" s="27">
        <f t="shared" si="3"/>
        <v>2.8149009652677472</v>
      </c>
      <c r="H52" s="28"/>
      <c r="I52" s="68">
        <f>+'App.2-BA_Fixed Asset Cont _2017'!L52</f>
        <v>-1.6257824867000004</v>
      </c>
      <c r="J52" s="68">
        <v>-0.38387252752246831</v>
      </c>
      <c r="K52" s="26">
        <v>0.35417626794000001</v>
      </c>
      <c r="L52" s="27">
        <f t="shared" si="0"/>
        <v>-1.6554787462824685</v>
      </c>
      <c r="M52" s="29">
        <f t="shared" si="1"/>
        <v>1.1594222189852788</v>
      </c>
    </row>
    <row r="53" spans="1:13" ht="26.4" x14ac:dyDescent="0.3">
      <c r="A53" s="33">
        <v>47</v>
      </c>
      <c r="B53" s="59">
        <v>1970</v>
      </c>
      <c r="C53" s="31" t="s">
        <v>49</v>
      </c>
      <c r="D53" s="68">
        <f>'App.2-BA_Fixed Asset Cont _2017'!G53</f>
        <v>0</v>
      </c>
      <c r="E53" s="68">
        <v>0</v>
      </c>
      <c r="F53" s="26">
        <v>0</v>
      </c>
      <c r="G53" s="27">
        <f t="shared" si="3"/>
        <v>0</v>
      </c>
      <c r="H53" s="28"/>
      <c r="I53" s="68">
        <f>+'App.2-BA_Fixed Asset Cont _2017'!L53</f>
        <v>0</v>
      </c>
      <c r="J53" s="68">
        <v>0</v>
      </c>
      <c r="K53" s="26">
        <v>0</v>
      </c>
      <c r="L53" s="27">
        <f t="shared" si="0"/>
        <v>0</v>
      </c>
      <c r="M53" s="29">
        <f t="shared" si="1"/>
        <v>0</v>
      </c>
    </row>
    <row r="54" spans="1:13" ht="14.4" x14ac:dyDescent="0.3">
      <c r="A54" s="24">
        <v>47</v>
      </c>
      <c r="B54" s="57">
        <v>1975</v>
      </c>
      <c r="C54" s="31" t="s">
        <v>50</v>
      </c>
      <c r="D54" s="68">
        <f>'App.2-BA_Fixed Asset Cont _2017'!G54</f>
        <v>0</v>
      </c>
      <c r="E54" s="68">
        <v>0</v>
      </c>
      <c r="F54" s="26">
        <v>0</v>
      </c>
      <c r="G54" s="27">
        <f t="shared" si="3"/>
        <v>0</v>
      </c>
      <c r="H54" s="28"/>
      <c r="I54" s="68">
        <f>+'App.2-BA_Fixed Asset Cont _2017'!L54</f>
        <v>0</v>
      </c>
      <c r="J54" s="68">
        <v>0</v>
      </c>
      <c r="K54" s="26">
        <v>0</v>
      </c>
      <c r="L54" s="27">
        <f t="shared" si="0"/>
        <v>0</v>
      </c>
      <c r="M54" s="29">
        <f t="shared" si="1"/>
        <v>0</v>
      </c>
    </row>
    <row r="55" spans="1:13" ht="14.4" x14ac:dyDescent="0.3">
      <c r="A55" s="24">
        <v>47</v>
      </c>
      <c r="B55" s="57">
        <v>1980</v>
      </c>
      <c r="C55" s="31" t="s">
        <v>51</v>
      </c>
      <c r="D55" s="68">
        <f>'App.2-BA_Fixed Asset Cont _2017'!G55</f>
        <v>127.42097118420999</v>
      </c>
      <c r="E55" s="68">
        <v>16.692825837557539</v>
      </c>
      <c r="F55" s="26">
        <v>0</v>
      </c>
      <c r="G55" s="27">
        <f t="shared" si="3"/>
        <v>144.11379702176754</v>
      </c>
      <c r="H55" s="28"/>
      <c r="I55" s="68">
        <f>+'App.2-BA_Fixed Asset Cont _2017'!L55</f>
        <v>-90.207418987129998</v>
      </c>
      <c r="J55" s="68">
        <v>-18.999751355949272</v>
      </c>
      <c r="K55" s="26">
        <v>0</v>
      </c>
      <c r="L55" s="27">
        <f t="shared" si="0"/>
        <v>-109.20717034307927</v>
      </c>
      <c r="M55" s="29">
        <f t="shared" si="1"/>
        <v>34.906626678688269</v>
      </c>
    </row>
    <row r="56" spans="1:13" ht="14.4" x14ac:dyDescent="0.3">
      <c r="A56" s="24">
        <v>47</v>
      </c>
      <c r="B56" s="57">
        <v>1985</v>
      </c>
      <c r="C56" s="31" t="s">
        <v>52</v>
      </c>
      <c r="D56" s="68">
        <f>'App.2-BA_Fixed Asset Cont _2017'!G56</f>
        <v>15.0568197</v>
      </c>
      <c r="E56" s="68">
        <v>0</v>
      </c>
      <c r="F56" s="26">
        <v>0</v>
      </c>
      <c r="G56" s="27">
        <f t="shared" si="3"/>
        <v>15.0568197</v>
      </c>
      <c r="H56" s="28"/>
      <c r="I56" s="68">
        <f>+'App.2-BA_Fixed Asset Cont _2017'!L56</f>
        <v>-7.8975929000000011</v>
      </c>
      <c r="J56" s="68">
        <v>-0.42795944624999999</v>
      </c>
      <c r="K56" s="26">
        <v>0</v>
      </c>
      <c r="L56" s="27">
        <f t="shared" si="0"/>
        <v>-8.3255523462500012</v>
      </c>
      <c r="M56" s="29">
        <f t="shared" si="1"/>
        <v>6.731267353749999</v>
      </c>
    </row>
    <row r="57" spans="1:13" ht="14.4" x14ac:dyDescent="0.3">
      <c r="A57" s="33">
        <v>47</v>
      </c>
      <c r="B57" s="57">
        <v>1990</v>
      </c>
      <c r="C57" s="34" t="s">
        <v>53</v>
      </c>
      <c r="D57" s="68">
        <f>'App.2-BA_Fixed Asset Cont _2017'!G57</f>
        <v>10.08096576714</v>
      </c>
      <c r="E57" s="68">
        <v>0</v>
      </c>
      <c r="F57" s="26">
        <v>0</v>
      </c>
      <c r="G57" s="27">
        <f t="shared" si="3"/>
        <v>10.08096576714</v>
      </c>
      <c r="H57" s="28"/>
      <c r="I57" s="68">
        <f>+'App.2-BA_Fixed Asset Cont _2017'!L57</f>
        <v>-6.2086745538800008</v>
      </c>
      <c r="J57" s="68">
        <v>-0.49433241498000002</v>
      </c>
      <c r="K57" s="26">
        <v>0</v>
      </c>
      <c r="L57" s="27">
        <f t="shared" si="0"/>
        <v>-6.7030069688600005</v>
      </c>
      <c r="M57" s="29">
        <f t="shared" si="1"/>
        <v>3.3779587982799999</v>
      </c>
    </row>
    <row r="58" spans="1:13" ht="14.4" x14ac:dyDescent="0.3">
      <c r="A58" s="24">
        <v>47</v>
      </c>
      <c r="B58" s="57">
        <v>1995</v>
      </c>
      <c r="C58" s="31" t="s">
        <v>54</v>
      </c>
      <c r="D58" s="68">
        <f>'App.2-BA_Fixed Asset Cont _2017'!G58</f>
        <v>0</v>
      </c>
      <c r="E58" s="68">
        <v>0</v>
      </c>
      <c r="F58" s="26">
        <v>0</v>
      </c>
      <c r="G58" s="27">
        <f t="shared" si="3"/>
        <v>0</v>
      </c>
      <c r="H58" s="28"/>
      <c r="I58" s="68">
        <f>+'App.2-BA_Fixed Asset Cont _2017'!L58</f>
        <v>0</v>
      </c>
      <c r="J58" s="68">
        <v>0</v>
      </c>
      <c r="K58" s="26">
        <v>0</v>
      </c>
      <c r="L58" s="27">
        <f t="shared" si="0"/>
        <v>0</v>
      </c>
      <c r="M58" s="29">
        <f t="shared" si="1"/>
        <v>0</v>
      </c>
    </row>
    <row r="59" spans="1:13" ht="15.6" x14ac:dyDescent="0.3">
      <c r="A59" s="24">
        <v>47</v>
      </c>
      <c r="B59" s="57">
        <v>2440</v>
      </c>
      <c r="C59" s="31" t="s">
        <v>55</v>
      </c>
      <c r="D59" s="68">
        <f>'App.2-BA_Fixed Asset Cont _2017'!G59</f>
        <v>0</v>
      </c>
      <c r="E59" s="68">
        <v>0</v>
      </c>
      <c r="F59" s="26">
        <v>0</v>
      </c>
      <c r="G59" s="27">
        <f t="shared" si="3"/>
        <v>0</v>
      </c>
      <c r="I59" s="68">
        <f>+'App.2-BA_Fixed Asset Cont _2017'!L59</f>
        <v>0</v>
      </c>
      <c r="J59" s="68">
        <v>0</v>
      </c>
      <c r="K59" s="26">
        <v>0</v>
      </c>
      <c r="L59" s="27">
        <f>I59+J59+K59</f>
        <v>0</v>
      </c>
      <c r="M59" s="29">
        <f>G59+L59</f>
        <v>0</v>
      </c>
    </row>
    <row r="60" spans="1:13" ht="14.4" x14ac:dyDescent="0.3">
      <c r="A60" s="35"/>
      <c r="B60" s="35"/>
      <c r="C60" s="29"/>
      <c r="D60" s="69"/>
      <c r="E60" s="69"/>
      <c r="F60" s="37"/>
      <c r="G60" s="27"/>
      <c r="H60" s="86"/>
      <c r="I60" s="69"/>
      <c r="J60" s="69"/>
      <c r="K60" s="37"/>
      <c r="L60" s="27">
        <f t="shared" ref="L60" si="4">I60+J60+K60</f>
        <v>0</v>
      </c>
      <c r="M60" s="29">
        <f>G60+L60</f>
        <v>0</v>
      </c>
    </row>
    <row r="61" spans="1:13" x14ac:dyDescent="0.25">
      <c r="A61" s="35"/>
      <c r="B61" s="35"/>
      <c r="C61" s="39" t="s">
        <v>56</v>
      </c>
      <c r="D61" s="77">
        <f>SUM(D17:D60)</f>
        <v>11625.090643510008</v>
      </c>
      <c r="E61" s="77">
        <f>SUM(E17:E60)</f>
        <v>635.07210995791763</v>
      </c>
      <c r="F61" s="77">
        <f>SUM(F17:F60)</f>
        <v>-88.762560902303377</v>
      </c>
      <c r="G61" s="77">
        <f>SUM(G17:G60)</f>
        <v>12171.400192565616</v>
      </c>
      <c r="H61" s="39"/>
      <c r="I61" s="77">
        <f>SUM(I17:I60)</f>
        <v>-4352.5493063199956</v>
      </c>
      <c r="J61" s="77">
        <f>SUM(J17:J60)</f>
        <v>-344.61570973807989</v>
      </c>
      <c r="K61" s="77">
        <f>SUM(K17:K60)</f>
        <v>89.365992902303375</v>
      </c>
      <c r="L61" s="77">
        <f>SUM(L17:L60)</f>
        <v>-4607.7990231557742</v>
      </c>
      <c r="M61" s="70">
        <f>SUM(M17:M60)</f>
        <v>7563.6011694098452</v>
      </c>
    </row>
    <row r="62" spans="1:13" ht="39.6" x14ac:dyDescent="0.3">
      <c r="A62" s="35"/>
      <c r="B62" s="35"/>
      <c r="C62" s="87" t="s">
        <v>57</v>
      </c>
      <c r="D62" s="79"/>
      <c r="E62" s="80"/>
      <c r="F62" s="80"/>
      <c r="G62" s="71">
        <f t="shared" ref="G62" si="5">D62+E62+F62</f>
        <v>0</v>
      </c>
      <c r="H62" s="86"/>
      <c r="I62" s="80"/>
      <c r="J62" s="80"/>
      <c r="K62" s="80"/>
      <c r="L62" s="71">
        <f t="shared" ref="L62:L63" si="6">I62+J62+K62</f>
        <v>0</v>
      </c>
      <c r="M62" s="82">
        <f t="shared" ref="M62:M63" si="7">G62+L62</f>
        <v>0</v>
      </c>
    </row>
    <row r="63" spans="1:13" ht="26.4" x14ac:dyDescent="0.3">
      <c r="A63" s="35"/>
      <c r="B63" s="35"/>
      <c r="C63" s="88" t="s">
        <v>58</v>
      </c>
      <c r="D63" s="79">
        <f>+'App.2-BA_Fixed Asset Cont _2017'!G63</f>
        <v>-61.385063337028313</v>
      </c>
      <c r="E63" s="80">
        <v>-5.196690402545002</v>
      </c>
      <c r="F63" s="80"/>
      <c r="G63" s="71">
        <f t="shared" si="3"/>
        <v>-66.581753739573315</v>
      </c>
      <c r="H63" s="86"/>
      <c r="I63" s="80">
        <f>+'App.2-BA_Fixed Asset Cont _2017'!L63</f>
        <v>9.4302423966596134</v>
      </c>
      <c r="J63" s="80">
        <v>4.0261224148136048</v>
      </c>
      <c r="K63" s="80"/>
      <c r="L63" s="71">
        <f t="shared" si="6"/>
        <v>13.456364811473218</v>
      </c>
      <c r="M63" s="82">
        <f t="shared" si="7"/>
        <v>-53.125388928100094</v>
      </c>
    </row>
    <row r="64" spans="1:13" x14ac:dyDescent="0.25">
      <c r="A64" s="35"/>
      <c r="B64" s="35"/>
      <c r="C64" s="39" t="s">
        <v>59</v>
      </c>
      <c r="D64" s="76">
        <f>SUM(D61:D63)</f>
        <v>11563.70558017298</v>
      </c>
      <c r="E64" s="76">
        <f t="shared" ref="E64:G64" si="8">SUM(E61:E63)</f>
        <v>629.87541955537267</v>
      </c>
      <c r="F64" s="76">
        <f t="shared" si="8"/>
        <v>-88.762560902303377</v>
      </c>
      <c r="G64" s="77">
        <f t="shared" si="8"/>
        <v>12104.818438826042</v>
      </c>
      <c r="H64" s="39"/>
      <c r="I64" s="76">
        <f t="shared" ref="I64:K64" si="9">SUM(I61:I63)</f>
        <v>-4343.1190639233364</v>
      </c>
      <c r="J64" s="76">
        <f>SUM(J61:J63)</f>
        <v>-340.5895873232663</v>
      </c>
      <c r="K64" s="76">
        <f t="shared" si="9"/>
        <v>89.365992902303375</v>
      </c>
      <c r="L64" s="77">
        <f>SUM(L61:L63)</f>
        <v>-4594.3426583443006</v>
      </c>
      <c r="M64" s="77">
        <f>SUM(M61:M63)</f>
        <v>7510.4757804817455</v>
      </c>
    </row>
    <row r="65" spans="1:14" ht="16.2" x14ac:dyDescent="0.3">
      <c r="A65" s="35"/>
      <c r="B65" s="35"/>
      <c r="C65" s="124" t="s">
        <v>60</v>
      </c>
      <c r="D65" s="125"/>
      <c r="E65" s="125"/>
      <c r="F65" s="125"/>
      <c r="G65" s="125"/>
      <c r="H65" s="125"/>
      <c r="I65" s="126"/>
      <c r="J65" s="85"/>
      <c r="K65" s="44"/>
      <c r="L65" s="43"/>
      <c r="M65" s="44"/>
    </row>
    <row r="66" spans="1:14" ht="14.4" x14ac:dyDescent="0.3">
      <c r="A66" s="35"/>
      <c r="B66" s="35"/>
      <c r="C66" s="121" t="s">
        <v>61</v>
      </c>
      <c r="D66" s="122"/>
      <c r="E66" s="122"/>
      <c r="F66" s="122"/>
      <c r="G66" s="122"/>
      <c r="H66" s="122"/>
      <c r="I66" s="123"/>
      <c r="J66" s="39">
        <f>J64+J65</f>
        <v>-340.5895873232663</v>
      </c>
      <c r="K66" s="42"/>
      <c r="L66" s="43"/>
      <c r="M66" s="44"/>
    </row>
    <row r="67" spans="1:14" x14ac:dyDescent="0.25">
      <c r="N67" s="65"/>
    </row>
    <row r="68" spans="1:14" x14ac:dyDescent="0.25">
      <c r="I68" s="45" t="s">
        <v>62</v>
      </c>
      <c r="J68" s="46"/>
    </row>
    <row r="69" spans="1:14" ht="14.4" x14ac:dyDescent="0.3">
      <c r="A69" s="35">
        <v>10</v>
      </c>
      <c r="B69" s="35"/>
      <c r="C69" s="36" t="s">
        <v>63</v>
      </c>
      <c r="D69" s="90"/>
      <c r="I69" s="46" t="s">
        <v>63</v>
      </c>
      <c r="J69" s="46"/>
      <c r="K69" s="47"/>
    </row>
    <row r="70" spans="1:14" ht="14.4" x14ac:dyDescent="0.3">
      <c r="A70" s="35">
        <v>8</v>
      </c>
      <c r="B70" s="35"/>
      <c r="C70" s="36" t="s">
        <v>43</v>
      </c>
      <c r="I70" s="46" t="s">
        <v>43</v>
      </c>
      <c r="J70" s="46"/>
      <c r="K70" s="48"/>
    </row>
    <row r="71" spans="1:14" ht="14.4" x14ac:dyDescent="0.3">
      <c r="I71" s="49" t="s">
        <v>64</v>
      </c>
      <c r="K71" s="50">
        <f>J66-K69-K70</f>
        <v>-340.5895873232663</v>
      </c>
    </row>
    <row r="72" spans="1:14" x14ac:dyDescent="0.25">
      <c r="N72" s="51"/>
    </row>
    <row r="73" spans="1:14" x14ac:dyDescent="0.25">
      <c r="C73" s="66"/>
      <c r="D73" s="106"/>
      <c r="E73" s="106"/>
      <c r="F73" s="106"/>
      <c r="G73" s="107"/>
      <c r="H73" s="106"/>
      <c r="I73" s="108"/>
      <c r="J73" s="106"/>
      <c r="K73" s="106"/>
      <c r="L73" s="95"/>
      <c r="M73" s="106"/>
      <c r="N73" s="51"/>
    </row>
    <row r="74" spans="1:14" x14ac:dyDescent="0.25">
      <c r="A74" s="52" t="s">
        <v>65</v>
      </c>
      <c r="D74" s="89"/>
      <c r="E74" s="89"/>
      <c r="F74" s="89"/>
      <c r="G74" s="89"/>
      <c r="H74" s="81"/>
      <c r="I74" s="89"/>
      <c r="J74" s="101"/>
      <c r="K74" s="89"/>
      <c r="L74" s="89"/>
      <c r="N74" s="51"/>
    </row>
    <row r="75" spans="1:14" x14ac:dyDescent="0.25">
      <c r="D75" s="90"/>
      <c r="E75" s="90"/>
      <c r="F75" s="90"/>
      <c r="G75" s="90"/>
      <c r="H75" s="91"/>
      <c r="I75" s="90"/>
      <c r="J75" s="101"/>
      <c r="K75" s="90"/>
      <c r="L75" s="90"/>
    </row>
    <row r="76" spans="1:14" x14ac:dyDescent="0.25">
      <c r="A76" s="1">
        <v>1</v>
      </c>
      <c r="B76" s="116" t="s">
        <v>66</v>
      </c>
      <c r="C76" s="116"/>
      <c r="D76" s="116"/>
      <c r="E76" s="116"/>
      <c r="F76" s="116"/>
      <c r="G76" s="116"/>
      <c r="H76" s="116"/>
      <c r="I76" s="116"/>
      <c r="J76" s="116"/>
      <c r="K76" s="116"/>
      <c r="L76" s="116"/>
      <c r="M76" s="116"/>
    </row>
    <row r="77" spans="1:14" x14ac:dyDescent="0.25">
      <c r="B77" s="116"/>
      <c r="C77" s="116"/>
      <c r="D77" s="116"/>
      <c r="E77" s="116"/>
      <c r="F77" s="116"/>
      <c r="G77" s="116"/>
      <c r="H77" s="116"/>
      <c r="I77" s="116"/>
      <c r="J77" s="116"/>
      <c r="K77" s="116"/>
      <c r="L77" s="116"/>
      <c r="M77" s="116"/>
    </row>
    <row r="78" spans="1:14" ht="12.75" customHeight="1" x14ac:dyDescent="0.25"/>
    <row r="79" spans="1:14" x14ac:dyDescent="0.25">
      <c r="A79" s="1">
        <v>2</v>
      </c>
      <c r="B79" s="114" t="s">
        <v>67</v>
      </c>
      <c r="C79" s="114"/>
      <c r="D79" s="114"/>
      <c r="E79" s="114"/>
      <c r="F79" s="114"/>
      <c r="G79" s="114"/>
      <c r="H79" s="114"/>
      <c r="I79" s="114"/>
      <c r="J79" s="114"/>
      <c r="K79" s="114"/>
      <c r="L79" s="114"/>
      <c r="M79" s="114"/>
    </row>
    <row r="80" spans="1:14" x14ac:dyDescent="0.25">
      <c r="B80" s="114"/>
      <c r="C80" s="114"/>
      <c r="D80" s="114"/>
      <c r="E80" s="114"/>
      <c r="F80" s="114"/>
      <c r="G80" s="114"/>
      <c r="H80" s="114"/>
      <c r="I80" s="114"/>
      <c r="J80" s="114"/>
      <c r="K80" s="114"/>
      <c r="L80" s="114"/>
      <c r="M80" s="114"/>
    </row>
    <row r="82" spans="1:13" x14ac:dyDescent="0.25">
      <c r="A82" s="1">
        <v>3</v>
      </c>
      <c r="B82" s="115" t="s">
        <v>68</v>
      </c>
      <c r="C82" s="115"/>
      <c r="D82" s="115"/>
      <c r="E82" s="115"/>
      <c r="F82" s="115"/>
      <c r="G82" s="115"/>
      <c r="H82" s="115"/>
      <c r="I82" s="115"/>
      <c r="J82" s="115"/>
      <c r="K82" s="115"/>
      <c r="L82" s="115"/>
      <c r="M82" s="115"/>
    </row>
    <row r="84" spans="1:13" x14ac:dyDescent="0.25">
      <c r="A84" s="1">
        <v>4</v>
      </c>
      <c r="B84" s="53" t="s">
        <v>69</v>
      </c>
      <c r="C84" s="11"/>
    </row>
    <row r="86" spans="1:13" x14ac:dyDescent="0.25">
      <c r="A86" s="1">
        <v>5</v>
      </c>
      <c r="B86" s="54" t="s">
        <v>70</v>
      </c>
    </row>
    <row r="88" spans="1:13" x14ac:dyDescent="0.25">
      <c r="A88" s="1">
        <v>6</v>
      </c>
      <c r="B88" s="115" t="s">
        <v>71</v>
      </c>
      <c r="C88" s="115"/>
      <c r="D88" s="115"/>
      <c r="E88" s="115"/>
      <c r="F88" s="115"/>
      <c r="G88" s="115"/>
      <c r="H88" s="115"/>
      <c r="I88" s="115"/>
      <c r="J88" s="115"/>
      <c r="K88" s="115"/>
      <c r="L88" s="115"/>
      <c r="M88" s="115"/>
    </row>
    <row r="89" spans="1:13" x14ac:dyDescent="0.25">
      <c r="B89" s="115"/>
      <c r="C89" s="115"/>
      <c r="D89" s="115"/>
      <c r="E89" s="115"/>
      <c r="F89" s="115"/>
      <c r="G89" s="115"/>
      <c r="H89" s="115"/>
      <c r="I89" s="115"/>
      <c r="J89" s="115"/>
      <c r="K89" s="115"/>
      <c r="L89" s="115"/>
      <c r="M89" s="115"/>
    </row>
    <row r="90" spans="1:13" x14ac:dyDescent="0.25">
      <c r="B90" s="115"/>
      <c r="C90" s="115"/>
      <c r="D90" s="115"/>
      <c r="E90" s="115"/>
      <c r="F90" s="115"/>
      <c r="G90" s="115"/>
      <c r="H90" s="115"/>
      <c r="I90" s="115"/>
      <c r="J90" s="115"/>
      <c r="K90" s="115"/>
      <c r="L90" s="115"/>
      <c r="M90" s="115"/>
    </row>
    <row r="92" spans="1:13" x14ac:dyDescent="0.25">
      <c r="B92" s="116"/>
      <c r="C92" s="116"/>
      <c r="D92" s="116"/>
      <c r="E92" s="116"/>
      <c r="F92" s="116"/>
      <c r="G92" s="116"/>
      <c r="H92" s="116"/>
      <c r="I92" s="116"/>
      <c r="J92" s="116"/>
      <c r="K92" s="116"/>
      <c r="L92" s="116"/>
      <c r="M92" s="116"/>
    </row>
    <row r="93" spans="1:13" x14ac:dyDescent="0.25">
      <c r="B93" s="116"/>
      <c r="C93" s="116"/>
      <c r="D93" s="116"/>
      <c r="E93" s="116"/>
      <c r="F93" s="116"/>
      <c r="G93" s="116"/>
      <c r="H93" s="116"/>
      <c r="I93" s="116"/>
      <c r="J93" s="116"/>
      <c r="K93" s="116"/>
      <c r="L93" s="116"/>
      <c r="M93" s="116"/>
    </row>
  </sheetData>
  <mergeCells count="10">
    <mergeCell ref="B79:M80"/>
    <mergeCell ref="B82:M82"/>
    <mergeCell ref="B88:M90"/>
    <mergeCell ref="B92:M93"/>
    <mergeCell ref="A9:M9"/>
    <mergeCell ref="A10:M10"/>
    <mergeCell ref="D15:G15"/>
    <mergeCell ref="C65:I65"/>
    <mergeCell ref="C66:I66"/>
    <mergeCell ref="B76:M77"/>
  </mergeCells>
  <dataValidations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93"/>
  <sheetViews>
    <sheetView showGridLines="0" topLeftCell="A9" zoomScale="85" zoomScaleNormal="85" workbookViewId="0">
      <pane xSplit="3" ySplit="8" topLeftCell="D17" activePane="bottomRight" state="frozen"/>
      <selection activeCell="I64" sqref="I64"/>
      <selection pane="topRight" activeCell="I64" sqref="I64"/>
      <selection pane="bottomLeft" activeCell="I64" sqref="I64"/>
      <selection pane="bottomRight" activeCell="M64" sqref="M64"/>
    </sheetView>
  </sheetViews>
  <sheetFormatPr defaultColWidth="9.109375" defaultRowHeight="13.2" x14ac:dyDescent="0.25"/>
  <cols>
    <col min="1" max="1" width="7.6640625" style="1" customWidth="1"/>
    <col min="2" max="2" width="10.109375" style="1" customWidth="1"/>
    <col min="3" max="3" width="37.88671875" style="2" customWidth="1"/>
    <col min="4" max="4" width="14.44140625" style="2" customWidth="1"/>
    <col min="5" max="5" width="13" style="2" customWidth="1"/>
    <col min="6" max="6" width="11.6640625" style="2" customWidth="1"/>
    <col min="7" max="7" width="13.5546875" style="2" customWidth="1"/>
    <col min="8" max="8" width="1.6640625" style="3" customWidth="1"/>
    <col min="9" max="9" width="14.33203125" style="2" customWidth="1"/>
    <col min="10" max="10" width="13.44140625" style="2" customWidth="1"/>
    <col min="11" max="11" width="11.88671875" style="2" customWidth="1"/>
    <col min="12" max="12" width="14.5546875" style="2" bestFit="1" customWidth="1"/>
    <col min="13" max="13" width="14.109375" style="2" bestFit="1" customWidth="1"/>
    <col min="14" max="14" width="10.33203125" style="2" bestFit="1" customWidth="1"/>
    <col min="15" max="16384" width="9.109375" style="2"/>
  </cols>
  <sheetData>
    <row r="1" spans="1:13" ht="12.75" hidden="1" x14ac:dyDescent="0.2">
      <c r="L1" s="4" t="s">
        <v>0</v>
      </c>
      <c r="M1" s="5">
        <v>0</v>
      </c>
    </row>
    <row r="2" spans="1:13" ht="12.75" hidden="1" x14ac:dyDescent="0.2">
      <c r="L2" s="4" t="s">
        <v>1</v>
      </c>
      <c r="M2" s="6"/>
    </row>
    <row r="3" spans="1:13" ht="12.75" hidden="1" x14ac:dyDescent="0.2">
      <c r="L3" s="4" t="s">
        <v>2</v>
      </c>
      <c r="M3" s="6"/>
    </row>
    <row r="4" spans="1:13" ht="12.75" hidden="1" x14ac:dyDescent="0.2">
      <c r="L4" s="4" t="s">
        <v>3</v>
      </c>
      <c r="M4" s="6"/>
    </row>
    <row r="5" spans="1:13" ht="12.75" hidden="1" x14ac:dyDescent="0.2">
      <c r="L5" s="4" t="s">
        <v>4</v>
      </c>
      <c r="M5" s="7"/>
    </row>
    <row r="6" spans="1:13" ht="12.75" hidden="1" x14ac:dyDescent="0.2">
      <c r="L6" s="4"/>
      <c r="M6" s="8"/>
    </row>
    <row r="7" spans="1:13" ht="12.75" hidden="1" x14ac:dyDescent="0.2">
      <c r="L7" s="4" t="s">
        <v>5</v>
      </c>
      <c r="M7" s="7"/>
    </row>
    <row r="8" spans="1:13" ht="12.75" hidden="1" x14ac:dyDescent="0.2"/>
    <row r="9" spans="1:13" ht="18" x14ac:dyDescent="0.2">
      <c r="A9" s="117" t="s">
        <v>6</v>
      </c>
      <c r="B9" s="117"/>
      <c r="C9" s="117"/>
      <c r="D9" s="117"/>
      <c r="E9" s="117"/>
      <c r="F9" s="117"/>
      <c r="G9" s="117"/>
      <c r="H9" s="117"/>
      <c r="I9" s="117"/>
      <c r="J9" s="117"/>
      <c r="K9" s="117"/>
      <c r="L9" s="117"/>
      <c r="M9" s="117"/>
    </row>
    <row r="10" spans="1:13" ht="21" x14ac:dyDescent="0.2">
      <c r="A10" s="117" t="s">
        <v>7</v>
      </c>
      <c r="B10" s="117"/>
      <c r="C10" s="117"/>
      <c r="D10" s="117"/>
      <c r="E10" s="117"/>
      <c r="F10" s="117"/>
      <c r="G10" s="117"/>
      <c r="H10" s="117"/>
      <c r="I10" s="117"/>
      <c r="J10" s="117"/>
      <c r="K10" s="117"/>
      <c r="L10" s="117"/>
      <c r="M10" s="117"/>
    </row>
    <row r="11" spans="1:13" ht="12.75" x14ac:dyDescent="0.2">
      <c r="H11" s="2"/>
    </row>
    <row r="12" spans="1:13" ht="15" x14ac:dyDescent="0.2">
      <c r="E12" s="9" t="s">
        <v>8</v>
      </c>
      <c r="F12" s="10" t="s">
        <v>9</v>
      </c>
      <c r="H12" s="2"/>
    </row>
    <row r="13" spans="1:13" ht="15" x14ac:dyDescent="0.25">
      <c r="C13" s="11"/>
      <c r="E13" s="9" t="s">
        <v>10</v>
      </c>
      <c r="F13" s="12">
        <v>2019</v>
      </c>
      <c r="G13" s="13"/>
    </row>
    <row r="15" spans="1:13" ht="12.75" x14ac:dyDescent="0.2">
      <c r="D15" s="118" t="s">
        <v>11</v>
      </c>
      <c r="E15" s="119"/>
      <c r="F15" s="119"/>
      <c r="G15" s="120"/>
      <c r="I15" s="14"/>
      <c r="J15" s="15" t="s">
        <v>12</v>
      </c>
      <c r="K15" s="15"/>
      <c r="L15" s="16"/>
      <c r="M15" s="3"/>
    </row>
    <row r="16" spans="1:13" ht="27" x14ac:dyDescent="0.2">
      <c r="A16" s="17" t="s">
        <v>13</v>
      </c>
      <c r="B16" s="17" t="s">
        <v>14</v>
      </c>
      <c r="C16" s="18" t="s">
        <v>15</v>
      </c>
      <c r="D16" s="17" t="s">
        <v>16</v>
      </c>
      <c r="E16" s="19" t="s">
        <v>17</v>
      </c>
      <c r="F16" s="19" t="s">
        <v>18</v>
      </c>
      <c r="G16" s="17" t="s">
        <v>19</v>
      </c>
      <c r="H16" s="20"/>
      <c r="I16" s="21" t="s">
        <v>16</v>
      </c>
      <c r="J16" s="22" t="s">
        <v>20</v>
      </c>
      <c r="K16" s="22" t="s">
        <v>18</v>
      </c>
      <c r="L16" s="23" t="s">
        <v>19</v>
      </c>
      <c r="M16" s="17" t="s">
        <v>21</v>
      </c>
    </row>
    <row r="17" spans="1:14" ht="15" x14ac:dyDescent="0.25">
      <c r="A17" s="24"/>
      <c r="B17" s="57">
        <v>1610</v>
      </c>
      <c r="C17" s="25" t="s">
        <v>72</v>
      </c>
      <c r="D17" s="68">
        <f>+'App.2-BA_Fixed Asset Cont _2018'!G17</f>
        <v>419.25971645278003</v>
      </c>
      <c r="E17" s="68">
        <v>0</v>
      </c>
      <c r="F17" s="26">
        <v>-66.200770403250004</v>
      </c>
      <c r="G17" s="27">
        <f>SUM(D17:F17)</f>
        <v>353.05894604953005</v>
      </c>
      <c r="H17" s="20"/>
      <c r="I17" s="68">
        <f>+'App.2-BA_Fixed Asset Cont _2018'!L17</f>
        <v>-211.78846001189999</v>
      </c>
      <c r="J17" s="68">
        <v>-34.160660571220006</v>
      </c>
      <c r="K17" s="26">
        <v>66.200770403250004</v>
      </c>
      <c r="L17" s="27">
        <f>I17+J17+K17</f>
        <v>-179.74835017986999</v>
      </c>
      <c r="M17" s="29">
        <f>G17+L17</f>
        <v>173.31059586966006</v>
      </c>
    </row>
    <row r="18" spans="1:14" ht="25.5" x14ac:dyDescent="0.25">
      <c r="A18" s="24">
        <v>12</v>
      </c>
      <c r="B18" s="57">
        <v>1611</v>
      </c>
      <c r="C18" s="25" t="s">
        <v>22</v>
      </c>
      <c r="D18" s="68">
        <f>+'App.2-BA_Fixed Asset Cont _2018'!G18</f>
        <v>0</v>
      </c>
      <c r="E18" s="68">
        <v>0</v>
      </c>
      <c r="F18" s="26">
        <v>0</v>
      </c>
      <c r="G18" s="27">
        <f t="shared" ref="G18:G59" si="0">SUM(D18:F18)</f>
        <v>0</v>
      </c>
      <c r="H18" s="28"/>
      <c r="I18" s="68">
        <f>+'App.2-BA_Fixed Asset Cont _2018'!L18</f>
        <v>0</v>
      </c>
      <c r="J18" s="68">
        <v>0</v>
      </c>
      <c r="K18" s="26">
        <v>0</v>
      </c>
      <c r="L18" s="27">
        <f t="shared" ref="L18:L58" si="1">I18+J18+K18</f>
        <v>0</v>
      </c>
      <c r="M18" s="29">
        <f t="shared" ref="M18:M58" si="2">G18+L18</f>
        <v>0</v>
      </c>
    </row>
    <row r="19" spans="1:14" ht="25.5" x14ac:dyDescent="0.25">
      <c r="A19" s="24" t="s">
        <v>23</v>
      </c>
      <c r="B19" s="57">
        <v>1612</v>
      </c>
      <c r="C19" s="25" t="s">
        <v>24</v>
      </c>
      <c r="D19" s="68">
        <f>+'App.2-BA_Fixed Asset Cont _2018'!G19</f>
        <v>0</v>
      </c>
      <c r="E19" s="68">
        <v>0</v>
      </c>
      <c r="F19" s="26">
        <v>0</v>
      </c>
      <c r="G19" s="27">
        <f t="shared" si="0"/>
        <v>0</v>
      </c>
      <c r="H19" s="28"/>
      <c r="I19" s="68">
        <f>+'App.2-BA_Fixed Asset Cont _2018'!L19</f>
        <v>0</v>
      </c>
      <c r="J19" s="68">
        <v>0</v>
      </c>
      <c r="K19" s="26">
        <v>0</v>
      </c>
      <c r="L19" s="27">
        <f t="shared" si="1"/>
        <v>0</v>
      </c>
      <c r="M19" s="29">
        <f t="shared" si="2"/>
        <v>0</v>
      </c>
    </row>
    <row r="20" spans="1:14" ht="15" x14ac:dyDescent="0.25">
      <c r="A20" s="24" t="s">
        <v>25</v>
      </c>
      <c r="B20" s="72">
        <v>1615</v>
      </c>
      <c r="C20" s="25" t="s">
        <v>26</v>
      </c>
      <c r="D20" s="68">
        <f>+'App.2-BA_Fixed Asset Cont _2018'!G20</f>
        <v>3.3159999999999999E-3</v>
      </c>
      <c r="E20" s="68">
        <v>0</v>
      </c>
      <c r="F20" s="26">
        <v>0</v>
      </c>
      <c r="G20" s="27">
        <f t="shared" si="0"/>
        <v>3.3159999999999999E-3</v>
      </c>
      <c r="H20" s="28"/>
      <c r="I20" s="68">
        <f>+'App.2-BA_Fixed Asset Cont _2018'!L20</f>
        <v>0</v>
      </c>
      <c r="J20" s="68">
        <v>0</v>
      </c>
      <c r="K20" s="26">
        <v>0</v>
      </c>
      <c r="L20" s="27">
        <f t="shared" si="1"/>
        <v>0</v>
      </c>
      <c r="M20" s="29">
        <f t="shared" si="2"/>
        <v>3.3159999999999999E-3</v>
      </c>
      <c r="N20" s="65"/>
    </row>
    <row r="21" spans="1:14" ht="15" x14ac:dyDescent="0.25">
      <c r="A21" s="24">
        <v>1</v>
      </c>
      <c r="B21" s="72">
        <v>1620</v>
      </c>
      <c r="C21" s="25" t="s">
        <v>73</v>
      </c>
      <c r="D21" s="68">
        <f>+'App.2-BA_Fixed Asset Cont _2018'!G21</f>
        <v>2.1724E-2</v>
      </c>
      <c r="E21" s="68">
        <v>0</v>
      </c>
      <c r="F21" s="26">
        <v>0</v>
      </c>
      <c r="G21" s="27">
        <f t="shared" si="0"/>
        <v>2.1724E-2</v>
      </c>
      <c r="H21" s="28"/>
      <c r="I21" s="68">
        <f>+'App.2-BA_Fixed Asset Cont _2018'!L21</f>
        <v>-2.0340102799999999E-2</v>
      </c>
      <c r="J21" s="68">
        <v>-2.6503280000000001E-4</v>
      </c>
      <c r="K21" s="26">
        <v>0</v>
      </c>
      <c r="L21" s="27">
        <f t="shared" si="1"/>
        <v>-2.0605135599999998E-2</v>
      </c>
      <c r="M21" s="29">
        <f t="shared" si="2"/>
        <v>1.1188644000000025E-3</v>
      </c>
      <c r="N21" s="65"/>
    </row>
    <row r="22" spans="1:14" ht="15" x14ac:dyDescent="0.25">
      <c r="A22" s="24"/>
      <c r="B22" s="57">
        <v>1665</v>
      </c>
      <c r="C22" s="25" t="s">
        <v>74</v>
      </c>
      <c r="D22" s="68">
        <f>+'App.2-BA_Fixed Asset Cont _2018'!G22</f>
        <v>0.42952109999999999</v>
      </c>
      <c r="E22" s="68">
        <v>0</v>
      </c>
      <c r="F22" s="26">
        <v>0</v>
      </c>
      <c r="G22" s="27">
        <f t="shared" si="0"/>
        <v>0.42952109999999999</v>
      </c>
      <c r="H22" s="28"/>
      <c r="I22" s="68">
        <f>+'App.2-BA_Fixed Asset Cont _2018'!L22</f>
        <v>-0.10205638238299999</v>
      </c>
      <c r="J22" s="68">
        <v>-3.145182383E-3</v>
      </c>
      <c r="K22" s="26">
        <v>0</v>
      </c>
      <c r="L22" s="27">
        <f t="shared" si="1"/>
        <v>-0.105201564766</v>
      </c>
      <c r="M22" s="29">
        <f t="shared" si="2"/>
        <v>0.32431953523399998</v>
      </c>
    </row>
    <row r="23" spans="1:14" ht="15" x14ac:dyDescent="0.25">
      <c r="A23" s="24"/>
      <c r="B23" s="57">
        <v>1675</v>
      </c>
      <c r="C23" s="25" t="s">
        <v>75</v>
      </c>
      <c r="D23" s="68">
        <f>+'App.2-BA_Fixed Asset Cont _2018'!G23</f>
        <v>2.4576769700000001</v>
      </c>
      <c r="E23" s="68">
        <v>0</v>
      </c>
      <c r="F23" s="26">
        <v>0</v>
      </c>
      <c r="G23" s="27">
        <f t="shared" si="0"/>
        <v>2.4576769700000001</v>
      </c>
      <c r="H23" s="28"/>
      <c r="I23" s="68">
        <f>+'App.2-BA_Fixed Asset Cont _2018'!L23</f>
        <v>-0.24895588120000001</v>
      </c>
      <c r="J23" s="68">
        <v>8.6128548799999996E-2</v>
      </c>
      <c r="K23" s="26">
        <v>0</v>
      </c>
      <c r="L23" s="27">
        <f t="shared" si="1"/>
        <v>-0.16282733240000002</v>
      </c>
      <c r="M23" s="29">
        <f t="shared" si="2"/>
        <v>2.2948496376</v>
      </c>
    </row>
    <row r="24" spans="1:14" ht="15" x14ac:dyDescent="0.25">
      <c r="A24" s="24">
        <v>17</v>
      </c>
      <c r="B24" s="57">
        <v>1680</v>
      </c>
      <c r="C24" s="25" t="s">
        <v>76</v>
      </c>
      <c r="D24" s="68">
        <f>+'App.2-BA_Fixed Asset Cont _2018'!G24</f>
        <v>8.4220000000000007E-3</v>
      </c>
      <c r="E24" s="68">
        <v>0</v>
      </c>
      <c r="F24" s="26">
        <v>0</v>
      </c>
      <c r="G24" s="27">
        <f t="shared" si="0"/>
        <v>8.4220000000000007E-3</v>
      </c>
      <c r="H24" s="28"/>
      <c r="I24" s="68">
        <f>+'App.2-BA_Fixed Asset Cont _2018'!L24</f>
        <v>-6.4894925999999997E-3</v>
      </c>
      <c r="J24" s="68">
        <v>-1.5412260000000001E-4</v>
      </c>
      <c r="K24" s="26">
        <v>0</v>
      </c>
      <c r="L24" s="27">
        <f t="shared" si="1"/>
        <v>-6.6436151999999995E-3</v>
      </c>
      <c r="M24" s="29">
        <f t="shared" si="2"/>
        <v>1.7783848000000012E-3</v>
      </c>
    </row>
    <row r="25" spans="1:14" ht="15" x14ac:dyDescent="0.25">
      <c r="A25" s="24" t="s">
        <v>25</v>
      </c>
      <c r="B25" s="58">
        <v>1805</v>
      </c>
      <c r="C25" s="30" t="s">
        <v>26</v>
      </c>
      <c r="D25" s="68">
        <f>+'App.2-BA_Fixed Asset Cont _2018'!G25</f>
        <v>59.782806266510093</v>
      </c>
      <c r="E25" s="68">
        <v>0.57120014819818232</v>
      </c>
      <c r="F25" s="26">
        <v>0</v>
      </c>
      <c r="G25" s="27">
        <f t="shared" si="0"/>
        <v>60.354006414708273</v>
      </c>
      <c r="H25" s="28"/>
      <c r="I25" s="68">
        <f>+'App.2-BA_Fixed Asset Cont _2018'!L25</f>
        <v>-42.974127063179395</v>
      </c>
      <c r="J25" s="68">
        <v>0.10811143566984653</v>
      </c>
      <c r="K25" s="26">
        <v>0</v>
      </c>
      <c r="L25" s="27">
        <f t="shared" si="1"/>
        <v>-42.866015627509547</v>
      </c>
      <c r="M25" s="29">
        <f t="shared" si="2"/>
        <v>17.487990787198726</v>
      </c>
    </row>
    <row r="26" spans="1:14" ht="15" x14ac:dyDescent="0.25">
      <c r="A26" s="24"/>
      <c r="B26" s="63">
        <v>1806</v>
      </c>
      <c r="C26" s="30" t="s">
        <v>77</v>
      </c>
      <c r="D26" s="68">
        <f>+'App.2-BA_Fixed Asset Cont _2018'!G26</f>
        <v>238.62775398144097</v>
      </c>
      <c r="E26" s="68">
        <v>6.7792336178943202</v>
      </c>
      <c r="F26" s="26">
        <v>0</v>
      </c>
      <c r="G26" s="27">
        <f t="shared" si="0"/>
        <v>245.40698759933531</v>
      </c>
      <c r="H26" s="28"/>
      <c r="I26" s="68">
        <f>+'App.2-BA_Fixed Asset Cont _2018'!L26</f>
        <v>-81.607969814252812</v>
      </c>
      <c r="J26" s="68">
        <v>-2.3260174437556809</v>
      </c>
      <c r="K26" s="26">
        <v>0</v>
      </c>
      <c r="L26" s="27">
        <f t="shared" si="1"/>
        <v>-83.933987258008486</v>
      </c>
      <c r="M26" s="29">
        <f t="shared" si="2"/>
        <v>161.47300034132684</v>
      </c>
    </row>
    <row r="27" spans="1:14" ht="15" x14ac:dyDescent="0.25">
      <c r="A27" s="24">
        <v>47</v>
      </c>
      <c r="B27" s="58">
        <v>1808</v>
      </c>
      <c r="C27" s="31" t="s">
        <v>27</v>
      </c>
      <c r="D27" s="68">
        <f>+'App.2-BA_Fixed Asset Cont _2018'!G27</f>
        <v>53.306573523123802</v>
      </c>
      <c r="E27" s="68">
        <v>31.517290557099372</v>
      </c>
      <c r="F27" s="26">
        <v>0</v>
      </c>
      <c r="G27" s="27">
        <f t="shared" si="0"/>
        <v>84.823864080223174</v>
      </c>
      <c r="H27" s="28"/>
      <c r="I27" s="68">
        <f>+'App.2-BA_Fixed Asset Cont _2018'!L27</f>
        <v>-4.3823816209054387</v>
      </c>
      <c r="J27" s="68">
        <v>-1.3805809308774699</v>
      </c>
      <c r="K27" s="26">
        <v>0</v>
      </c>
      <c r="L27" s="27">
        <f t="shared" si="1"/>
        <v>-5.7629625517829091</v>
      </c>
      <c r="M27" s="29">
        <f t="shared" si="2"/>
        <v>79.060901528440269</v>
      </c>
    </row>
    <row r="28" spans="1:14" ht="15" x14ac:dyDescent="0.25">
      <c r="A28" s="24">
        <v>13</v>
      </c>
      <c r="B28" s="58">
        <v>1810</v>
      </c>
      <c r="C28" s="31" t="s">
        <v>28</v>
      </c>
      <c r="D28" s="68">
        <f>+'App.2-BA_Fixed Asset Cont _2018'!G28</f>
        <v>0</v>
      </c>
      <c r="E28" s="68">
        <v>0</v>
      </c>
      <c r="F28" s="26">
        <v>0</v>
      </c>
      <c r="G28" s="27">
        <f t="shared" si="0"/>
        <v>0</v>
      </c>
      <c r="H28" s="28"/>
      <c r="I28" s="68">
        <f>+'App.2-BA_Fixed Asset Cont _2018'!L28</f>
        <v>0</v>
      </c>
      <c r="J28" s="68">
        <v>0</v>
      </c>
      <c r="K28" s="26">
        <v>0</v>
      </c>
      <c r="L28" s="27">
        <f t="shared" si="1"/>
        <v>0</v>
      </c>
      <c r="M28" s="29">
        <f t="shared" si="2"/>
        <v>0</v>
      </c>
    </row>
    <row r="29" spans="1:14" ht="15" x14ac:dyDescent="0.25">
      <c r="A29" s="24">
        <v>47</v>
      </c>
      <c r="B29" s="58">
        <v>1815</v>
      </c>
      <c r="C29" s="31" t="s">
        <v>29</v>
      </c>
      <c r="D29" s="68">
        <f>+'App.2-BA_Fixed Asset Cont _2018'!G29</f>
        <v>224.34393192114521</v>
      </c>
      <c r="E29" s="68">
        <v>9.5092479571038595</v>
      </c>
      <c r="F29" s="26">
        <v>-1.1570386061861733</v>
      </c>
      <c r="G29" s="27">
        <f t="shared" si="0"/>
        <v>232.6961412720629</v>
      </c>
      <c r="H29" s="28"/>
      <c r="I29" s="68">
        <f>+'App.2-BA_Fixed Asset Cont _2018'!L29</f>
        <v>-80.571196413958248</v>
      </c>
      <c r="J29" s="68">
        <v>-4.8378404346504285</v>
      </c>
      <c r="K29" s="26">
        <v>1.1570386061861733</v>
      </c>
      <c r="L29" s="27">
        <f t="shared" si="1"/>
        <v>-84.251998242422502</v>
      </c>
      <c r="M29" s="29">
        <f t="shared" si="2"/>
        <v>148.4441430296404</v>
      </c>
    </row>
    <row r="30" spans="1:14" ht="15" x14ac:dyDescent="0.25">
      <c r="A30" s="24">
        <v>47</v>
      </c>
      <c r="B30" s="58">
        <v>1820</v>
      </c>
      <c r="C30" s="25" t="s">
        <v>30</v>
      </c>
      <c r="D30" s="68">
        <f>+'App.2-BA_Fixed Asset Cont _2018'!G30</f>
        <v>757.96240295436132</v>
      </c>
      <c r="E30" s="68">
        <v>51.272605679950836</v>
      </c>
      <c r="F30" s="26">
        <v>-1.8512617698978773</v>
      </c>
      <c r="G30" s="27">
        <f t="shared" si="0"/>
        <v>807.38374686441432</v>
      </c>
      <c r="H30" s="28"/>
      <c r="I30" s="68">
        <f>+'App.2-BA_Fixed Asset Cont _2018'!L30</f>
        <v>-301.74296355671464</v>
      </c>
      <c r="J30" s="68">
        <v>-21.802648156065352</v>
      </c>
      <c r="K30" s="26">
        <v>1.8512617698978773</v>
      </c>
      <c r="L30" s="27">
        <f t="shared" si="1"/>
        <v>-321.69434994288213</v>
      </c>
      <c r="M30" s="29">
        <f t="shared" si="2"/>
        <v>485.68939692153219</v>
      </c>
    </row>
    <row r="31" spans="1:14" ht="15" x14ac:dyDescent="0.25">
      <c r="A31" s="24">
        <v>47</v>
      </c>
      <c r="B31" s="58">
        <v>1825</v>
      </c>
      <c r="C31" s="31" t="s">
        <v>31</v>
      </c>
      <c r="D31" s="68">
        <f>+'App.2-BA_Fixed Asset Cont _2018'!G31</f>
        <v>0</v>
      </c>
      <c r="E31" s="68">
        <v>0</v>
      </c>
      <c r="F31" s="26">
        <v>0</v>
      </c>
      <c r="G31" s="27">
        <f t="shared" si="0"/>
        <v>0</v>
      </c>
      <c r="H31" s="28"/>
      <c r="I31" s="68">
        <f>+'App.2-BA_Fixed Asset Cont _2018'!L31</f>
        <v>0</v>
      </c>
      <c r="J31" s="68">
        <v>0</v>
      </c>
      <c r="K31" s="26">
        <v>0</v>
      </c>
      <c r="L31" s="27">
        <f t="shared" si="1"/>
        <v>0</v>
      </c>
      <c r="M31" s="29">
        <f t="shared" si="2"/>
        <v>0</v>
      </c>
    </row>
    <row r="32" spans="1:14" ht="15" x14ac:dyDescent="0.25">
      <c r="A32" s="24">
        <v>47</v>
      </c>
      <c r="B32" s="58">
        <v>1830</v>
      </c>
      <c r="C32" s="31" t="s">
        <v>32</v>
      </c>
      <c r="D32" s="68">
        <f>+'App.2-BA_Fixed Asset Cont _2018'!G32</f>
        <v>3417.7176592484748</v>
      </c>
      <c r="E32" s="68">
        <v>200.51102001553105</v>
      </c>
      <c r="F32" s="26">
        <v>-7.946585045777681</v>
      </c>
      <c r="G32" s="27">
        <f t="shared" si="0"/>
        <v>3610.2820942182279</v>
      </c>
      <c r="H32" s="28"/>
      <c r="I32" s="68">
        <f>+'App.2-BA_Fixed Asset Cont _2018'!L32</f>
        <v>-1002.7011740131849</v>
      </c>
      <c r="J32" s="68">
        <v>-57.245745905438518</v>
      </c>
      <c r="K32" s="26">
        <v>8.5620856857776815</v>
      </c>
      <c r="L32" s="27">
        <f t="shared" si="1"/>
        <v>-1051.3848342328456</v>
      </c>
      <c r="M32" s="29">
        <f t="shared" si="2"/>
        <v>2558.8972599853823</v>
      </c>
    </row>
    <row r="33" spans="1:13" ht="15" x14ac:dyDescent="0.25">
      <c r="A33" s="24">
        <v>47</v>
      </c>
      <c r="B33" s="58">
        <v>1835</v>
      </c>
      <c r="C33" s="31" t="s">
        <v>33</v>
      </c>
      <c r="D33" s="68">
        <f>+'App.2-BA_Fixed Asset Cont _2018'!G33</f>
        <v>2193.2080106043372</v>
      </c>
      <c r="E33" s="68">
        <v>139.82436435487514</v>
      </c>
      <c r="F33" s="26">
        <v>-5.7851930309308663</v>
      </c>
      <c r="G33" s="27">
        <f t="shared" si="0"/>
        <v>2327.2471819282819</v>
      </c>
      <c r="H33" s="28"/>
      <c r="I33" s="68">
        <f>+'App.2-BA_Fixed Asset Cont _2018'!L33</f>
        <v>-726.81047184018541</v>
      </c>
      <c r="J33" s="68">
        <v>-36.849777196956403</v>
      </c>
      <c r="K33" s="26">
        <v>5.7851930309308663</v>
      </c>
      <c r="L33" s="27">
        <f t="shared" si="1"/>
        <v>-757.87505600621103</v>
      </c>
      <c r="M33" s="29">
        <f t="shared" si="2"/>
        <v>1569.3721259220708</v>
      </c>
    </row>
    <row r="34" spans="1:13" ht="15" x14ac:dyDescent="0.25">
      <c r="A34" s="24">
        <v>47</v>
      </c>
      <c r="B34" s="58">
        <v>1840</v>
      </c>
      <c r="C34" s="31" t="s">
        <v>34</v>
      </c>
      <c r="D34" s="68">
        <f>+'App.2-BA_Fixed Asset Cont _2018'!G34</f>
        <v>24.28053276</v>
      </c>
      <c r="E34" s="68">
        <v>0</v>
      </c>
      <c r="F34" s="26">
        <v>0</v>
      </c>
      <c r="G34" s="27">
        <f t="shared" si="0"/>
        <v>24.28053276</v>
      </c>
      <c r="H34" s="28"/>
      <c r="I34" s="68">
        <f>+'App.2-BA_Fixed Asset Cont _2018'!L34</f>
        <v>-14.550215054762999</v>
      </c>
      <c r="J34" s="68">
        <v>-0.40918705476300005</v>
      </c>
      <c r="K34" s="26">
        <v>0</v>
      </c>
      <c r="L34" s="27">
        <f t="shared" si="1"/>
        <v>-14.959402109526</v>
      </c>
      <c r="M34" s="29">
        <f t="shared" si="2"/>
        <v>9.3211306504740001</v>
      </c>
    </row>
    <row r="35" spans="1:13" ht="15" x14ac:dyDescent="0.25">
      <c r="A35" s="24">
        <v>47</v>
      </c>
      <c r="B35" s="58">
        <v>1845</v>
      </c>
      <c r="C35" s="31" t="s">
        <v>35</v>
      </c>
      <c r="D35" s="68">
        <f>+'App.2-BA_Fixed Asset Cont _2018'!G35</f>
        <v>950.94798215051583</v>
      </c>
      <c r="E35" s="68">
        <v>19.152801716794865</v>
      </c>
      <c r="F35" s="26">
        <v>-0.69422316371170389</v>
      </c>
      <c r="G35" s="27">
        <f t="shared" si="0"/>
        <v>969.40656070359898</v>
      </c>
      <c r="H35" s="28"/>
      <c r="I35" s="68">
        <f>+'App.2-BA_Fixed Asset Cont _2018'!L35</f>
        <v>-528.94400705898045</v>
      </c>
      <c r="J35" s="68">
        <v>-25.697805580124314</v>
      </c>
      <c r="K35" s="26">
        <v>0.69422316371170389</v>
      </c>
      <c r="L35" s="27">
        <f t="shared" si="1"/>
        <v>-553.94758947539299</v>
      </c>
      <c r="M35" s="29">
        <f t="shared" si="2"/>
        <v>415.458971228206</v>
      </c>
    </row>
    <row r="36" spans="1:13" ht="15" x14ac:dyDescent="0.25">
      <c r="A36" s="24">
        <v>47</v>
      </c>
      <c r="B36" s="58">
        <v>1850</v>
      </c>
      <c r="C36" s="31" t="s">
        <v>36</v>
      </c>
      <c r="D36" s="68">
        <f>+'App.2-BA_Fixed Asset Cont _2018'!G36</f>
        <v>2153.1177035923743</v>
      </c>
      <c r="E36" s="68">
        <v>149.1550845187696</v>
      </c>
      <c r="F36" s="26">
        <v>-5.0909698672191626</v>
      </c>
      <c r="G36" s="27">
        <f t="shared" si="0"/>
        <v>2297.1818182439247</v>
      </c>
      <c r="H36" s="28"/>
      <c r="I36" s="68">
        <f>+'App.2-BA_Fixed Asset Cont _2018'!L36</f>
        <v>-712.4771925272878</v>
      </c>
      <c r="J36" s="68">
        <v>-51.810620375084973</v>
      </c>
      <c r="K36" s="26">
        <v>5.0909698672191626</v>
      </c>
      <c r="L36" s="27">
        <f t="shared" si="1"/>
        <v>-759.19684303515362</v>
      </c>
      <c r="M36" s="29">
        <f t="shared" si="2"/>
        <v>1537.9849752087712</v>
      </c>
    </row>
    <row r="37" spans="1:13" ht="15" x14ac:dyDescent="0.25">
      <c r="A37" s="24">
        <v>47</v>
      </c>
      <c r="B37" s="58">
        <v>1855</v>
      </c>
      <c r="C37" s="31" t="s">
        <v>37</v>
      </c>
      <c r="D37" s="68">
        <f>+'App.2-BA_Fixed Asset Cont _2018'!G37</f>
        <v>0</v>
      </c>
      <c r="E37" s="68">
        <v>0</v>
      </c>
      <c r="F37" s="26">
        <v>0</v>
      </c>
      <c r="G37" s="27">
        <f t="shared" si="0"/>
        <v>0</v>
      </c>
      <c r="H37" s="28"/>
      <c r="I37" s="68">
        <f>+'App.2-BA_Fixed Asset Cont _2018'!L37</f>
        <v>0</v>
      </c>
      <c r="J37" s="68">
        <v>0</v>
      </c>
      <c r="K37" s="26">
        <v>0</v>
      </c>
      <c r="L37" s="27">
        <f t="shared" si="1"/>
        <v>0</v>
      </c>
      <c r="M37" s="29">
        <f t="shared" si="2"/>
        <v>0</v>
      </c>
    </row>
    <row r="38" spans="1:13" ht="15" x14ac:dyDescent="0.25">
      <c r="A38" s="24">
        <v>47</v>
      </c>
      <c r="B38" s="58">
        <v>1860</v>
      </c>
      <c r="C38" s="31" t="s">
        <v>38</v>
      </c>
      <c r="D38" s="68">
        <f>+'App.2-BA_Fixed Asset Cont _2018'!G38</f>
        <v>158.29475270071288</v>
      </c>
      <c r="E38" s="68">
        <v>6.9893971002177571</v>
      </c>
      <c r="F38" s="26">
        <v>0</v>
      </c>
      <c r="G38" s="27">
        <f t="shared" si="0"/>
        <v>165.28414980093063</v>
      </c>
      <c r="H38" s="28"/>
      <c r="I38" s="68">
        <f>+'App.2-BA_Fixed Asset Cont _2018'!L38</f>
        <v>-32.001474354154993</v>
      </c>
      <c r="J38" s="68">
        <v>-8.3242038934897487</v>
      </c>
      <c r="K38" s="26">
        <v>0</v>
      </c>
      <c r="L38" s="27">
        <f t="shared" si="1"/>
        <v>-40.325678247644746</v>
      </c>
      <c r="M38" s="29">
        <f t="shared" si="2"/>
        <v>124.95847155328589</v>
      </c>
    </row>
    <row r="39" spans="1:13" ht="15" x14ac:dyDescent="0.25">
      <c r="A39" s="24">
        <v>47</v>
      </c>
      <c r="B39" s="58">
        <v>1555</v>
      </c>
      <c r="C39" s="30" t="s">
        <v>39</v>
      </c>
      <c r="D39" s="68">
        <f>+'App.2-BA_Fixed Asset Cont _2018'!G39</f>
        <v>444.45892729370826</v>
      </c>
      <c r="E39" s="68">
        <v>9.8906988495980013</v>
      </c>
      <c r="F39" s="26">
        <v>0</v>
      </c>
      <c r="G39" s="27">
        <f t="shared" si="0"/>
        <v>454.34962614330624</v>
      </c>
      <c r="H39" s="28"/>
      <c r="I39" s="68">
        <f>+'App.2-BA_Fixed Asset Cont _2018'!L39</f>
        <v>-220.43614705274842</v>
      </c>
      <c r="J39" s="68">
        <v>-29.203070121897596</v>
      </c>
      <c r="K39" s="26">
        <v>0</v>
      </c>
      <c r="L39" s="27">
        <f t="shared" si="1"/>
        <v>-249.63921717464603</v>
      </c>
      <c r="M39" s="29">
        <f t="shared" si="2"/>
        <v>204.7104089686602</v>
      </c>
    </row>
    <row r="40" spans="1:13" ht="15" x14ac:dyDescent="0.25">
      <c r="A40" s="24" t="s">
        <v>25</v>
      </c>
      <c r="B40" s="58">
        <v>1905</v>
      </c>
      <c r="C40" s="30" t="s">
        <v>26</v>
      </c>
      <c r="D40" s="68">
        <f>+'App.2-BA_Fixed Asset Cont _2018'!G40</f>
        <v>19.388676919390001</v>
      </c>
      <c r="E40" s="68">
        <v>0</v>
      </c>
      <c r="F40" s="26">
        <v>0</v>
      </c>
      <c r="G40" s="27">
        <f t="shared" si="0"/>
        <v>19.388676919390001</v>
      </c>
      <c r="H40" s="28"/>
      <c r="I40" s="68">
        <f>+'App.2-BA_Fixed Asset Cont _2018'!L40</f>
        <v>0</v>
      </c>
      <c r="J40" s="68">
        <v>0</v>
      </c>
      <c r="K40" s="26">
        <v>0</v>
      </c>
      <c r="L40" s="27">
        <f t="shared" si="1"/>
        <v>0</v>
      </c>
      <c r="M40" s="29">
        <f t="shared" si="2"/>
        <v>19.388676919390001</v>
      </c>
    </row>
    <row r="41" spans="1:13" ht="15" x14ac:dyDescent="0.25">
      <c r="A41" s="24">
        <v>47</v>
      </c>
      <c r="B41" s="58">
        <v>1908</v>
      </c>
      <c r="C41" s="31" t="s">
        <v>40</v>
      </c>
      <c r="D41" s="68">
        <f>+'App.2-BA_Fixed Asset Cont _2018'!G41</f>
        <v>186.28947051703003</v>
      </c>
      <c r="E41" s="68">
        <v>0</v>
      </c>
      <c r="F41" s="26">
        <v>0</v>
      </c>
      <c r="G41" s="27">
        <f t="shared" si="0"/>
        <v>186.28947051703003</v>
      </c>
      <c r="H41" s="28"/>
      <c r="I41" s="68">
        <f>+'App.2-BA_Fixed Asset Cont _2018'!L41</f>
        <v>-80.231364680412</v>
      </c>
      <c r="J41" s="68">
        <v>-3.1010085661319948</v>
      </c>
      <c r="K41" s="26">
        <v>0</v>
      </c>
      <c r="L41" s="27">
        <f t="shared" si="1"/>
        <v>-83.332373246543995</v>
      </c>
      <c r="M41" s="29">
        <f t="shared" si="2"/>
        <v>102.95709727048603</v>
      </c>
    </row>
    <row r="42" spans="1:13" ht="15" x14ac:dyDescent="0.25">
      <c r="A42" s="24">
        <v>13</v>
      </c>
      <c r="B42" s="58">
        <v>1910</v>
      </c>
      <c r="C42" s="31" t="s">
        <v>28</v>
      </c>
      <c r="D42" s="68">
        <f>+'App.2-BA_Fixed Asset Cont _2018'!G42</f>
        <v>36.627387699375298</v>
      </c>
      <c r="E42" s="68">
        <v>9.5812700459599203</v>
      </c>
      <c r="F42" s="26">
        <v>0</v>
      </c>
      <c r="G42" s="27">
        <f t="shared" si="0"/>
        <v>46.208657745335216</v>
      </c>
      <c r="H42" s="28"/>
      <c r="I42" s="68">
        <f>+'App.2-BA_Fixed Asset Cont _2018'!L42</f>
        <v>-13.79265062557152</v>
      </c>
      <c r="J42" s="68">
        <v>-2.5163069243023557</v>
      </c>
      <c r="K42" s="26">
        <v>0</v>
      </c>
      <c r="L42" s="27">
        <f t="shared" si="1"/>
        <v>-16.308957549873874</v>
      </c>
      <c r="M42" s="29">
        <f t="shared" si="2"/>
        <v>29.899700195461342</v>
      </c>
    </row>
    <row r="43" spans="1:13" ht="15" x14ac:dyDescent="0.25">
      <c r="A43" s="24">
        <v>8</v>
      </c>
      <c r="B43" s="58">
        <v>1915</v>
      </c>
      <c r="C43" s="31" t="s">
        <v>79</v>
      </c>
      <c r="D43" s="68">
        <f>+'App.2-BA_Fixed Asset Cont _2018'!G43</f>
        <v>5.3875447323113148</v>
      </c>
      <c r="E43" s="68">
        <v>1.0033612350766352</v>
      </c>
      <c r="F43" s="26">
        <v>-0.56016298734000003</v>
      </c>
      <c r="G43" s="27">
        <f t="shared" si="0"/>
        <v>5.8307429800479502</v>
      </c>
      <c r="H43" s="28"/>
      <c r="I43" s="68">
        <f>+'App.2-BA_Fixed Asset Cont _2018'!L43</f>
        <v>-2.7738379715108117</v>
      </c>
      <c r="J43" s="68">
        <v>-0.86592781931546059</v>
      </c>
      <c r="K43" s="26">
        <v>0.56016298734000003</v>
      </c>
      <c r="L43" s="27">
        <f t="shared" si="1"/>
        <v>-3.0796028034862721</v>
      </c>
      <c r="M43" s="29">
        <f t="shared" si="2"/>
        <v>2.7511401765616781</v>
      </c>
    </row>
    <row r="44" spans="1:13" ht="15" x14ac:dyDescent="0.25">
      <c r="A44" s="24">
        <v>10</v>
      </c>
      <c r="B44" s="58">
        <v>1920</v>
      </c>
      <c r="C44" s="31" t="s">
        <v>41</v>
      </c>
      <c r="D44" s="68">
        <f>+'App.2-BA_Fixed Asset Cont _2018'!G44</f>
        <v>32.987244034272337</v>
      </c>
      <c r="E44" s="68">
        <v>5.9054858020029037</v>
      </c>
      <c r="F44" s="26">
        <v>-4.5324693358800001</v>
      </c>
      <c r="G44" s="27">
        <f t="shared" si="0"/>
        <v>34.360260500395235</v>
      </c>
      <c r="H44" s="28"/>
      <c r="I44" s="68">
        <f>+'App.2-BA_Fixed Asset Cont _2018'!L44</f>
        <v>-17.566619963564776</v>
      </c>
      <c r="J44" s="68">
        <v>-3.6571092220631822</v>
      </c>
      <c r="K44" s="26">
        <v>4.5324693358800001</v>
      </c>
      <c r="L44" s="27">
        <f t="shared" si="1"/>
        <v>-16.691259849747958</v>
      </c>
      <c r="M44" s="29">
        <f t="shared" si="2"/>
        <v>17.669000650647277</v>
      </c>
    </row>
    <row r="45" spans="1:13" ht="15" x14ac:dyDescent="0.25">
      <c r="A45" s="24"/>
      <c r="B45" s="64">
        <v>1925</v>
      </c>
      <c r="C45" s="25" t="s">
        <v>78</v>
      </c>
      <c r="D45" s="68">
        <f>+'App.2-BA_Fixed Asset Cont _2018'!G45</f>
        <v>124.85559223320307</v>
      </c>
      <c r="E45" s="68">
        <v>61.882397335707743</v>
      </c>
      <c r="F45" s="26">
        <v>-37.775613288629991</v>
      </c>
      <c r="G45" s="27">
        <f t="shared" si="0"/>
        <v>148.96237628028084</v>
      </c>
      <c r="H45" s="28"/>
      <c r="I45" s="68">
        <f>+'App.2-BA_Fixed Asset Cont _2018'!L45</f>
        <v>-81.7472330797941</v>
      </c>
      <c r="J45" s="68">
        <v>-26.652601841444159</v>
      </c>
      <c r="K45" s="26">
        <v>37.775613288629991</v>
      </c>
      <c r="L45" s="27">
        <f t="shared" si="1"/>
        <v>-70.624221632608283</v>
      </c>
      <c r="M45" s="29">
        <f t="shared" si="2"/>
        <v>78.338154647672553</v>
      </c>
    </row>
    <row r="46" spans="1:13" ht="15" x14ac:dyDescent="0.25">
      <c r="A46" s="24">
        <v>10</v>
      </c>
      <c r="B46" s="57">
        <v>1930</v>
      </c>
      <c r="C46" s="31" t="s">
        <v>42</v>
      </c>
      <c r="D46" s="68">
        <f>+'App.2-BA_Fixed Asset Cont _2018'!G46</f>
        <v>269.27159349217186</v>
      </c>
      <c r="E46" s="68">
        <v>29.137318561187509</v>
      </c>
      <c r="F46" s="26">
        <v>0</v>
      </c>
      <c r="G46" s="27">
        <f t="shared" si="0"/>
        <v>298.40891205335936</v>
      </c>
      <c r="H46" s="28"/>
      <c r="I46" s="68">
        <f>+'App.2-BA_Fixed Asset Cont _2018'!L46</f>
        <v>-205.76884504152801</v>
      </c>
      <c r="J46" s="68">
        <v>-26.22889535721977</v>
      </c>
      <c r="K46" s="26">
        <v>0</v>
      </c>
      <c r="L46" s="27">
        <f t="shared" si="1"/>
        <v>-231.99774039874779</v>
      </c>
      <c r="M46" s="29">
        <f t="shared" si="2"/>
        <v>66.411171654611564</v>
      </c>
    </row>
    <row r="47" spans="1:13" ht="15" x14ac:dyDescent="0.25">
      <c r="A47" s="24">
        <v>8</v>
      </c>
      <c r="B47" s="57">
        <v>1935</v>
      </c>
      <c r="C47" s="31" t="s">
        <v>43</v>
      </c>
      <c r="D47" s="68">
        <f>+'App.2-BA_Fixed Asset Cont _2018'!G47</f>
        <v>0.66235649095936133</v>
      </c>
      <c r="E47" s="68">
        <v>0.60321392746467251</v>
      </c>
      <c r="F47" s="26">
        <v>0</v>
      </c>
      <c r="G47" s="27">
        <f t="shared" si="0"/>
        <v>1.2655704184240339</v>
      </c>
      <c r="H47" s="28"/>
      <c r="I47" s="68">
        <f>+'App.2-BA_Fixed Asset Cont _2018'!L47</f>
        <v>-0.11529500372046048</v>
      </c>
      <c r="J47" s="68">
        <v>-0.18376603927844329</v>
      </c>
      <c r="K47" s="26">
        <v>0</v>
      </c>
      <c r="L47" s="27">
        <f t="shared" si="1"/>
        <v>-0.29906104299890379</v>
      </c>
      <c r="M47" s="29">
        <f t="shared" si="2"/>
        <v>0.96650937542513016</v>
      </c>
    </row>
    <row r="48" spans="1:13" ht="15" x14ac:dyDescent="0.25">
      <c r="A48" s="24">
        <v>8</v>
      </c>
      <c r="B48" s="57">
        <v>1940</v>
      </c>
      <c r="C48" s="31" t="s">
        <v>44</v>
      </c>
      <c r="D48" s="68">
        <f>+'App.2-BA_Fixed Asset Cont _2018'!G48</f>
        <v>5.8482065934665757</v>
      </c>
      <c r="E48" s="68">
        <v>0.12263092658973483</v>
      </c>
      <c r="F48" s="26">
        <v>-0.76263734100000014</v>
      </c>
      <c r="G48" s="27">
        <f t="shared" si="0"/>
        <v>5.2082001790563099</v>
      </c>
      <c r="H48" s="28"/>
      <c r="I48" s="68">
        <f>+'App.2-BA_Fixed Asset Cont _2018'!L48</f>
        <v>-3.1358994682803001</v>
      </c>
      <c r="J48" s="68">
        <v>-0.7750673740249644</v>
      </c>
      <c r="K48" s="26">
        <v>0.76263734100000014</v>
      </c>
      <c r="L48" s="27">
        <f t="shared" si="1"/>
        <v>-3.1483295013052643</v>
      </c>
      <c r="M48" s="29">
        <f t="shared" si="2"/>
        <v>2.0598706777510456</v>
      </c>
    </row>
    <row r="49" spans="1:13" ht="15" x14ac:dyDescent="0.25">
      <c r="A49" s="24">
        <v>8</v>
      </c>
      <c r="B49" s="57">
        <v>1945</v>
      </c>
      <c r="C49" s="31" t="s">
        <v>45</v>
      </c>
      <c r="D49" s="68">
        <f>+'App.2-BA_Fixed Asset Cont _2018'!G49</f>
        <v>5.4615240907845717</v>
      </c>
      <c r="E49" s="68">
        <v>1.04392410523266</v>
      </c>
      <c r="F49" s="26">
        <v>-1.3309712639399998</v>
      </c>
      <c r="G49" s="27">
        <f t="shared" si="0"/>
        <v>5.1744769320772326</v>
      </c>
      <c r="H49" s="28"/>
      <c r="I49" s="68">
        <f>+'App.2-BA_Fixed Asset Cont _2018'!L49</f>
        <v>-2.6859559200990946</v>
      </c>
      <c r="J49" s="68">
        <v>-0.97796815995382391</v>
      </c>
      <c r="K49" s="26">
        <v>1.3309712639399998</v>
      </c>
      <c r="L49" s="27">
        <f t="shared" si="1"/>
        <v>-2.3329528161129192</v>
      </c>
      <c r="M49" s="29">
        <f t="shared" si="2"/>
        <v>2.8415241159643134</v>
      </c>
    </row>
    <row r="50" spans="1:13" ht="14.4" x14ac:dyDescent="0.3">
      <c r="A50" s="24">
        <v>8</v>
      </c>
      <c r="B50" s="57">
        <v>1950</v>
      </c>
      <c r="C50" s="31" t="s">
        <v>46</v>
      </c>
      <c r="D50" s="68">
        <f>+'App.2-BA_Fixed Asset Cont _2018'!G50</f>
        <v>159.83168104189664</v>
      </c>
      <c r="E50" s="68">
        <v>2.8988285994964071</v>
      </c>
      <c r="F50" s="26">
        <v>0</v>
      </c>
      <c r="G50" s="27">
        <f t="shared" si="0"/>
        <v>162.73050964139304</v>
      </c>
      <c r="H50" s="28"/>
      <c r="I50" s="68">
        <f>+'App.2-BA_Fixed Asset Cont _2018'!L50</f>
        <v>-91.568061971302527</v>
      </c>
      <c r="J50" s="68">
        <v>-9.2851100937071624</v>
      </c>
      <c r="K50" s="26">
        <v>0</v>
      </c>
      <c r="L50" s="27">
        <f t="shared" si="1"/>
        <v>-100.85317206500969</v>
      </c>
      <c r="M50" s="29">
        <f t="shared" si="2"/>
        <v>61.877337576383354</v>
      </c>
    </row>
    <row r="51" spans="1:13" ht="14.4" x14ac:dyDescent="0.3">
      <c r="A51" s="24">
        <v>8</v>
      </c>
      <c r="B51" s="57">
        <v>1955</v>
      </c>
      <c r="C51" s="31" t="s">
        <v>47</v>
      </c>
      <c r="D51" s="68">
        <f>+'App.2-BA_Fixed Asset Cont _2018'!G51</f>
        <v>54.493017747098158</v>
      </c>
      <c r="E51" s="68">
        <v>10.597177338855003</v>
      </c>
      <c r="F51" s="26">
        <v>0</v>
      </c>
      <c r="G51" s="27">
        <f t="shared" si="0"/>
        <v>65.090195085953155</v>
      </c>
      <c r="H51" s="28"/>
      <c r="I51" s="68">
        <f>+'App.2-BA_Fixed Asset Cont _2018'!L51</f>
        <v>-21.156428784320347</v>
      </c>
      <c r="J51" s="68">
        <v>13.082299376398408</v>
      </c>
      <c r="K51" s="26">
        <v>0</v>
      </c>
      <c r="L51" s="27">
        <f t="shared" si="1"/>
        <v>-8.074129407921939</v>
      </c>
      <c r="M51" s="29">
        <f t="shared" si="2"/>
        <v>57.016065678031218</v>
      </c>
    </row>
    <row r="52" spans="1:13" ht="14.4" x14ac:dyDescent="0.3">
      <c r="A52" s="32">
        <v>8</v>
      </c>
      <c r="B52" s="59">
        <v>1960</v>
      </c>
      <c r="C52" s="25" t="s">
        <v>48</v>
      </c>
      <c r="D52" s="68">
        <f>+'App.2-BA_Fixed Asset Cont _2018'!G52</f>
        <v>2.8149009652677472</v>
      </c>
      <c r="E52" s="68">
        <v>1.1174624057683644</v>
      </c>
      <c r="F52" s="26">
        <v>-9.9970493520000023E-2</v>
      </c>
      <c r="G52" s="27">
        <f t="shared" si="0"/>
        <v>3.8323928775161118</v>
      </c>
      <c r="H52" s="28"/>
      <c r="I52" s="68">
        <f>+'App.2-BA_Fixed Asset Cont _2018'!L52</f>
        <v>-1.6554787462824685</v>
      </c>
      <c r="J52" s="68">
        <v>-0.54878141809359127</v>
      </c>
      <c r="K52" s="26">
        <v>9.9970493520000023E-2</v>
      </c>
      <c r="L52" s="27">
        <f t="shared" si="1"/>
        <v>-2.1042896708560601</v>
      </c>
      <c r="M52" s="29">
        <f t="shared" si="2"/>
        <v>1.7281032066600517</v>
      </c>
    </row>
    <row r="53" spans="1:13" ht="26.4" x14ac:dyDescent="0.3">
      <c r="A53" s="33">
        <v>47</v>
      </c>
      <c r="B53" s="59">
        <v>1970</v>
      </c>
      <c r="C53" s="31" t="s">
        <v>49</v>
      </c>
      <c r="D53" s="68">
        <f>+'App.2-BA_Fixed Asset Cont _2018'!G53</f>
        <v>0</v>
      </c>
      <c r="E53" s="68">
        <v>0</v>
      </c>
      <c r="F53" s="26">
        <v>0</v>
      </c>
      <c r="G53" s="27">
        <f t="shared" si="0"/>
        <v>0</v>
      </c>
      <c r="H53" s="28"/>
      <c r="I53" s="68">
        <f>+'App.2-BA_Fixed Asset Cont _2018'!L53</f>
        <v>0</v>
      </c>
      <c r="J53" s="68">
        <v>0</v>
      </c>
      <c r="K53" s="26">
        <v>0</v>
      </c>
      <c r="L53" s="27">
        <f t="shared" si="1"/>
        <v>0</v>
      </c>
      <c r="M53" s="29">
        <f t="shared" si="2"/>
        <v>0</v>
      </c>
    </row>
    <row r="54" spans="1:13" ht="14.4" x14ac:dyDescent="0.3">
      <c r="A54" s="24">
        <v>47</v>
      </c>
      <c r="B54" s="57">
        <v>1975</v>
      </c>
      <c r="C54" s="31" t="s">
        <v>50</v>
      </c>
      <c r="D54" s="68">
        <f>+'App.2-BA_Fixed Asset Cont _2018'!G54</f>
        <v>0</v>
      </c>
      <c r="E54" s="68">
        <v>0</v>
      </c>
      <c r="F54" s="26">
        <v>0</v>
      </c>
      <c r="G54" s="27">
        <f t="shared" si="0"/>
        <v>0</v>
      </c>
      <c r="H54" s="28"/>
      <c r="I54" s="68">
        <f>+'App.2-BA_Fixed Asset Cont _2018'!L54</f>
        <v>0</v>
      </c>
      <c r="J54" s="68">
        <v>0</v>
      </c>
      <c r="K54" s="26">
        <v>0</v>
      </c>
      <c r="L54" s="27">
        <f t="shared" si="1"/>
        <v>0</v>
      </c>
      <c r="M54" s="29">
        <f t="shared" si="2"/>
        <v>0</v>
      </c>
    </row>
    <row r="55" spans="1:13" ht="14.4" x14ac:dyDescent="0.3">
      <c r="A55" s="24">
        <v>47</v>
      </c>
      <c r="B55" s="57">
        <v>1980</v>
      </c>
      <c r="C55" s="31" t="s">
        <v>51</v>
      </c>
      <c r="D55" s="68">
        <f>+'App.2-BA_Fixed Asset Cont _2018'!G55</f>
        <v>144.11379702176754</v>
      </c>
      <c r="E55" s="68">
        <v>6.145222985147897</v>
      </c>
      <c r="F55" s="26">
        <v>0</v>
      </c>
      <c r="G55" s="27">
        <f t="shared" si="0"/>
        <v>150.25902000691545</v>
      </c>
      <c r="H55" s="28"/>
      <c r="I55" s="68">
        <f>+'App.2-BA_Fixed Asset Cont _2018'!L55</f>
        <v>-109.20717034307927</v>
      </c>
      <c r="J55" s="68">
        <v>-20.545376582191395</v>
      </c>
      <c r="K55" s="26">
        <v>0</v>
      </c>
      <c r="L55" s="27">
        <f t="shared" si="1"/>
        <v>-129.75254692527068</v>
      </c>
      <c r="M55" s="29">
        <f t="shared" si="2"/>
        <v>20.506473081644771</v>
      </c>
    </row>
    <row r="56" spans="1:13" ht="14.4" x14ac:dyDescent="0.3">
      <c r="A56" s="24">
        <v>47</v>
      </c>
      <c r="B56" s="57">
        <v>1985</v>
      </c>
      <c r="C56" s="31" t="s">
        <v>52</v>
      </c>
      <c r="D56" s="68">
        <f>+'App.2-BA_Fixed Asset Cont _2018'!G56</f>
        <v>15.0568197</v>
      </c>
      <c r="E56" s="68">
        <v>0</v>
      </c>
      <c r="F56" s="26">
        <v>0</v>
      </c>
      <c r="G56" s="27">
        <f t="shared" si="0"/>
        <v>15.0568197</v>
      </c>
      <c r="H56" s="28"/>
      <c r="I56" s="68">
        <f>+'App.2-BA_Fixed Asset Cont _2018'!L56</f>
        <v>-8.3255523462500012</v>
      </c>
      <c r="J56" s="68">
        <v>-0.42795944624999999</v>
      </c>
      <c r="K56" s="26">
        <v>0</v>
      </c>
      <c r="L56" s="27">
        <f t="shared" si="1"/>
        <v>-8.7535117925000012</v>
      </c>
      <c r="M56" s="29">
        <f t="shared" si="2"/>
        <v>6.3033079074999989</v>
      </c>
    </row>
    <row r="57" spans="1:13" ht="14.4" x14ac:dyDescent="0.3">
      <c r="A57" s="33">
        <v>47</v>
      </c>
      <c r="B57" s="57">
        <v>1990</v>
      </c>
      <c r="C57" s="34" t="s">
        <v>53</v>
      </c>
      <c r="D57" s="68">
        <f>+'App.2-BA_Fixed Asset Cont _2018'!G57</f>
        <v>10.08096576714</v>
      </c>
      <c r="E57" s="68">
        <v>0</v>
      </c>
      <c r="F57" s="26">
        <v>0</v>
      </c>
      <c r="G57" s="27">
        <f t="shared" si="0"/>
        <v>10.08096576714</v>
      </c>
      <c r="H57" s="28"/>
      <c r="I57" s="68">
        <f>+'App.2-BA_Fixed Asset Cont _2018'!L57</f>
        <v>-6.7030069688600005</v>
      </c>
      <c r="J57" s="68">
        <v>-0.47540428926000006</v>
      </c>
      <c r="K57" s="26">
        <v>0</v>
      </c>
      <c r="L57" s="27">
        <f t="shared" si="1"/>
        <v>-7.1784112581200006</v>
      </c>
      <c r="M57" s="29">
        <f t="shared" si="2"/>
        <v>2.9025545090199998</v>
      </c>
    </row>
    <row r="58" spans="1:13" ht="14.4" x14ac:dyDescent="0.3">
      <c r="A58" s="24">
        <v>47</v>
      </c>
      <c r="B58" s="57">
        <v>1995</v>
      </c>
      <c r="C58" s="31" t="s">
        <v>54</v>
      </c>
      <c r="D58" s="68">
        <f>+'App.2-BA_Fixed Asset Cont _2018'!G58</f>
        <v>0</v>
      </c>
      <c r="E58" s="68">
        <v>0</v>
      </c>
      <c r="F58" s="26">
        <v>0</v>
      </c>
      <c r="G58" s="27">
        <f t="shared" si="0"/>
        <v>0</v>
      </c>
      <c r="H58" s="28"/>
      <c r="I58" s="68">
        <f>+'App.2-BA_Fixed Asset Cont _2018'!L58</f>
        <v>0</v>
      </c>
      <c r="J58" s="68">
        <v>0</v>
      </c>
      <c r="K58" s="26">
        <v>0</v>
      </c>
      <c r="L58" s="27">
        <f t="shared" si="1"/>
        <v>0</v>
      </c>
      <c r="M58" s="29">
        <f t="shared" si="2"/>
        <v>0</v>
      </c>
    </row>
    <row r="59" spans="1:13" ht="14.4" x14ac:dyDescent="0.3">
      <c r="A59" s="24">
        <v>47</v>
      </c>
      <c r="B59" s="57">
        <v>2440</v>
      </c>
      <c r="C59" s="92" t="s">
        <v>55</v>
      </c>
      <c r="D59" s="68">
        <f>+'App.2-BA_Fixed Asset Cont _2018'!G59</f>
        <v>0</v>
      </c>
      <c r="E59" s="68">
        <v>0</v>
      </c>
      <c r="F59" s="26">
        <v>0</v>
      </c>
      <c r="G59" s="27">
        <f t="shared" si="0"/>
        <v>0</v>
      </c>
      <c r="H59" s="86"/>
      <c r="I59" s="68">
        <f>+'App.2-BA_Fixed Asset Cont _2018'!L59</f>
        <v>0</v>
      </c>
      <c r="J59" s="68">
        <v>0</v>
      </c>
      <c r="K59" s="26">
        <v>0</v>
      </c>
      <c r="L59" s="27"/>
      <c r="M59" s="29">
        <f>G59+L59</f>
        <v>0</v>
      </c>
    </row>
    <row r="60" spans="1:13" ht="14.4" x14ac:dyDescent="0.3">
      <c r="A60" s="35"/>
      <c r="B60" s="35"/>
      <c r="C60" s="29"/>
      <c r="D60" s="69"/>
      <c r="E60" s="69"/>
      <c r="F60" s="37"/>
      <c r="G60" s="27"/>
      <c r="H60" s="86"/>
      <c r="I60" s="69"/>
      <c r="J60" s="69"/>
      <c r="K60" s="37"/>
      <c r="L60" s="27">
        <f t="shared" ref="L60" si="3">I60+J60+K60</f>
        <v>0</v>
      </c>
      <c r="M60" s="29">
        <f>G60+L60</f>
        <v>0</v>
      </c>
    </row>
    <row r="61" spans="1:13" x14ac:dyDescent="0.25">
      <c r="A61" s="35"/>
      <c r="B61" s="35"/>
      <c r="C61" s="39" t="s">
        <v>56</v>
      </c>
      <c r="D61" s="77">
        <f>SUM(D17:D60)</f>
        <v>12171.400192565616</v>
      </c>
      <c r="E61" s="77">
        <f>SUM(E17:E60)</f>
        <v>755.2112377845225</v>
      </c>
      <c r="F61" s="77">
        <f>SUM(F17:F60)</f>
        <v>-133.78786659728343</v>
      </c>
      <c r="G61" s="77">
        <f>SUM(G17:G60)</f>
        <v>12792.823563752856</v>
      </c>
      <c r="H61" s="39"/>
      <c r="I61" s="77">
        <f>SUM(I17:I60)</f>
        <v>-4607.7990231557742</v>
      </c>
      <c r="J61" s="77">
        <f>SUM(J17:J60)</f>
        <v>-357.01646577447451</v>
      </c>
      <c r="K61" s="77">
        <f>SUM(K17:K60)</f>
        <v>134.40336723728345</v>
      </c>
      <c r="L61" s="77">
        <f>SUM(L17:L60)</f>
        <v>-4830.4121216929643</v>
      </c>
      <c r="M61" s="70">
        <f>SUM(M17:M60)</f>
        <v>7962.4114420598899</v>
      </c>
    </row>
    <row r="62" spans="1:13" ht="39.6" x14ac:dyDescent="0.3">
      <c r="A62" s="35"/>
      <c r="B62" s="35"/>
      <c r="C62" s="87" t="s">
        <v>57</v>
      </c>
      <c r="D62" s="79"/>
      <c r="E62" s="80"/>
      <c r="F62" s="80"/>
      <c r="G62" s="71">
        <f>D62+E62+F62</f>
        <v>0</v>
      </c>
      <c r="H62" s="86"/>
      <c r="I62" s="80"/>
      <c r="J62" s="80"/>
      <c r="K62" s="80"/>
      <c r="L62" s="71">
        <f>I62+J62+K62</f>
        <v>0</v>
      </c>
      <c r="M62" s="82">
        <f t="shared" ref="M62:M63" si="4">G62+L62</f>
        <v>0</v>
      </c>
    </row>
    <row r="63" spans="1:13" ht="26.4" x14ac:dyDescent="0.3">
      <c r="A63" s="35"/>
      <c r="B63" s="35"/>
      <c r="C63" s="88" t="s">
        <v>58</v>
      </c>
      <c r="D63" s="79">
        <f>+'App.2-BA_Fixed Asset Cont _2018'!G63</f>
        <v>-66.581753739573315</v>
      </c>
      <c r="E63" s="80">
        <v>-4.048548264112501</v>
      </c>
      <c r="F63" s="80"/>
      <c r="G63" s="71">
        <f>D63+E63+F63</f>
        <v>-70.630302003685813</v>
      </c>
      <c r="H63" s="86"/>
      <c r="I63" s="80">
        <f>+'App.2-BA_Fixed Asset Cont _2018'!L63</f>
        <v>13.456364811473218</v>
      </c>
      <c r="J63" s="80">
        <v>4.287270257973339</v>
      </c>
      <c r="K63" s="80"/>
      <c r="L63" s="71">
        <f>I63+J63+K63</f>
        <v>17.743635069446558</v>
      </c>
      <c r="M63" s="82">
        <f t="shared" si="4"/>
        <v>-52.886666934239258</v>
      </c>
    </row>
    <row r="64" spans="1:13" x14ac:dyDescent="0.25">
      <c r="A64" s="35"/>
      <c r="B64" s="35"/>
      <c r="C64" s="39" t="s">
        <v>59</v>
      </c>
      <c r="D64" s="76">
        <f>SUM(D61:D63)</f>
        <v>12104.818438826042</v>
      </c>
      <c r="E64" s="76">
        <f t="shared" ref="E64:F64" si="5">SUM(E61:E63)</f>
        <v>751.16268952041003</v>
      </c>
      <c r="F64" s="76">
        <f t="shared" si="5"/>
        <v>-133.78786659728343</v>
      </c>
      <c r="G64" s="77">
        <f>SUM(G61:G63)</f>
        <v>12722.193261749169</v>
      </c>
      <c r="H64" s="39"/>
      <c r="I64" s="76">
        <f t="shared" ref="I64:K64" si="6">SUM(I61:I63)</f>
        <v>-4594.3426583443006</v>
      </c>
      <c r="J64" s="76">
        <f>SUM(J61:J63)</f>
        <v>-352.72919551650119</v>
      </c>
      <c r="K64" s="76">
        <f t="shared" si="6"/>
        <v>134.40336723728345</v>
      </c>
      <c r="L64" s="77">
        <f>SUM(L61:L63)</f>
        <v>-4812.6684866235173</v>
      </c>
      <c r="M64" s="77">
        <f>SUM(M61:M63)</f>
        <v>7909.5247751256502</v>
      </c>
    </row>
    <row r="65" spans="1:14" ht="16.2" x14ac:dyDescent="0.3">
      <c r="A65" s="35"/>
      <c r="B65" s="35"/>
      <c r="C65" s="124" t="s">
        <v>60</v>
      </c>
      <c r="D65" s="125"/>
      <c r="E65" s="125"/>
      <c r="F65" s="125"/>
      <c r="G65" s="125"/>
      <c r="H65" s="125"/>
      <c r="I65" s="126"/>
      <c r="J65" s="85"/>
      <c r="K65" s="44"/>
      <c r="L65" s="43"/>
      <c r="M65" s="44"/>
    </row>
    <row r="66" spans="1:14" ht="14.4" x14ac:dyDescent="0.3">
      <c r="A66" s="35"/>
      <c r="B66" s="35"/>
      <c r="C66" s="121" t="s">
        <v>61</v>
      </c>
      <c r="D66" s="122"/>
      <c r="E66" s="122"/>
      <c r="F66" s="122"/>
      <c r="G66" s="122"/>
      <c r="H66" s="122"/>
      <c r="I66" s="123"/>
      <c r="J66" s="39">
        <f>J64+J65</f>
        <v>-352.72919551650119</v>
      </c>
      <c r="K66" s="42"/>
      <c r="L66" s="43"/>
      <c r="M66" s="44"/>
    </row>
    <row r="67" spans="1:14" x14ac:dyDescent="0.25">
      <c r="N67" s="65"/>
    </row>
    <row r="68" spans="1:14" x14ac:dyDescent="0.25">
      <c r="G68" s="90"/>
      <c r="I68" s="45" t="s">
        <v>62</v>
      </c>
      <c r="J68" s="46"/>
    </row>
    <row r="69" spans="1:14" ht="14.4" x14ac:dyDescent="0.3">
      <c r="A69" s="35">
        <v>10</v>
      </c>
      <c r="B69" s="35"/>
      <c r="C69" s="36" t="s">
        <v>63</v>
      </c>
      <c r="I69" s="46" t="s">
        <v>63</v>
      </c>
      <c r="J69" s="46"/>
      <c r="K69" s="47"/>
    </row>
    <row r="70" spans="1:14" ht="14.4" x14ac:dyDescent="0.3">
      <c r="A70" s="35">
        <v>8</v>
      </c>
      <c r="B70" s="35"/>
      <c r="C70" s="36" t="s">
        <v>43</v>
      </c>
      <c r="I70" s="46" t="s">
        <v>43</v>
      </c>
      <c r="J70" s="46"/>
      <c r="K70" s="48"/>
    </row>
    <row r="71" spans="1:14" ht="14.4" x14ac:dyDescent="0.3">
      <c r="I71" s="49" t="s">
        <v>64</v>
      </c>
      <c r="K71" s="50">
        <f>J66-K69-K70</f>
        <v>-352.72919551650119</v>
      </c>
    </row>
    <row r="72" spans="1:14" x14ac:dyDescent="0.25">
      <c r="N72" s="51"/>
    </row>
    <row r="73" spans="1:14" x14ac:dyDescent="0.25">
      <c r="C73" s="66"/>
      <c r="D73" s="105"/>
      <c r="E73" s="66"/>
      <c r="F73" s="66"/>
      <c r="G73" s="105"/>
      <c r="H73" s="42"/>
      <c r="I73" s="105"/>
      <c r="J73" s="109"/>
      <c r="K73" s="109"/>
      <c r="L73" s="109"/>
      <c r="N73" s="51"/>
    </row>
    <row r="74" spans="1:14" x14ac:dyDescent="0.25">
      <c r="A74" s="52" t="s">
        <v>65</v>
      </c>
      <c r="C74" s="66"/>
      <c r="D74" s="107"/>
      <c r="E74" s="104"/>
      <c r="F74" s="104"/>
      <c r="G74" s="110"/>
      <c r="H74" s="111"/>
      <c r="I74" s="107"/>
      <c r="J74" s="107"/>
      <c r="K74" s="107"/>
      <c r="L74" s="107"/>
      <c r="N74" s="51"/>
    </row>
    <row r="76" spans="1:14" x14ac:dyDescent="0.25">
      <c r="A76" s="1">
        <v>1</v>
      </c>
      <c r="B76" s="116" t="s">
        <v>66</v>
      </c>
      <c r="C76" s="116"/>
      <c r="D76" s="116"/>
      <c r="E76" s="116"/>
      <c r="F76" s="116"/>
      <c r="G76" s="116"/>
      <c r="H76" s="116"/>
      <c r="I76" s="116"/>
      <c r="J76" s="116"/>
      <c r="K76" s="116"/>
      <c r="L76" s="116"/>
      <c r="M76" s="116"/>
    </row>
    <row r="77" spans="1:14" x14ac:dyDescent="0.25">
      <c r="B77" s="116"/>
      <c r="C77" s="116"/>
      <c r="D77" s="116"/>
      <c r="E77" s="116"/>
      <c r="F77" s="116"/>
      <c r="G77" s="116"/>
      <c r="H77" s="116"/>
      <c r="I77" s="116"/>
      <c r="J77" s="116"/>
      <c r="K77" s="116"/>
      <c r="L77" s="116"/>
      <c r="M77" s="116"/>
    </row>
    <row r="78" spans="1:14" ht="12.75" customHeight="1" x14ac:dyDescent="0.25"/>
    <row r="79" spans="1:14" x14ac:dyDescent="0.25">
      <c r="A79" s="1">
        <v>2</v>
      </c>
      <c r="B79" s="114" t="s">
        <v>67</v>
      </c>
      <c r="C79" s="114"/>
      <c r="D79" s="114"/>
      <c r="E79" s="114"/>
      <c r="F79" s="114"/>
      <c r="G79" s="114"/>
      <c r="H79" s="114"/>
      <c r="I79" s="114"/>
      <c r="J79" s="114"/>
      <c r="K79" s="114"/>
      <c r="L79" s="114"/>
      <c r="M79" s="114"/>
    </row>
    <row r="80" spans="1:14" x14ac:dyDescent="0.25">
      <c r="B80" s="114"/>
      <c r="C80" s="114"/>
      <c r="D80" s="114"/>
      <c r="E80" s="114"/>
      <c r="F80" s="114"/>
      <c r="G80" s="114"/>
      <c r="H80" s="114"/>
      <c r="I80" s="114"/>
      <c r="J80" s="114"/>
      <c r="K80" s="114"/>
      <c r="L80" s="114"/>
      <c r="M80" s="114"/>
    </row>
    <row r="82" spans="1:13" x14ac:dyDescent="0.25">
      <c r="A82" s="1">
        <v>3</v>
      </c>
      <c r="B82" s="115" t="s">
        <v>68</v>
      </c>
      <c r="C82" s="115"/>
      <c r="D82" s="115"/>
      <c r="E82" s="115"/>
      <c r="F82" s="115"/>
      <c r="G82" s="115"/>
      <c r="H82" s="115"/>
      <c r="I82" s="115"/>
      <c r="J82" s="115"/>
      <c r="K82" s="115"/>
      <c r="L82" s="115"/>
      <c r="M82" s="115"/>
    </row>
    <row r="84" spans="1:13" x14ac:dyDescent="0.25">
      <c r="A84" s="1">
        <v>4</v>
      </c>
      <c r="B84" s="53" t="s">
        <v>69</v>
      </c>
      <c r="C84" s="11"/>
    </row>
    <row r="86" spans="1:13" x14ac:dyDescent="0.25">
      <c r="A86" s="1">
        <v>5</v>
      </c>
      <c r="B86" s="54" t="s">
        <v>70</v>
      </c>
    </row>
    <row r="88" spans="1:13" x14ac:dyDescent="0.25">
      <c r="A88" s="1">
        <v>6</v>
      </c>
      <c r="B88" s="115" t="s">
        <v>71</v>
      </c>
      <c r="C88" s="115"/>
      <c r="D88" s="115"/>
      <c r="E88" s="115"/>
      <c r="F88" s="115"/>
      <c r="G88" s="115"/>
      <c r="H88" s="115"/>
      <c r="I88" s="115"/>
      <c r="J88" s="115"/>
      <c r="K88" s="115"/>
      <c r="L88" s="115"/>
      <c r="M88" s="115"/>
    </row>
    <row r="89" spans="1:13" x14ac:dyDescent="0.25">
      <c r="B89" s="115"/>
      <c r="C89" s="115"/>
      <c r="D89" s="115"/>
      <c r="E89" s="115"/>
      <c r="F89" s="115"/>
      <c r="G89" s="115"/>
      <c r="H89" s="115"/>
      <c r="I89" s="115"/>
      <c r="J89" s="115"/>
      <c r="K89" s="115"/>
      <c r="L89" s="115"/>
      <c r="M89" s="115"/>
    </row>
    <row r="90" spans="1:13" x14ac:dyDescent="0.25">
      <c r="B90" s="115"/>
      <c r="C90" s="115"/>
      <c r="D90" s="115"/>
      <c r="E90" s="115"/>
      <c r="F90" s="115"/>
      <c r="G90" s="115"/>
      <c r="H90" s="115"/>
      <c r="I90" s="115"/>
      <c r="J90" s="115"/>
      <c r="K90" s="115"/>
      <c r="L90" s="115"/>
      <c r="M90" s="115"/>
    </row>
    <row r="92" spans="1:13" x14ac:dyDescent="0.25">
      <c r="B92" s="116"/>
      <c r="C92" s="116"/>
      <c r="D92" s="116"/>
      <c r="E92" s="116"/>
      <c r="F92" s="116"/>
      <c r="G92" s="116"/>
      <c r="H92" s="116"/>
      <c r="I92" s="116"/>
      <c r="J92" s="116"/>
      <c r="K92" s="116"/>
      <c r="L92" s="116"/>
      <c r="M92" s="116"/>
    </row>
    <row r="93" spans="1:13" x14ac:dyDescent="0.25">
      <c r="B93" s="116"/>
      <c r="C93" s="116"/>
      <c r="D93" s="116"/>
      <c r="E93" s="116"/>
      <c r="F93" s="116"/>
      <c r="G93" s="116"/>
      <c r="H93" s="116"/>
      <c r="I93" s="116"/>
      <c r="J93" s="116"/>
      <c r="K93" s="116"/>
      <c r="L93" s="116"/>
      <c r="M93" s="116"/>
    </row>
  </sheetData>
  <mergeCells count="10">
    <mergeCell ref="B79:M80"/>
    <mergeCell ref="B82:M82"/>
    <mergeCell ref="B88:M90"/>
    <mergeCell ref="B92:M93"/>
    <mergeCell ref="A9:M9"/>
    <mergeCell ref="A10:M10"/>
    <mergeCell ref="D15:G15"/>
    <mergeCell ref="C65:I65"/>
    <mergeCell ref="C66:I66"/>
    <mergeCell ref="B76:M77"/>
  </mergeCells>
  <dataValidations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93"/>
  <sheetViews>
    <sheetView showGridLines="0" topLeftCell="A9" zoomScale="85" zoomScaleNormal="85" workbookViewId="0">
      <pane xSplit="3" ySplit="8" topLeftCell="D17" activePane="bottomRight" state="frozen"/>
      <selection activeCell="I64" sqref="I64"/>
      <selection pane="topRight" activeCell="I64" sqref="I64"/>
      <selection pane="bottomLeft" activeCell="I64" sqref="I64"/>
      <selection pane="bottomRight" activeCell="M64" sqref="M64"/>
    </sheetView>
  </sheetViews>
  <sheetFormatPr defaultColWidth="9.109375" defaultRowHeight="13.2" x14ac:dyDescent="0.25"/>
  <cols>
    <col min="1" max="1" width="7.6640625" style="1" customWidth="1"/>
    <col min="2" max="2" width="10.109375" style="1" customWidth="1"/>
    <col min="3" max="3" width="37.88671875" style="2" customWidth="1"/>
    <col min="4" max="4" width="14.44140625" style="2" customWidth="1"/>
    <col min="5" max="5" width="13" style="2" customWidth="1"/>
    <col min="6" max="6" width="11.6640625" style="2" customWidth="1"/>
    <col min="7" max="7" width="13.5546875" style="2" customWidth="1"/>
    <col min="8" max="8" width="1.6640625" style="3" customWidth="1"/>
    <col min="9" max="9" width="14.33203125" style="2" customWidth="1"/>
    <col min="10" max="10" width="13.44140625" style="2" customWidth="1"/>
    <col min="11" max="11" width="11.88671875" style="2" customWidth="1"/>
    <col min="12" max="12" width="14.5546875" style="2" bestFit="1" customWidth="1"/>
    <col min="13" max="13" width="14.109375" style="2" bestFit="1" customWidth="1"/>
    <col min="14" max="14" width="10.33203125" style="2" bestFit="1" customWidth="1"/>
    <col min="15" max="16384" width="9.109375" style="2"/>
  </cols>
  <sheetData>
    <row r="1" spans="1:13" ht="12.75" hidden="1" x14ac:dyDescent="0.2">
      <c r="L1" s="4" t="s">
        <v>0</v>
      </c>
      <c r="M1" s="5">
        <v>0</v>
      </c>
    </row>
    <row r="2" spans="1:13" ht="12.75" hidden="1" x14ac:dyDescent="0.2">
      <c r="L2" s="4" t="s">
        <v>1</v>
      </c>
      <c r="M2" s="6"/>
    </row>
    <row r="3" spans="1:13" ht="12.75" hidden="1" x14ac:dyDescent="0.2">
      <c r="L3" s="4" t="s">
        <v>2</v>
      </c>
      <c r="M3" s="6"/>
    </row>
    <row r="4" spans="1:13" ht="12.75" hidden="1" x14ac:dyDescent="0.2">
      <c r="L4" s="4" t="s">
        <v>3</v>
      </c>
      <c r="M4" s="6"/>
    </row>
    <row r="5" spans="1:13" ht="12.75" hidden="1" x14ac:dyDescent="0.2">
      <c r="L5" s="4" t="s">
        <v>4</v>
      </c>
      <c r="M5" s="7"/>
    </row>
    <row r="6" spans="1:13" ht="12.75" hidden="1" x14ac:dyDescent="0.2">
      <c r="L6" s="4"/>
      <c r="M6" s="8"/>
    </row>
    <row r="7" spans="1:13" ht="12.75" hidden="1" x14ac:dyDescent="0.2">
      <c r="L7" s="4" t="s">
        <v>5</v>
      </c>
      <c r="M7" s="7"/>
    </row>
    <row r="8" spans="1:13" ht="12.75" hidden="1" x14ac:dyDescent="0.2"/>
    <row r="9" spans="1:13" ht="18" x14ac:dyDescent="0.2">
      <c r="A9" s="117" t="s">
        <v>6</v>
      </c>
      <c r="B9" s="117"/>
      <c r="C9" s="117"/>
      <c r="D9" s="117"/>
      <c r="E9" s="117"/>
      <c r="F9" s="117"/>
      <c r="G9" s="117"/>
      <c r="H9" s="117"/>
      <c r="I9" s="117"/>
      <c r="J9" s="117"/>
      <c r="K9" s="117"/>
      <c r="L9" s="117"/>
      <c r="M9" s="117"/>
    </row>
    <row r="10" spans="1:13" ht="21" x14ac:dyDescent="0.2">
      <c r="A10" s="117" t="s">
        <v>7</v>
      </c>
      <c r="B10" s="117"/>
      <c r="C10" s="117"/>
      <c r="D10" s="117"/>
      <c r="E10" s="117"/>
      <c r="F10" s="117"/>
      <c r="G10" s="117"/>
      <c r="H10" s="117"/>
      <c r="I10" s="117"/>
      <c r="J10" s="117"/>
      <c r="K10" s="117"/>
      <c r="L10" s="117"/>
      <c r="M10" s="117"/>
    </row>
    <row r="11" spans="1:13" ht="12.75" x14ac:dyDescent="0.2">
      <c r="H11" s="2"/>
    </row>
    <row r="12" spans="1:13" ht="15" x14ac:dyDescent="0.2">
      <c r="E12" s="9" t="s">
        <v>8</v>
      </c>
      <c r="F12" s="10" t="s">
        <v>9</v>
      </c>
      <c r="H12" s="2"/>
    </row>
    <row r="13" spans="1:13" ht="15" x14ac:dyDescent="0.25">
      <c r="C13" s="11"/>
      <c r="E13" s="9" t="s">
        <v>10</v>
      </c>
      <c r="F13" s="12">
        <v>2020</v>
      </c>
      <c r="G13" s="13"/>
    </row>
    <row r="15" spans="1:13" ht="12.75" x14ac:dyDescent="0.2">
      <c r="D15" s="118" t="s">
        <v>11</v>
      </c>
      <c r="E15" s="119"/>
      <c r="F15" s="119"/>
      <c r="G15" s="120"/>
      <c r="I15" s="14"/>
      <c r="J15" s="15" t="s">
        <v>12</v>
      </c>
      <c r="K15" s="15"/>
      <c r="L15" s="16"/>
      <c r="M15" s="3"/>
    </row>
    <row r="16" spans="1:13" ht="27" x14ac:dyDescent="0.2">
      <c r="A16" s="17" t="s">
        <v>13</v>
      </c>
      <c r="B16" s="17" t="s">
        <v>14</v>
      </c>
      <c r="C16" s="18" t="s">
        <v>15</v>
      </c>
      <c r="D16" s="17" t="s">
        <v>16</v>
      </c>
      <c r="E16" s="19" t="s">
        <v>17</v>
      </c>
      <c r="F16" s="19" t="s">
        <v>18</v>
      </c>
      <c r="G16" s="17" t="s">
        <v>19</v>
      </c>
      <c r="H16" s="20"/>
      <c r="I16" s="21" t="s">
        <v>16</v>
      </c>
      <c r="J16" s="22" t="s">
        <v>20</v>
      </c>
      <c r="K16" s="22" t="s">
        <v>18</v>
      </c>
      <c r="L16" s="23" t="s">
        <v>19</v>
      </c>
      <c r="M16" s="17" t="s">
        <v>21</v>
      </c>
    </row>
    <row r="17" spans="1:14" ht="15" x14ac:dyDescent="0.25">
      <c r="A17" s="24"/>
      <c r="B17" s="57">
        <v>1610</v>
      </c>
      <c r="C17" s="25" t="s">
        <v>72</v>
      </c>
      <c r="D17" s="68">
        <f>+'App.2-BA_Fixed Asset Cont _2019'!G17</f>
        <v>353.05894604953005</v>
      </c>
      <c r="E17" s="68">
        <v>0</v>
      </c>
      <c r="F17" s="26">
        <v>-2.5216268884400002</v>
      </c>
      <c r="G17" s="27">
        <f>D17+E17+F17</f>
        <v>350.53731916109007</v>
      </c>
      <c r="H17" s="20"/>
      <c r="I17" s="68">
        <f>+'App.2-BA_Fixed Asset Cont _2019'!L17</f>
        <v>-179.74835017986999</v>
      </c>
      <c r="J17" s="68">
        <v>-26.765910233020001</v>
      </c>
      <c r="K17" s="26">
        <v>2.5216268884400002</v>
      </c>
      <c r="L17" s="27">
        <f>I17+J17+K17</f>
        <v>-203.99263352444999</v>
      </c>
      <c r="M17" s="29">
        <f>G17+L17</f>
        <v>146.54468563664008</v>
      </c>
    </row>
    <row r="18" spans="1:14" ht="25.5" x14ac:dyDescent="0.25">
      <c r="A18" s="24">
        <v>12</v>
      </c>
      <c r="B18" s="57">
        <v>1611</v>
      </c>
      <c r="C18" s="25" t="s">
        <v>22</v>
      </c>
      <c r="D18" s="68">
        <f>+'App.2-BA_Fixed Asset Cont _2019'!G18</f>
        <v>0</v>
      </c>
      <c r="E18" s="68">
        <v>0</v>
      </c>
      <c r="F18" s="26">
        <v>0</v>
      </c>
      <c r="G18" s="27">
        <f>D18+E18+F18</f>
        <v>0</v>
      </c>
      <c r="H18" s="28"/>
      <c r="I18" s="68">
        <f>+'App.2-BA_Fixed Asset Cont _2019'!L18</f>
        <v>0</v>
      </c>
      <c r="J18" s="68">
        <v>0</v>
      </c>
      <c r="K18" s="26">
        <v>0</v>
      </c>
      <c r="L18" s="27">
        <f t="shared" ref="L18:L58" si="0">I18+J18+K18</f>
        <v>0</v>
      </c>
      <c r="M18" s="29">
        <f t="shared" ref="M18:M58" si="1">G18+L18</f>
        <v>0</v>
      </c>
    </row>
    <row r="19" spans="1:14" ht="25.5" x14ac:dyDescent="0.25">
      <c r="A19" s="24" t="s">
        <v>23</v>
      </c>
      <c r="B19" s="57">
        <v>1612</v>
      </c>
      <c r="C19" s="25" t="s">
        <v>24</v>
      </c>
      <c r="D19" s="68">
        <f>+'App.2-BA_Fixed Asset Cont _2019'!G19</f>
        <v>0</v>
      </c>
      <c r="E19" s="68">
        <v>0</v>
      </c>
      <c r="F19" s="26">
        <v>0</v>
      </c>
      <c r="G19" s="27">
        <f>D19+E19+F19</f>
        <v>0</v>
      </c>
      <c r="H19" s="28"/>
      <c r="I19" s="68">
        <f>+'App.2-BA_Fixed Asset Cont _2019'!L19</f>
        <v>0</v>
      </c>
      <c r="J19" s="68">
        <v>0</v>
      </c>
      <c r="K19" s="26">
        <v>0</v>
      </c>
      <c r="L19" s="27">
        <f t="shared" si="0"/>
        <v>0</v>
      </c>
      <c r="M19" s="29">
        <f t="shared" si="1"/>
        <v>0</v>
      </c>
    </row>
    <row r="20" spans="1:14" ht="15" x14ac:dyDescent="0.25">
      <c r="A20" s="24" t="s">
        <v>25</v>
      </c>
      <c r="B20" s="72">
        <v>1615</v>
      </c>
      <c r="C20" s="25" t="s">
        <v>26</v>
      </c>
      <c r="D20" s="68">
        <f>+'App.2-BA_Fixed Asset Cont _2019'!G20</f>
        <v>3.3159999999999999E-3</v>
      </c>
      <c r="E20" s="68">
        <v>0</v>
      </c>
      <c r="F20" s="26">
        <v>0</v>
      </c>
      <c r="G20" s="27">
        <f t="shared" ref="G20:G21" si="2">D20+E20+F20</f>
        <v>3.3159999999999999E-3</v>
      </c>
      <c r="H20" s="28"/>
      <c r="I20" s="68">
        <f>+'App.2-BA_Fixed Asset Cont _2019'!L20</f>
        <v>0</v>
      </c>
      <c r="J20" s="68">
        <v>0</v>
      </c>
      <c r="K20" s="26">
        <v>0</v>
      </c>
      <c r="L20" s="27">
        <f t="shared" si="0"/>
        <v>0</v>
      </c>
      <c r="M20" s="29">
        <f t="shared" si="1"/>
        <v>3.3159999999999999E-3</v>
      </c>
      <c r="N20" s="65"/>
    </row>
    <row r="21" spans="1:14" ht="15" x14ac:dyDescent="0.25">
      <c r="A21" s="24">
        <v>1</v>
      </c>
      <c r="B21" s="72">
        <v>1620</v>
      </c>
      <c r="C21" s="25" t="s">
        <v>73</v>
      </c>
      <c r="D21" s="68">
        <f>+'App.2-BA_Fixed Asset Cont _2019'!G21</f>
        <v>2.1724E-2</v>
      </c>
      <c r="E21" s="68">
        <v>0</v>
      </c>
      <c r="F21" s="26">
        <v>0</v>
      </c>
      <c r="G21" s="27">
        <f t="shared" si="2"/>
        <v>2.1724E-2</v>
      </c>
      <c r="H21" s="28"/>
      <c r="I21" s="68">
        <f>+'App.2-BA_Fixed Asset Cont _2019'!L21</f>
        <v>-2.0605135599999998E-2</v>
      </c>
      <c r="J21" s="68">
        <v>-2.6503280000000001E-4</v>
      </c>
      <c r="K21" s="26">
        <v>0</v>
      </c>
      <c r="L21" s="27">
        <f t="shared" si="0"/>
        <v>-2.0870168399999996E-2</v>
      </c>
      <c r="M21" s="29">
        <f t="shared" si="1"/>
        <v>8.5383160000000388E-4</v>
      </c>
      <c r="N21" s="65"/>
    </row>
    <row r="22" spans="1:14" ht="15" x14ac:dyDescent="0.25">
      <c r="A22" s="24"/>
      <c r="B22" s="57">
        <v>1665</v>
      </c>
      <c r="C22" s="25" t="s">
        <v>74</v>
      </c>
      <c r="D22" s="68">
        <f>+'App.2-BA_Fixed Asset Cont _2019'!G22</f>
        <v>0.42952109999999999</v>
      </c>
      <c r="E22" s="68">
        <v>0</v>
      </c>
      <c r="F22" s="26">
        <v>0</v>
      </c>
      <c r="G22" s="27">
        <f>D22+E22+F22</f>
        <v>0.42952109999999999</v>
      </c>
      <c r="H22" s="28"/>
      <c r="I22" s="68">
        <f>+'App.2-BA_Fixed Asset Cont _2019'!L22</f>
        <v>-0.105201564766</v>
      </c>
      <c r="J22" s="68">
        <v>-3.145182383E-3</v>
      </c>
      <c r="K22" s="26">
        <v>0</v>
      </c>
      <c r="L22" s="27">
        <f t="shared" si="0"/>
        <v>-0.108346747149</v>
      </c>
      <c r="M22" s="29">
        <f t="shared" si="1"/>
        <v>0.32117435285099999</v>
      </c>
    </row>
    <row r="23" spans="1:14" ht="15" x14ac:dyDescent="0.25">
      <c r="A23" s="24"/>
      <c r="B23" s="57">
        <v>1675</v>
      </c>
      <c r="C23" s="25" t="s">
        <v>75</v>
      </c>
      <c r="D23" s="68">
        <f>+'App.2-BA_Fixed Asset Cont _2019'!G23</f>
        <v>2.4576769700000001</v>
      </c>
      <c r="E23" s="68">
        <v>0</v>
      </c>
      <c r="F23" s="26">
        <v>0</v>
      </c>
      <c r="G23" s="27">
        <f t="shared" ref="G23:G63" si="3">D23+E23+F23</f>
        <v>2.4576769700000001</v>
      </c>
      <c r="H23" s="28"/>
      <c r="I23" s="68">
        <f>+'App.2-BA_Fixed Asset Cont _2019'!L23</f>
        <v>-0.16282733240000002</v>
      </c>
      <c r="J23" s="68">
        <v>8.6128548799999996E-2</v>
      </c>
      <c r="K23" s="26">
        <v>0</v>
      </c>
      <c r="L23" s="27">
        <f t="shared" si="0"/>
        <v>-7.6698783600000028E-2</v>
      </c>
      <c r="M23" s="29">
        <f t="shared" si="1"/>
        <v>2.3809781864000001</v>
      </c>
    </row>
    <row r="24" spans="1:14" ht="15" x14ac:dyDescent="0.25">
      <c r="A24" s="24">
        <v>17</v>
      </c>
      <c r="B24" s="57">
        <v>1680</v>
      </c>
      <c r="C24" s="25" t="s">
        <v>76</v>
      </c>
      <c r="D24" s="68">
        <f>+'App.2-BA_Fixed Asset Cont _2019'!G24</f>
        <v>8.4220000000000007E-3</v>
      </c>
      <c r="E24" s="68">
        <v>0</v>
      </c>
      <c r="F24" s="26">
        <v>0</v>
      </c>
      <c r="G24" s="27">
        <f t="shared" si="3"/>
        <v>8.4220000000000007E-3</v>
      </c>
      <c r="H24" s="28"/>
      <c r="I24" s="68">
        <f>+'App.2-BA_Fixed Asset Cont _2019'!L24</f>
        <v>-6.6436151999999995E-3</v>
      </c>
      <c r="J24" s="68">
        <v>-1.5412260000000001E-4</v>
      </c>
      <c r="K24" s="26">
        <v>0</v>
      </c>
      <c r="L24" s="27">
        <f t="shared" si="0"/>
        <v>-6.7977377999999993E-3</v>
      </c>
      <c r="M24" s="29">
        <f t="shared" si="1"/>
        <v>1.6242622000000014E-3</v>
      </c>
    </row>
    <row r="25" spans="1:14" ht="15" x14ac:dyDescent="0.25">
      <c r="A25" s="24" t="s">
        <v>25</v>
      </c>
      <c r="B25" s="58">
        <v>1805</v>
      </c>
      <c r="C25" s="30" t="s">
        <v>26</v>
      </c>
      <c r="D25" s="68">
        <f>+'App.2-BA_Fixed Asset Cont _2019'!G25</f>
        <v>60.354006414708273</v>
      </c>
      <c r="E25" s="68">
        <v>0.37311492861336187</v>
      </c>
      <c r="F25" s="26">
        <v>0</v>
      </c>
      <c r="G25" s="27">
        <f t="shared" si="3"/>
        <v>60.727121343321635</v>
      </c>
      <c r="H25" s="28"/>
      <c r="I25" s="68">
        <f>+'App.2-BA_Fixed Asset Cont _2019'!L25</f>
        <v>-42.866015627509547</v>
      </c>
      <c r="J25" s="68">
        <v>0.10896131923897692</v>
      </c>
      <c r="K25" s="26">
        <v>0</v>
      </c>
      <c r="L25" s="27">
        <f t="shared" si="0"/>
        <v>-42.757054308270568</v>
      </c>
      <c r="M25" s="29">
        <f t="shared" si="1"/>
        <v>17.970067035051066</v>
      </c>
    </row>
    <row r="26" spans="1:14" ht="15" x14ac:dyDescent="0.25">
      <c r="A26" s="24"/>
      <c r="B26" s="63">
        <v>1806</v>
      </c>
      <c r="C26" s="30" t="s">
        <v>77</v>
      </c>
      <c r="D26" s="68">
        <f>+'App.2-BA_Fixed Asset Cont _2019'!G26</f>
        <v>245.40698759933531</v>
      </c>
      <c r="E26" s="68">
        <v>6.3844380995720602</v>
      </c>
      <c r="F26" s="26">
        <v>0</v>
      </c>
      <c r="G26" s="27">
        <f t="shared" si="3"/>
        <v>251.79142569890737</v>
      </c>
      <c r="H26" s="28"/>
      <c r="I26" s="68">
        <f>+'App.2-BA_Fixed Asset Cont _2019'!L26</f>
        <v>-83.933987258008486</v>
      </c>
      <c r="J26" s="68">
        <v>-2.3878867008277731</v>
      </c>
      <c r="K26" s="26">
        <v>0</v>
      </c>
      <c r="L26" s="27">
        <f t="shared" si="0"/>
        <v>-86.321873958836264</v>
      </c>
      <c r="M26" s="29">
        <f t="shared" si="1"/>
        <v>165.4695517400711</v>
      </c>
    </row>
    <row r="27" spans="1:14" ht="15" x14ac:dyDescent="0.25">
      <c r="A27" s="24">
        <v>47</v>
      </c>
      <c r="B27" s="58">
        <v>1808</v>
      </c>
      <c r="C27" s="31" t="s">
        <v>27</v>
      </c>
      <c r="D27" s="68">
        <f>+'App.2-BA_Fixed Asset Cont _2019'!G27</f>
        <v>84.823864080223174</v>
      </c>
      <c r="E27" s="68">
        <v>42.387955578386652</v>
      </c>
      <c r="F27" s="26">
        <v>0</v>
      </c>
      <c r="G27" s="27">
        <f t="shared" si="3"/>
        <v>127.21181965860983</v>
      </c>
      <c r="H27" s="28"/>
      <c r="I27" s="68">
        <f>+'App.2-BA_Fixed Asset Cont _2019'!L27</f>
        <v>-5.7629625517829091</v>
      </c>
      <c r="J27" s="68">
        <v>-2.0531186707103926</v>
      </c>
      <c r="K27" s="26">
        <v>0</v>
      </c>
      <c r="L27" s="27">
        <f t="shared" si="0"/>
        <v>-7.8160812224933016</v>
      </c>
      <c r="M27" s="29">
        <f t="shared" si="1"/>
        <v>119.39573843611653</v>
      </c>
    </row>
    <row r="28" spans="1:14" ht="15" x14ac:dyDescent="0.25">
      <c r="A28" s="24">
        <v>13</v>
      </c>
      <c r="B28" s="58">
        <v>1810</v>
      </c>
      <c r="C28" s="31" t="s">
        <v>28</v>
      </c>
      <c r="D28" s="68">
        <f>+'App.2-BA_Fixed Asset Cont _2019'!G28</f>
        <v>0</v>
      </c>
      <c r="E28" s="68">
        <v>0</v>
      </c>
      <c r="F28" s="26">
        <v>0</v>
      </c>
      <c r="G28" s="27">
        <f t="shared" si="3"/>
        <v>0</v>
      </c>
      <c r="H28" s="28"/>
      <c r="I28" s="68">
        <f>+'App.2-BA_Fixed Asset Cont _2019'!L28</f>
        <v>0</v>
      </c>
      <c r="J28" s="68">
        <v>0</v>
      </c>
      <c r="K28" s="26">
        <v>0</v>
      </c>
      <c r="L28" s="27">
        <f t="shared" si="0"/>
        <v>0</v>
      </c>
      <c r="M28" s="29">
        <f t="shared" si="1"/>
        <v>0</v>
      </c>
    </row>
    <row r="29" spans="1:14" ht="15" x14ac:dyDescent="0.25">
      <c r="A29" s="24">
        <v>47</v>
      </c>
      <c r="B29" s="58">
        <v>1815</v>
      </c>
      <c r="C29" s="31" t="s">
        <v>29</v>
      </c>
      <c r="D29" s="68">
        <f>+'App.2-BA_Fixed Asset Cont _2019'!G29</f>
        <v>232.6961412720629</v>
      </c>
      <c r="E29" s="68">
        <v>6.3716381022406621</v>
      </c>
      <c r="F29" s="26">
        <v>-1.1963815001856122</v>
      </c>
      <c r="G29" s="27">
        <f t="shared" si="3"/>
        <v>237.87139787411795</v>
      </c>
      <c r="H29" s="28"/>
      <c r="I29" s="68">
        <f>+'App.2-BA_Fixed Asset Cont _2019'!L29</f>
        <v>-84.251998242422502</v>
      </c>
      <c r="J29" s="68">
        <v>-4.9886716800260746</v>
      </c>
      <c r="K29" s="26">
        <v>1.1963815001856122</v>
      </c>
      <c r="L29" s="27">
        <f t="shared" si="0"/>
        <v>-88.044288422262966</v>
      </c>
      <c r="M29" s="29">
        <f t="shared" si="1"/>
        <v>149.82710945185499</v>
      </c>
    </row>
    <row r="30" spans="1:14" ht="15" x14ac:dyDescent="0.25">
      <c r="A30" s="24">
        <v>47</v>
      </c>
      <c r="B30" s="58">
        <v>1820</v>
      </c>
      <c r="C30" s="25" t="s">
        <v>30</v>
      </c>
      <c r="D30" s="68">
        <f>+'App.2-BA_Fixed Asset Cont _2019'!G30</f>
        <v>807.38374686441432</v>
      </c>
      <c r="E30" s="68">
        <v>53.36511562294244</v>
      </c>
      <c r="F30" s="26">
        <v>-1.9142104002969793</v>
      </c>
      <c r="G30" s="27">
        <f t="shared" si="3"/>
        <v>858.83465208705979</v>
      </c>
      <c r="H30" s="28"/>
      <c r="I30" s="68">
        <f>+'App.2-BA_Fixed Asset Cont _2019'!L30</f>
        <v>-321.69434994288213</v>
      </c>
      <c r="J30" s="68">
        <v>-23.164423519356781</v>
      </c>
      <c r="K30" s="26">
        <v>1.9142104002969793</v>
      </c>
      <c r="L30" s="27">
        <f t="shared" si="0"/>
        <v>-342.94456306194195</v>
      </c>
      <c r="M30" s="29">
        <f t="shared" si="1"/>
        <v>515.89008902511785</v>
      </c>
    </row>
    <row r="31" spans="1:14" ht="15" x14ac:dyDescent="0.25">
      <c r="A31" s="24">
        <v>47</v>
      </c>
      <c r="B31" s="58">
        <v>1825</v>
      </c>
      <c r="C31" s="31" t="s">
        <v>31</v>
      </c>
      <c r="D31" s="68">
        <f>+'App.2-BA_Fixed Asset Cont _2019'!G31</f>
        <v>0</v>
      </c>
      <c r="E31" s="68">
        <v>0</v>
      </c>
      <c r="F31" s="26">
        <v>0</v>
      </c>
      <c r="G31" s="27">
        <f t="shared" si="3"/>
        <v>0</v>
      </c>
      <c r="H31" s="28"/>
      <c r="I31" s="68">
        <f>+'App.2-BA_Fixed Asset Cont _2019'!L31</f>
        <v>0</v>
      </c>
      <c r="J31" s="68">
        <v>0</v>
      </c>
      <c r="K31" s="26">
        <v>0</v>
      </c>
      <c r="L31" s="27">
        <f t="shared" si="0"/>
        <v>0</v>
      </c>
      <c r="M31" s="29">
        <f t="shared" si="1"/>
        <v>0</v>
      </c>
    </row>
    <row r="32" spans="1:14" ht="15" x14ac:dyDescent="0.25">
      <c r="A32" s="24">
        <v>47</v>
      </c>
      <c r="B32" s="58">
        <v>1830</v>
      </c>
      <c r="C32" s="31" t="s">
        <v>32</v>
      </c>
      <c r="D32" s="68">
        <f>+'App.2-BA_Fixed Asset Cont _2019'!G32</f>
        <v>3610.2820942182279</v>
      </c>
      <c r="E32" s="68">
        <v>202.14963817532913</v>
      </c>
      <c r="F32" s="26">
        <v>-8.2254124485735289</v>
      </c>
      <c r="G32" s="27">
        <f t="shared" si="3"/>
        <v>3804.2063199449835</v>
      </c>
      <c r="H32" s="28"/>
      <c r="I32" s="68">
        <f>+'App.2-BA_Fixed Asset Cont _2019'!L32</f>
        <v>-1051.3848342328456</v>
      </c>
      <c r="J32" s="68">
        <v>-60.520331375370048</v>
      </c>
      <c r="K32" s="26">
        <v>8.8532231013735299</v>
      </c>
      <c r="L32" s="27">
        <f t="shared" si="0"/>
        <v>-1103.0519425068421</v>
      </c>
      <c r="M32" s="29">
        <f t="shared" si="1"/>
        <v>2701.1543774381416</v>
      </c>
    </row>
    <row r="33" spans="1:13" ht="15" x14ac:dyDescent="0.25">
      <c r="A33" s="24">
        <v>47</v>
      </c>
      <c r="B33" s="58">
        <v>1835</v>
      </c>
      <c r="C33" s="31" t="s">
        <v>33</v>
      </c>
      <c r="D33" s="68">
        <f>+'App.2-BA_Fixed Asset Cont _2019'!G33</f>
        <v>2327.2471819282819</v>
      </c>
      <c r="E33" s="68">
        <v>117.47624961035169</v>
      </c>
      <c r="F33" s="26">
        <v>-5.9819075009280605</v>
      </c>
      <c r="G33" s="27">
        <f t="shared" si="3"/>
        <v>2438.7415240377054</v>
      </c>
      <c r="H33" s="28"/>
      <c r="I33" s="68">
        <f>+'App.2-BA_Fixed Asset Cont _2019'!L33</f>
        <v>-757.87505600621103</v>
      </c>
      <c r="J33" s="68">
        <v>-38.92453538546836</v>
      </c>
      <c r="K33" s="26">
        <v>5.9819075009280605</v>
      </c>
      <c r="L33" s="27">
        <f t="shared" si="0"/>
        <v>-790.81768389075137</v>
      </c>
      <c r="M33" s="29">
        <f t="shared" si="1"/>
        <v>1647.923840146954</v>
      </c>
    </row>
    <row r="34" spans="1:13" ht="15" x14ac:dyDescent="0.25">
      <c r="A34" s="24">
        <v>47</v>
      </c>
      <c r="B34" s="58">
        <v>1840</v>
      </c>
      <c r="C34" s="31" t="s">
        <v>34</v>
      </c>
      <c r="D34" s="68">
        <f>+'App.2-BA_Fixed Asset Cont _2019'!G34</f>
        <v>24.28053276</v>
      </c>
      <c r="E34" s="68">
        <v>0</v>
      </c>
      <c r="F34" s="26">
        <v>0</v>
      </c>
      <c r="G34" s="27">
        <f t="shared" si="3"/>
        <v>24.28053276</v>
      </c>
      <c r="H34" s="28"/>
      <c r="I34" s="68">
        <f>+'App.2-BA_Fixed Asset Cont _2019'!L34</f>
        <v>-14.959402109526</v>
      </c>
      <c r="J34" s="68">
        <v>-0.40918705476300005</v>
      </c>
      <c r="K34" s="26">
        <v>0</v>
      </c>
      <c r="L34" s="27">
        <f t="shared" si="0"/>
        <v>-15.368589164289</v>
      </c>
      <c r="M34" s="29">
        <f t="shared" si="1"/>
        <v>8.9119435957109996</v>
      </c>
    </row>
    <row r="35" spans="1:13" ht="15" x14ac:dyDescent="0.25">
      <c r="A35" s="24">
        <v>47</v>
      </c>
      <c r="B35" s="58">
        <v>1845</v>
      </c>
      <c r="C35" s="31" t="s">
        <v>35</v>
      </c>
      <c r="D35" s="68">
        <f>+'App.2-BA_Fixed Asset Cont _2019'!G35</f>
        <v>969.40656070359898</v>
      </c>
      <c r="E35" s="68">
        <v>20.016745152400279</v>
      </c>
      <c r="F35" s="26">
        <v>-0.71782890011136724</v>
      </c>
      <c r="G35" s="27">
        <f t="shared" si="3"/>
        <v>988.70547695588789</v>
      </c>
      <c r="H35" s="28"/>
      <c r="I35" s="68">
        <f>+'App.2-BA_Fixed Asset Cont _2019'!L35</f>
        <v>-553.94758947539299</v>
      </c>
      <c r="J35" s="68">
        <v>-26.23207413162033</v>
      </c>
      <c r="K35" s="26">
        <v>0.71782890011136724</v>
      </c>
      <c r="L35" s="27">
        <f t="shared" si="0"/>
        <v>-579.46183470690198</v>
      </c>
      <c r="M35" s="29">
        <f t="shared" si="1"/>
        <v>409.24364224898591</v>
      </c>
    </row>
    <row r="36" spans="1:13" ht="15" x14ac:dyDescent="0.25">
      <c r="A36" s="24">
        <v>47</v>
      </c>
      <c r="B36" s="58">
        <v>1850</v>
      </c>
      <c r="C36" s="31" t="s">
        <v>36</v>
      </c>
      <c r="D36" s="68">
        <f>+'App.2-BA_Fixed Asset Cont _2019'!G36</f>
        <v>2297.1818182439247</v>
      </c>
      <c r="E36" s="68">
        <v>143.926693098908</v>
      </c>
      <c r="F36" s="26">
        <v>-5.2640786008166929</v>
      </c>
      <c r="G36" s="27">
        <f t="shared" si="3"/>
        <v>2435.8444327420157</v>
      </c>
      <c r="H36" s="28"/>
      <c r="I36" s="68">
        <f>+'App.2-BA_Fixed Asset Cont _2019'!L36</f>
        <v>-759.19684303515362</v>
      </c>
      <c r="J36" s="68">
        <v>-55.076114096763334</v>
      </c>
      <c r="K36" s="26">
        <v>5.2640786008166929</v>
      </c>
      <c r="L36" s="27">
        <f t="shared" si="0"/>
        <v>-809.00887853110032</v>
      </c>
      <c r="M36" s="29">
        <f t="shared" si="1"/>
        <v>1626.8355542109152</v>
      </c>
    </row>
    <row r="37" spans="1:13" ht="15" x14ac:dyDescent="0.25">
      <c r="A37" s="24">
        <v>47</v>
      </c>
      <c r="B37" s="58">
        <v>1855</v>
      </c>
      <c r="C37" s="31" t="s">
        <v>37</v>
      </c>
      <c r="D37" s="68">
        <f>+'App.2-BA_Fixed Asset Cont _2019'!G37</f>
        <v>0</v>
      </c>
      <c r="E37" s="68">
        <v>0</v>
      </c>
      <c r="F37" s="26">
        <v>0</v>
      </c>
      <c r="G37" s="27">
        <f t="shared" si="3"/>
        <v>0</v>
      </c>
      <c r="H37" s="28"/>
      <c r="I37" s="68">
        <f>+'App.2-BA_Fixed Asset Cont _2019'!L37</f>
        <v>0</v>
      </c>
      <c r="J37" s="68">
        <v>0</v>
      </c>
      <c r="K37" s="26">
        <v>0</v>
      </c>
      <c r="L37" s="27">
        <f t="shared" si="0"/>
        <v>0</v>
      </c>
      <c r="M37" s="29">
        <f t="shared" si="1"/>
        <v>0</v>
      </c>
    </row>
    <row r="38" spans="1:13" ht="15" x14ac:dyDescent="0.25">
      <c r="A38" s="24">
        <v>47</v>
      </c>
      <c r="B38" s="58">
        <v>1860</v>
      </c>
      <c r="C38" s="31" t="s">
        <v>38</v>
      </c>
      <c r="D38" s="68">
        <f>+'App.2-BA_Fixed Asset Cont _2019'!G38</f>
        <v>165.28414980093063</v>
      </c>
      <c r="E38" s="68">
        <v>7.1143595482041491</v>
      </c>
      <c r="F38" s="26">
        <v>0</v>
      </c>
      <c r="G38" s="27">
        <f t="shared" si="3"/>
        <v>172.39850934913477</v>
      </c>
      <c r="H38" s="28"/>
      <c r="I38" s="68">
        <f>+'App.2-BA_Fixed Asset Cont _2019'!L38</f>
        <v>-40.325678247644746</v>
      </c>
      <c r="J38" s="68">
        <v>-8.6690404935436653</v>
      </c>
      <c r="K38" s="26">
        <v>0</v>
      </c>
      <c r="L38" s="27">
        <f t="shared" si="0"/>
        <v>-48.994718741188407</v>
      </c>
      <c r="M38" s="29">
        <f t="shared" si="1"/>
        <v>123.40379060794636</v>
      </c>
    </row>
    <row r="39" spans="1:13" ht="15" x14ac:dyDescent="0.25">
      <c r="A39" s="24">
        <v>47</v>
      </c>
      <c r="B39" s="58">
        <v>1555</v>
      </c>
      <c r="C39" s="30" t="s">
        <v>39</v>
      </c>
      <c r="D39" s="68">
        <f>+'App.2-BA_Fixed Asset Cont _2019'!G39</f>
        <v>454.34962614330624</v>
      </c>
      <c r="E39" s="68">
        <v>10.178924048877361</v>
      </c>
      <c r="F39" s="26">
        <v>0</v>
      </c>
      <c r="G39" s="27">
        <f t="shared" si="3"/>
        <v>464.52855019218362</v>
      </c>
      <c r="H39" s="28"/>
      <c r="I39" s="68">
        <f>+'App.2-BA_Fixed Asset Cont _2019'!L39</f>
        <v>-249.63921717464603</v>
      </c>
      <c r="J39" s="68">
        <v>-29.841284130069113</v>
      </c>
      <c r="K39" s="26">
        <v>0</v>
      </c>
      <c r="L39" s="27">
        <f t="shared" si="0"/>
        <v>-279.48050130471518</v>
      </c>
      <c r="M39" s="29">
        <f t="shared" si="1"/>
        <v>185.04804888746844</v>
      </c>
    </row>
    <row r="40" spans="1:13" ht="15" x14ac:dyDescent="0.25">
      <c r="A40" s="24" t="s">
        <v>25</v>
      </c>
      <c r="B40" s="58">
        <v>1905</v>
      </c>
      <c r="C40" s="30" t="s">
        <v>26</v>
      </c>
      <c r="D40" s="68">
        <f>+'App.2-BA_Fixed Asset Cont _2019'!G40</f>
        <v>19.388676919390001</v>
      </c>
      <c r="E40" s="68">
        <v>0</v>
      </c>
      <c r="F40" s="26">
        <v>0</v>
      </c>
      <c r="G40" s="27">
        <f t="shared" si="3"/>
        <v>19.388676919390001</v>
      </c>
      <c r="H40" s="28"/>
      <c r="I40" s="68">
        <f>+'App.2-BA_Fixed Asset Cont _2019'!L40</f>
        <v>0</v>
      </c>
      <c r="J40" s="68">
        <v>0</v>
      </c>
      <c r="K40" s="26">
        <v>0</v>
      </c>
      <c r="L40" s="27">
        <f t="shared" si="0"/>
        <v>0</v>
      </c>
      <c r="M40" s="29">
        <f t="shared" si="1"/>
        <v>19.388676919390001</v>
      </c>
    </row>
    <row r="41" spans="1:13" ht="15" x14ac:dyDescent="0.25">
      <c r="A41" s="24">
        <v>47</v>
      </c>
      <c r="B41" s="58">
        <v>1908</v>
      </c>
      <c r="C41" s="31" t="s">
        <v>40</v>
      </c>
      <c r="D41" s="68">
        <f>+'App.2-BA_Fixed Asset Cont _2019'!G41</f>
        <v>186.28947051703003</v>
      </c>
      <c r="E41" s="68">
        <v>0</v>
      </c>
      <c r="F41" s="26">
        <v>0</v>
      </c>
      <c r="G41" s="27">
        <f t="shared" si="3"/>
        <v>186.28947051703003</v>
      </c>
      <c r="H41" s="28"/>
      <c r="I41" s="68">
        <f>+'App.2-BA_Fixed Asset Cont _2019'!L41</f>
        <v>-83.332373246543995</v>
      </c>
      <c r="J41" s="68">
        <v>-3.1010085661319948</v>
      </c>
      <c r="K41" s="26">
        <v>0</v>
      </c>
      <c r="L41" s="27">
        <f t="shared" si="0"/>
        <v>-86.433381812675989</v>
      </c>
      <c r="M41" s="29">
        <f t="shared" si="1"/>
        <v>99.856088704354036</v>
      </c>
    </row>
    <row r="42" spans="1:13" ht="15" x14ac:dyDescent="0.25">
      <c r="A42" s="24">
        <v>13</v>
      </c>
      <c r="B42" s="58">
        <v>1910</v>
      </c>
      <c r="C42" s="31" t="s">
        <v>28</v>
      </c>
      <c r="D42" s="68">
        <f>+'App.2-BA_Fixed Asset Cont _2019'!G42</f>
        <v>46.208657745335216</v>
      </c>
      <c r="E42" s="68">
        <v>8.1421184542777354</v>
      </c>
      <c r="F42" s="26">
        <v>0</v>
      </c>
      <c r="G42" s="27">
        <f t="shared" si="3"/>
        <v>54.350776199612952</v>
      </c>
      <c r="H42" s="28"/>
      <c r="I42" s="68">
        <f>+'App.2-BA_Fixed Asset Cont _2019'!L42</f>
        <v>-16.308957549873874</v>
      </c>
      <c r="J42" s="68">
        <v>-3.0116951770040439</v>
      </c>
      <c r="K42" s="26">
        <v>0</v>
      </c>
      <c r="L42" s="27">
        <f t="shared" si="0"/>
        <v>-19.320652726877917</v>
      </c>
      <c r="M42" s="29">
        <f t="shared" si="1"/>
        <v>35.030123472735035</v>
      </c>
    </row>
    <row r="43" spans="1:13" ht="15" x14ac:dyDescent="0.25">
      <c r="A43" s="24">
        <v>8</v>
      </c>
      <c r="B43" s="58">
        <v>1915</v>
      </c>
      <c r="C43" s="31" t="s">
        <v>79</v>
      </c>
      <c r="D43" s="68">
        <f>+'App.2-BA_Fixed Asset Cont _2019'!G43</f>
        <v>5.8307429800479502</v>
      </c>
      <c r="E43" s="68">
        <v>0.99160356598818999</v>
      </c>
      <c r="F43" s="26">
        <v>-0.73971333102000014</v>
      </c>
      <c r="G43" s="27">
        <f t="shared" si="3"/>
        <v>6.0826332150161404</v>
      </c>
      <c r="H43" s="28"/>
      <c r="I43" s="68">
        <f>+'App.2-BA_Fixed Asset Cont _2019'!L43</f>
        <v>-3.0796028034862721</v>
      </c>
      <c r="J43" s="68">
        <v>-0.93473475584580523</v>
      </c>
      <c r="K43" s="26">
        <v>0.73971333102000014</v>
      </c>
      <c r="L43" s="27">
        <f t="shared" si="0"/>
        <v>-3.274624228312077</v>
      </c>
      <c r="M43" s="29">
        <f t="shared" si="1"/>
        <v>2.8080089867040634</v>
      </c>
    </row>
    <row r="44" spans="1:13" ht="15" x14ac:dyDescent="0.25">
      <c r="A44" s="24">
        <v>10</v>
      </c>
      <c r="B44" s="58">
        <v>1920</v>
      </c>
      <c r="C44" s="31" t="s">
        <v>41</v>
      </c>
      <c r="D44" s="68">
        <f>+'App.2-BA_Fixed Asset Cont _2019'!G44</f>
        <v>34.360260500395235</v>
      </c>
      <c r="E44" s="68">
        <v>4.0871373500462322</v>
      </c>
      <c r="F44" s="26">
        <v>-4.65869947902</v>
      </c>
      <c r="G44" s="27">
        <f t="shared" si="3"/>
        <v>33.788698371421468</v>
      </c>
      <c r="H44" s="28"/>
      <c r="I44" s="68">
        <f>+'App.2-BA_Fixed Asset Cont _2019'!L44</f>
        <v>-16.691259849747958</v>
      </c>
      <c r="J44" s="68">
        <v>-3.2768880402954408</v>
      </c>
      <c r="K44" s="26">
        <v>4.65869947902</v>
      </c>
      <c r="L44" s="27">
        <f t="shared" si="0"/>
        <v>-15.309448411023396</v>
      </c>
      <c r="M44" s="29">
        <f t="shared" si="1"/>
        <v>18.479249960398072</v>
      </c>
    </row>
    <row r="45" spans="1:13" ht="15" x14ac:dyDescent="0.25">
      <c r="A45" s="24"/>
      <c r="B45" s="64">
        <v>1925</v>
      </c>
      <c r="C45" s="25" t="s">
        <v>78</v>
      </c>
      <c r="D45" s="68">
        <f>+'App.2-BA_Fixed Asset Cont _2019'!G45</f>
        <v>148.96237628028084</v>
      </c>
      <c r="E45" s="68">
        <v>27.339155679233219</v>
      </c>
      <c r="F45" s="26">
        <v>-11.188220419859999</v>
      </c>
      <c r="G45" s="27">
        <f t="shared" si="3"/>
        <v>165.11331153965406</v>
      </c>
      <c r="H45" s="28"/>
      <c r="I45" s="68">
        <f>+'App.2-BA_Fixed Asset Cont _2019'!L45</f>
        <v>-70.624221632608283</v>
      </c>
      <c r="J45" s="68">
        <v>-31.694284533325906</v>
      </c>
      <c r="K45" s="26">
        <v>11.188220419859999</v>
      </c>
      <c r="L45" s="27">
        <f t="shared" si="0"/>
        <v>-91.130285746074193</v>
      </c>
      <c r="M45" s="29">
        <f t="shared" si="1"/>
        <v>73.98302579357987</v>
      </c>
    </row>
    <row r="46" spans="1:13" ht="15" x14ac:dyDescent="0.25">
      <c r="A46" s="24">
        <v>10</v>
      </c>
      <c r="B46" s="57">
        <v>1930</v>
      </c>
      <c r="C46" s="31" t="s">
        <v>42</v>
      </c>
      <c r="D46" s="68">
        <f>+'App.2-BA_Fixed Asset Cont _2019'!G46</f>
        <v>298.40891205335936</v>
      </c>
      <c r="E46" s="68">
        <v>29.360654855898169</v>
      </c>
      <c r="F46" s="26">
        <v>0</v>
      </c>
      <c r="G46" s="27">
        <f t="shared" si="3"/>
        <v>327.76956690925755</v>
      </c>
      <c r="H46" s="28"/>
      <c r="I46" s="68">
        <f>+'App.2-BA_Fixed Asset Cont _2019'!L46</f>
        <v>-231.99774039874779</v>
      </c>
      <c r="J46" s="68">
        <v>-27.618346916410538</v>
      </c>
      <c r="K46" s="26">
        <v>0</v>
      </c>
      <c r="L46" s="27">
        <f t="shared" si="0"/>
        <v>-259.61608731515832</v>
      </c>
      <c r="M46" s="29">
        <f t="shared" si="1"/>
        <v>68.153479594099224</v>
      </c>
    </row>
    <row r="47" spans="1:13" ht="15" x14ac:dyDescent="0.25">
      <c r="A47" s="24">
        <v>8</v>
      </c>
      <c r="B47" s="57">
        <v>1935</v>
      </c>
      <c r="C47" s="31" t="s">
        <v>43</v>
      </c>
      <c r="D47" s="68">
        <f>+'App.2-BA_Fixed Asset Cont _2019'!G47</f>
        <v>1.2655704184240339</v>
      </c>
      <c r="E47" s="68">
        <v>0.59614526939719359</v>
      </c>
      <c r="F47" s="26">
        <v>0</v>
      </c>
      <c r="G47" s="27">
        <f t="shared" si="3"/>
        <v>1.8617156878212275</v>
      </c>
      <c r="H47" s="28"/>
      <c r="I47" s="68">
        <f>+'App.2-BA_Fixed Asset Cont _2019'!L47</f>
        <v>-0.29906104299890379</v>
      </c>
      <c r="J47" s="68">
        <v>-0.25872598908230993</v>
      </c>
      <c r="K47" s="26">
        <v>0</v>
      </c>
      <c r="L47" s="27">
        <f t="shared" si="0"/>
        <v>-0.55778703208121372</v>
      </c>
      <c r="M47" s="29">
        <f t="shared" si="1"/>
        <v>1.3039286557400138</v>
      </c>
    </row>
    <row r="48" spans="1:13" ht="15" x14ac:dyDescent="0.25">
      <c r="A48" s="24">
        <v>8</v>
      </c>
      <c r="B48" s="57">
        <v>1940</v>
      </c>
      <c r="C48" s="31" t="s">
        <v>44</v>
      </c>
      <c r="D48" s="68">
        <f>+'App.2-BA_Fixed Asset Cont _2019'!G48</f>
        <v>5.2082001790563099</v>
      </c>
      <c r="E48" s="68">
        <v>0.12119389728869684</v>
      </c>
      <c r="F48" s="26">
        <v>-1.40401842966</v>
      </c>
      <c r="G48" s="27">
        <f t="shared" si="3"/>
        <v>3.9253756466850067</v>
      </c>
      <c r="H48" s="28"/>
      <c r="I48" s="68">
        <f>+'App.2-BA_Fixed Asset Cont _2019'!L48</f>
        <v>-3.1483295013052643</v>
      </c>
      <c r="J48" s="68">
        <v>-0.68205673294816704</v>
      </c>
      <c r="K48" s="26">
        <v>1.40401842966</v>
      </c>
      <c r="L48" s="27">
        <f t="shared" si="0"/>
        <v>-2.4263678045934318</v>
      </c>
      <c r="M48" s="29">
        <f t="shared" si="1"/>
        <v>1.4990078420915749</v>
      </c>
    </row>
    <row r="49" spans="1:13" ht="15" x14ac:dyDescent="0.25">
      <c r="A49" s="24">
        <v>8</v>
      </c>
      <c r="B49" s="57">
        <v>1945</v>
      </c>
      <c r="C49" s="31" t="s">
        <v>45</v>
      </c>
      <c r="D49" s="68">
        <f>+'App.2-BA_Fixed Asset Cont _2019'!G49</f>
        <v>5.1744769320772326</v>
      </c>
      <c r="E49" s="68">
        <v>1.0316910611792787</v>
      </c>
      <c r="F49" s="26">
        <v>-1.04595561462</v>
      </c>
      <c r="G49" s="27">
        <f t="shared" si="3"/>
        <v>5.1602123786365119</v>
      </c>
      <c r="H49" s="28"/>
      <c r="I49" s="68">
        <f>+'App.2-BA_Fixed Asset Cont _2019'!L49</f>
        <v>-2.3329528161129192</v>
      </c>
      <c r="J49" s="68">
        <v>-0.92774701873501786</v>
      </c>
      <c r="K49" s="26">
        <v>1.04595561462</v>
      </c>
      <c r="L49" s="27">
        <f t="shared" si="0"/>
        <v>-2.2147442202279373</v>
      </c>
      <c r="M49" s="29">
        <f t="shared" si="1"/>
        <v>2.9454681584085747</v>
      </c>
    </row>
    <row r="50" spans="1:13" ht="14.4" x14ac:dyDescent="0.3">
      <c r="A50" s="24">
        <v>8</v>
      </c>
      <c r="B50" s="57">
        <v>1950</v>
      </c>
      <c r="C50" s="31" t="s">
        <v>46</v>
      </c>
      <c r="D50" s="68">
        <f>+'App.2-BA_Fixed Asset Cont _2019'!G50</f>
        <v>162.73050964139304</v>
      </c>
      <c r="E50" s="68">
        <v>2.9218778323539283</v>
      </c>
      <c r="F50" s="26">
        <v>0</v>
      </c>
      <c r="G50" s="27">
        <f t="shared" si="3"/>
        <v>165.65238747374696</v>
      </c>
      <c r="H50" s="28"/>
      <c r="I50" s="68">
        <f>+'App.2-BA_Fixed Asset Cont _2019'!L50</f>
        <v>-100.85317206500969</v>
      </c>
      <c r="J50" s="68">
        <v>-8.2330503194466633</v>
      </c>
      <c r="K50" s="26">
        <v>0</v>
      </c>
      <c r="L50" s="27">
        <f t="shared" si="0"/>
        <v>-109.08622238445635</v>
      </c>
      <c r="M50" s="29">
        <f t="shared" si="1"/>
        <v>56.566165089290607</v>
      </c>
    </row>
    <row r="51" spans="1:13" ht="14.4" x14ac:dyDescent="0.3">
      <c r="A51" s="24">
        <v>8</v>
      </c>
      <c r="B51" s="57">
        <v>1955</v>
      </c>
      <c r="C51" s="31" t="s">
        <v>47</v>
      </c>
      <c r="D51" s="68">
        <f>+'App.2-BA_Fixed Asset Cont _2019'!G51</f>
        <v>65.090195085953155</v>
      </c>
      <c r="E51" s="68">
        <v>10.905990052368601</v>
      </c>
      <c r="F51" s="26">
        <v>0</v>
      </c>
      <c r="G51" s="27">
        <f t="shared" si="3"/>
        <v>75.996185138321749</v>
      </c>
      <c r="H51" s="28"/>
      <c r="I51" s="68">
        <f>+'App.2-BA_Fixed Asset Cont _2019'!L51</f>
        <v>-8.074129407921939</v>
      </c>
      <c r="J51" s="68">
        <v>15.049066446638266</v>
      </c>
      <c r="K51" s="26">
        <v>0</v>
      </c>
      <c r="L51" s="27">
        <f t="shared" si="0"/>
        <v>6.9749370387163268</v>
      </c>
      <c r="M51" s="29">
        <f t="shared" si="1"/>
        <v>82.971122177038069</v>
      </c>
    </row>
    <row r="52" spans="1:13" ht="14.4" x14ac:dyDescent="0.3">
      <c r="A52" s="32">
        <v>8</v>
      </c>
      <c r="B52" s="59">
        <v>1960</v>
      </c>
      <c r="C52" s="25" t="s">
        <v>48</v>
      </c>
      <c r="D52" s="68">
        <f>+'App.2-BA_Fixed Asset Cont _2019'!G52</f>
        <v>3.8323928775161118</v>
      </c>
      <c r="E52" s="68">
        <v>1.1043676158605145</v>
      </c>
      <c r="F52" s="26">
        <v>-0.10835515332000001</v>
      </c>
      <c r="G52" s="27">
        <f t="shared" si="3"/>
        <v>4.8284053400566265</v>
      </c>
      <c r="H52" s="28"/>
      <c r="I52" s="68">
        <f>+'App.2-BA_Fixed Asset Cont _2019'!L52</f>
        <v>-2.1042896708560601</v>
      </c>
      <c r="J52" s="68">
        <v>-0.75033026251647927</v>
      </c>
      <c r="K52" s="26">
        <v>0.10835515332000001</v>
      </c>
      <c r="L52" s="27">
        <f t="shared" si="0"/>
        <v>-2.746264780052539</v>
      </c>
      <c r="M52" s="29">
        <f t="shared" si="1"/>
        <v>2.0821405600040874</v>
      </c>
    </row>
    <row r="53" spans="1:13" ht="26.4" x14ac:dyDescent="0.3">
      <c r="A53" s="33">
        <v>47</v>
      </c>
      <c r="B53" s="59">
        <v>1970</v>
      </c>
      <c r="C53" s="31" t="s">
        <v>49</v>
      </c>
      <c r="D53" s="68">
        <f>+'App.2-BA_Fixed Asset Cont _2019'!G53</f>
        <v>0</v>
      </c>
      <c r="E53" s="68">
        <v>0</v>
      </c>
      <c r="F53" s="26">
        <v>0</v>
      </c>
      <c r="G53" s="27">
        <f t="shared" si="3"/>
        <v>0</v>
      </c>
      <c r="H53" s="28"/>
      <c r="I53" s="68">
        <f>+'App.2-BA_Fixed Asset Cont _2019'!L53</f>
        <v>0</v>
      </c>
      <c r="J53" s="68">
        <v>0</v>
      </c>
      <c r="K53" s="26">
        <v>0</v>
      </c>
      <c r="L53" s="27">
        <f t="shared" si="0"/>
        <v>0</v>
      </c>
      <c r="M53" s="29">
        <f t="shared" si="1"/>
        <v>0</v>
      </c>
    </row>
    <row r="54" spans="1:13" ht="14.4" x14ac:dyDescent="0.3">
      <c r="A54" s="24">
        <v>47</v>
      </c>
      <c r="B54" s="57">
        <v>1975</v>
      </c>
      <c r="C54" s="31" t="s">
        <v>50</v>
      </c>
      <c r="D54" s="68">
        <f>+'App.2-BA_Fixed Asset Cont _2019'!G54</f>
        <v>0</v>
      </c>
      <c r="E54" s="68">
        <v>0</v>
      </c>
      <c r="F54" s="26">
        <v>0</v>
      </c>
      <c r="G54" s="27">
        <f t="shared" si="3"/>
        <v>0</v>
      </c>
      <c r="H54" s="28"/>
      <c r="I54" s="68">
        <f>+'App.2-BA_Fixed Asset Cont _2019'!L54</f>
        <v>0</v>
      </c>
      <c r="J54" s="68">
        <v>0</v>
      </c>
      <c r="K54" s="26">
        <v>0</v>
      </c>
      <c r="L54" s="27">
        <f t="shared" si="0"/>
        <v>0</v>
      </c>
      <c r="M54" s="29">
        <f t="shared" si="1"/>
        <v>0</v>
      </c>
    </row>
    <row r="55" spans="1:13" ht="14.4" x14ac:dyDescent="0.3">
      <c r="A55" s="24">
        <v>47</v>
      </c>
      <c r="B55" s="57">
        <v>1980</v>
      </c>
      <c r="C55" s="31" t="s">
        <v>51</v>
      </c>
      <c r="D55" s="68">
        <f>+'App.2-BA_Fixed Asset Cont _2019'!G55</f>
        <v>150.25902000691545</v>
      </c>
      <c r="E55" s="68">
        <v>52.127888874696602</v>
      </c>
      <c r="F55" s="26">
        <v>0</v>
      </c>
      <c r="G55" s="27">
        <f t="shared" si="3"/>
        <v>202.38690888161204</v>
      </c>
      <c r="H55" s="28"/>
      <c r="I55" s="68">
        <f>+'App.2-BA_Fixed Asset Cont _2019'!L55</f>
        <v>-129.75254692527068</v>
      </c>
      <c r="J55" s="68">
        <v>-24.489163216567079</v>
      </c>
      <c r="K55" s="26">
        <v>0</v>
      </c>
      <c r="L55" s="27">
        <f t="shared" si="0"/>
        <v>-154.24171014183776</v>
      </c>
      <c r="M55" s="29">
        <f t="shared" si="1"/>
        <v>48.145198739774287</v>
      </c>
    </row>
    <row r="56" spans="1:13" ht="14.4" x14ac:dyDescent="0.3">
      <c r="A56" s="24">
        <v>47</v>
      </c>
      <c r="B56" s="57">
        <v>1985</v>
      </c>
      <c r="C56" s="31" t="s">
        <v>52</v>
      </c>
      <c r="D56" s="68">
        <f>+'App.2-BA_Fixed Asset Cont _2019'!G56</f>
        <v>15.0568197</v>
      </c>
      <c r="E56" s="68">
        <v>0</v>
      </c>
      <c r="F56" s="26">
        <v>0</v>
      </c>
      <c r="G56" s="27">
        <f t="shared" si="3"/>
        <v>15.0568197</v>
      </c>
      <c r="H56" s="28"/>
      <c r="I56" s="68">
        <f>+'App.2-BA_Fixed Asset Cont _2019'!L56</f>
        <v>-8.7535117925000012</v>
      </c>
      <c r="J56" s="68">
        <v>-0.42795944624999999</v>
      </c>
      <c r="K56" s="26">
        <v>0</v>
      </c>
      <c r="L56" s="27">
        <f t="shared" si="0"/>
        <v>-9.1814712387500013</v>
      </c>
      <c r="M56" s="29">
        <f t="shared" si="1"/>
        <v>5.8753484612499989</v>
      </c>
    </row>
    <row r="57" spans="1:13" ht="14.4" x14ac:dyDescent="0.3">
      <c r="A57" s="33">
        <v>47</v>
      </c>
      <c r="B57" s="57">
        <v>1990</v>
      </c>
      <c r="C57" s="34" t="s">
        <v>53</v>
      </c>
      <c r="D57" s="68">
        <f>+'App.2-BA_Fixed Asset Cont _2019'!G57</f>
        <v>10.08096576714</v>
      </c>
      <c r="E57" s="68">
        <v>0</v>
      </c>
      <c r="F57" s="26">
        <v>0</v>
      </c>
      <c r="G57" s="27">
        <f t="shared" si="3"/>
        <v>10.08096576714</v>
      </c>
      <c r="H57" s="28"/>
      <c r="I57" s="68">
        <f>+'App.2-BA_Fixed Asset Cont _2019'!L57</f>
        <v>-7.1784112581200006</v>
      </c>
      <c r="J57" s="68">
        <v>-0.43540331100000007</v>
      </c>
      <c r="K57" s="26">
        <v>0</v>
      </c>
      <c r="L57" s="27">
        <f t="shared" si="0"/>
        <v>-7.6138145691200005</v>
      </c>
      <c r="M57" s="29">
        <f t="shared" si="1"/>
        <v>2.4671511980199998</v>
      </c>
    </row>
    <row r="58" spans="1:13" ht="14.4" x14ac:dyDescent="0.3">
      <c r="A58" s="24">
        <v>47</v>
      </c>
      <c r="B58" s="57">
        <v>1995</v>
      </c>
      <c r="C58" s="31" t="s">
        <v>54</v>
      </c>
      <c r="D58" s="68">
        <f>+'App.2-BA_Fixed Asset Cont _2019'!G58</f>
        <v>0</v>
      </c>
      <c r="E58" s="68">
        <v>0</v>
      </c>
      <c r="F58" s="26">
        <v>0</v>
      </c>
      <c r="G58" s="27">
        <f t="shared" si="3"/>
        <v>0</v>
      </c>
      <c r="H58" s="28"/>
      <c r="I58" s="68">
        <f>+'App.2-BA_Fixed Asset Cont _2019'!L58</f>
        <v>0</v>
      </c>
      <c r="J58" s="68">
        <v>0</v>
      </c>
      <c r="K58" s="26">
        <v>0</v>
      </c>
      <c r="L58" s="27">
        <f t="shared" si="0"/>
        <v>0</v>
      </c>
      <c r="M58" s="29">
        <f t="shared" si="1"/>
        <v>0</v>
      </c>
    </row>
    <row r="59" spans="1:13" ht="15.6" x14ac:dyDescent="0.3">
      <c r="A59" s="24">
        <v>47</v>
      </c>
      <c r="B59" s="57">
        <v>2440</v>
      </c>
      <c r="C59" s="31" t="s">
        <v>55</v>
      </c>
      <c r="D59" s="68">
        <f>+'App.2-BA_Fixed Asset Cont _2019'!G59</f>
        <v>0</v>
      </c>
      <c r="E59" s="68">
        <v>0</v>
      </c>
      <c r="F59" s="26">
        <v>0</v>
      </c>
      <c r="G59" s="27">
        <f t="shared" si="3"/>
        <v>0</v>
      </c>
      <c r="I59" s="68">
        <f>+'App.2-BA_Fixed Asset Cont _2019'!L59</f>
        <v>0</v>
      </c>
      <c r="J59" s="68">
        <v>0</v>
      </c>
      <c r="K59" s="26">
        <v>0</v>
      </c>
      <c r="L59" s="27"/>
      <c r="M59" s="29">
        <f>G59+L59</f>
        <v>0</v>
      </c>
    </row>
    <row r="60" spans="1:13" ht="14.4" x14ac:dyDescent="0.3">
      <c r="A60" s="35"/>
      <c r="B60" s="35"/>
      <c r="C60" s="36"/>
      <c r="D60" s="69"/>
      <c r="E60" s="69"/>
      <c r="F60" s="37"/>
      <c r="G60" s="27"/>
      <c r="I60" s="69"/>
      <c r="J60" s="69"/>
      <c r="K60" s="37"/>
      <c r="L60" s="27"/>
      <c r="M60" s="29">
        <f>G60+L60</f>
        <v>0</v>
      </c>
    </row>
    <row r="61" spans="1:13" x14ac:dyDescent="0.25">
      <c r="A61" s="35"/>
      <c r="B61" s="35"/>
      <c r="C61" s="39" t="s">
        <v>56</v>
      </c>
      <c r="D61" s="77">
        <f>SUM(D17:D60)</f>
        <v>12792.823563752856</v>
      </c>
      <c r="E61" s="77">
        <f>SUM(E17:E60)</f>
        <v>748.47469647441392</v>
      </c>
      <c r="F61" s="77">
        <f>SUM(F17:F60)</f>
        <v>-44.966408666852239</v>
      </c>
      <c r="G61" s="77">
        <f>SUM(G17:G60)</f>
        <v>13496.331851560415</v>
      </c>
      <c r="H61" s="39"/>
      <c r="I61" s="77">
        <f>SUM(I17:I60)</f>
        <v>-4830.4121216929643</v>
      </c>
      <c r="J61" s="77">
        <f>SUM(J17:J60)</f>
        <v>-369.63337978020411</v>
      </c>
      <c r="K61" s="77">
        <f>SUM(K17:K60)</f>
        <v>45.594219319652233</v>
      </c>
      <c r="L61" s="77">
        <f>SUM(L17:L60)</f>
        <v>-5154.4512821535172</v>
      </c>
      <c r="M61" s="70">
        <f>SUM(M17:M60)</f>
        <v>8341.8805694068997</v>
      </c>
    </row>
    <row r="62" spans="1:13" ht="39.6" x14ac:dyDescent="0.3">
      <c r="A62" s="35"/>
      <c r="B62" s="35"/>
      <c r="C62" s="87" t="s">
        <v>57</v>
      </c>
      <c r="D62" s="79"/>
      <c r="E62" s="80"/>
      <c r="F62" s="80"/>
      <c r="G62" s="71">
        <f t="shared" ref="G62" si="4">D62+E62+F62</f>
        <v>0</v>
      </c>
      <c r="H62" s="86"/>
      <c r="I62" s="80"/>
      <c r="J62" s="80"/>
      <c r="K62" s="80"/>
      <c r="L62" s="71">
        <f t="shared" ref="L62:L63" si="5">I62+J62+K62</f>
        <v>0</v>
      </c>
      <c r="M62" s="82">
        <f t="shared" ref="M62:M63" si="6">G62+L62</f>
        <v>0</v>
      </c>
    </row>
    <row r="63" spans="1:13" ht="26.4" x14ac:dyDescent="0.3">
      <c r="A63" s="35"/>
      <c r="B63" s="35"/>
      <c r="C63" s="88" t="s">
        <v>58</v>
      </c>
      <c r="D63" s="79">
        <f>+'App.2-BA_Fixed Asset Cont _2019'!G63</f>
        <v>-70.630302003685813</v>
      </c>
      <c r="E63" s="80">
        <v>-3.4142873888362506</v>
      </c>
      <c r="F63" s="80"/>
      <c r="G63" s="71">
        <f t="shared" si="3"/>
        <v>-74.04458939252207</v>
      </c>
      <c r="H63" s="86"/>
      <c r="I63" s="80">
        <f>+'App.2-BA_Fixed Asset Cont _2019'!L63</f>
        <v>17.743635069446558</v>
      </c>
      <c r="J63" s="80">
        <v>4.4980710284987957</v>
      </c>
      <c r="K63" s="80"/>
      <c r="L63" s="71">
        <f t="shared" si="5"/>
        <v>22.241706097945354</v>
      </c>
      <c r="M63" s="82">
        <f t="shared" si="6"/>
        <v>-51.802883294576716</v>
      </c>
    </row>
    <row r="64" spans="1:13" x14ac:dyDescent="0.25">
      <c r="A64" s="35"/>
      <c r="B64" s="35"/>
      <c r="C64" s="39" t="s">
        <v>59</v>
      </c>
      <c r="D64" s="76">
        <f>SUM(D61:D63)</f>
        <v>12722.193261749169</v>
      </c>
      <c r="E64" s="76">
        <f t="shared" ref="E64:G64" si="7">SUM(E61:E63)</f>
        <v>745.0604090855777</v>
      </c>
      <c r="F64" s="76">
        <f t="shared" si="7"/>
        <v>-44.966408666852239</v>
      </c>
      <c r="G64" s="77">
        <f t="shared" si="7"/>
        <v>13422.287262167893</v>
      </c>
      <c r="H64" s="39"/>
      <c r="I64" s="76">
        <f t="shared" ref="I64:K64" si="8">SUM(I61:I63)</f>
        <v>-4812.6684866235173</v>
      </c>
      <c r="J64" s="76">
        <f t="shared" si="8"/>
        <v>-365.13530875170534</v>
      </c>
      <c r="K64" s="76">
        <f t="shared" si="8"/>
        <v>45.594219319652233</v>
      </c>
      <c r="L64" s="77">
        <f>SUM(L61:L63)</f>
        <v>-5132.2095760555721</v>
      </c>
      <c r="M64" s="77">
        <f>SUM(M61:M63)</f>
        <v>8290.0776861123231</v>
      </c>
    </row>
    <row r="65" spans="1:14" ht="16.2" x14ac:dyDescent="0.3">
      <c r="A65" s="35"/>
      <c r="B65" s="35"/>
      <c r="C65" s="124" t="s">
        <v>60</v>
      </c>
      <c r="D65" s="125"/>
      <c r="E65" s="125"/>
      <c r="F65" s="125"/>
      <c r="G65" s="125"/>
      <c r="H65" s="125"/>
      <c r="I65" s="126"/>
      <c r="J65" s="85"/>
      <c r="K65" s="44"/>
      <c r="L65" s="43"/>
      <c r="M65" s="44"/>
    </row>
    <row r="66" spans="1:14" ht="14.4" x14ac:dyDescent="0.3">
      <c r="A66" s="35"/>
      <c r="B66" s="35"/>
      <c r="C66" s="121" t="s">
        <v>61</v>
      </c>
      <c r="D66" s="122"/>
      <c r="E66" s="122"/>
      <c r="F66" s="122"/>
      <c r="G66" s="122"/>
      <c r="H66" s="122"/>
      <c r="I66" s="123"/>
      <c r="J66" s="39">
        <f>J64+J65</f>
        <v>-365.13530875170534</v>
      </c>
      <c r="K66" s="42"/>
      <c r="L66" s="43"/>
      <c r="M66" s="44"/>
    </row>
    <row r="67" spans="1:14" x14ac:dyDescent="0.25">
      <c r="N67" s="65"/>
    </row>
    <row r="68" spans="1:14" x14ac:dyDescent="0.25">
      <c r="I68" s="45" t="s">
        <v>62</v>
      </c>
      <c r="J68" s="46"/>
    </row>
    <row r="69" spans="1:14" ht="14.4" x14ac:dyDescent="0.3">
      <c r="A69" s="35">
        <v>10</v>
      </c>
      <c r="B69" s="35"/>
      <c r="C69" s="36" t="s">
        <v>63</v>
      </c>
      <c r="I69" s="46" t="s">
        <v>63</v>
      </c>
      <c r="J69" s="46"/>
      <c r="K69" s="47"/>
    </row>
    <row r="70" spans="1:14" ht="14.4" x14ac:dyDescent="0.3">
      <c r="A70" s="35">
        <v>8</v>
      </c>
      <c r="B70" s="35"/>
      <c r="C70" s="36" t="s">
        <v>43</v>
      </c>
      <c r="I70" s="46" t="s">
        <v>43</v>
      </c>
      <c r="J70" s="46"/>
      <c r="K70" s="48"/>
    </row>
    <row r="71" spans="1:14" ht="14.4" x14ac:dyDescent="0.3">
      <c r="I71" s="49" t="s">
        <v>64</v>
      </c>
      <c r="K71" s="50">
        <f>J66-K69-K70</f>
        <v>-365.13530875170534</v>
      </c>
    </row>
    <row r="72" spans="1:14" x14ac:dyDescent="0.25">
      <c r="N72" s="51"/>
    </row>
    <row r="73" spans="1:14" x14ac:dyDescent="0.25">
      <c r="C73" s="66"/>
      <c r="D73" s="105"/>
      <c r="E73" s="66"/>
      <c r="F73" s="66"/>
      <c r="G73" s="105"/>
      <c r="H73" s="42"/>
      <c r="I73" s="105"/>
      <c r="J73" s="109"/>
      <c r="K73" s="112"/>
      <c r="L73" s="109"/>
      <c r="M73" s="66"/>
      <c r="N73" s="51"/>
    </row>
    <row r="74" spans="1:14" x14ac:dyDescent="0.25">
      <c r="A74" s="52" t="s">
        <v>65</v>
      </c>
      <c r="C74" s="66"/>
      <c r="D74" s="107"/>
      <c r="E74" s="107"/>
      <c r="F74" s="107"/>
      <c r="G74" s="107"/>
      <c r="H74" s="111"/>
      <c r="I74" s="107"/>
      <c r="J74" s="107"/>
      <c r="K74" s="107"/>
      <c r="L74" s="107"/>
      <c r="M74" s="66"/>
      <c r="N74" s="51"/>
    </row>
    <row r="76" spans="1:14" x14ac:dyDescent="0.25">
      <c r="A76" s="1">
        <v>1</v>
      </c>
      <c r="B76" s="116" t="s">
        <v>66</v>
      </c>
      <c r="C76" s="116"/>
      <c r="D76" s="116"/>
      <c r="E76" s="116"/>
      <c r="F76" s="116"/>
      <c r="G76" s="116"/>
      <c r="H76" s="116"/>
      <c r="I76" s="116"/>
      <c r="J76" s="116"/>
      <c r="K76" s="116"/>
      <c r="L76" s="116"/>
      <c r="M76" s="116"/>
    </row>
    <row r="77" spans="1:14" x14ac:dyDescent="0.25">
      <c r="B77" s="116"/>
      <c r="C77" s="116"/>
      <c r="D77" s="116"/>
      <c r="E77" s="116"/>
      <c r="F77" s="116"/>
      <c r="G77" s="116"/>
      <c r="H77" s="116"/>
      <c r="I77" s="116"/>
      <c r="J77" s="116"/>
      <c r="K77" s="116"/>
      <c r="L77" s="116"/>
      <c r="M77" s="116"/>
    </row>
    <row r="78" spans="1:14" ht="12.75" customHeight="1" x14ac:dyDescent="0.25"/>
    <row r="79" spans="1:14" x14ac:dyDescent="0.25">
      <c r="A79" s="1">
        <v>2</v>
      </c>
      <c r="B79" s="114" t="s">
        <v>67</v>
      </c>
      <c r="C79" s="114"/>
      <c r="D79" s="114"/>
      <c r="E79" s="114"/>
      <c r="F79" s="114"/>
      <c r="G79" s="114"/>
      <c r="H79" s="114"/>
      <c r="I79" s="114"/>
      <c r="J79" s="114"/>
      <c r="K79" s="114"/>
      <c r="L79" s="114"/>
      <c r="M79" s="114"/>
    </row>
    <row r="80" spans="1:14" x14ac:dyDescent="0.25">
      <c r="B80" s="114"/>
      <c r="C80" s="114"/>
      <c r="D80" s="114"/>
      <c r="E80" s="114"/>
      <c r="F80" s="114"/>
      <c r="G80" s="114"/>
      <c r="H80" s="114"/>
      <c r="I80" s="114"/>
      <c r="J80" s="114"/>
      <c r="K80" s="114"/>
      <c r="L80" s="114"/>
      <c r="M80" s="114"/>
    </row>
    <row r="82" spans="1:13" x14ac:dyDescent="0.25">
      <c r="A82" s="1">
        <v>3</v>
      </c>
      <c r="B82" s="115" t="s">
        <v>68</v>
      </c>
      <c r="C82" s="115"/>
      <c r="D82" s="115"/>
      <c r="E82" s="115"/>
      <c r="F82" s="115"/>
      <c r="G82" s="115"/>
      <c r="H82" s="115"/>
      <c r="I82" s="115"/>
      <c r="J82" s="115"/>
      <c r="K82" s="115"/>
      <c r="L82" s="115"/>
      <c r="M82" s="115"/>
    </row>
    <row r="84" spans="1:13" x14ac:dyDescent="0.25">
      <c r="A84" s="1">
        <v>4</v>
      </c>
      <c r="B84" s="53" t="s">
        <v>69</v>
      </c>
      <c r="C84" s="11"/>
    </row>
    <row r="86" spans="1:13" x14ac:dyDescent="0.25">
      <c r="A86" s="1">
        <v>5</v>
      </c>
      <c r="B86" s="54" t="s">
        <v>70</v>
      </c>
    </row>
    <row r="88" spans="1:13" x14ac:dyDescent="0.25">
      <c r="A88" s="1">
        <v>6</v>
      </c>
      <c r="B88" s="115" t="s">
        <v>71</v>
      </c>
      <c r="C88" s="115"/>
      <c r="D88" s="115"/>
      <c r="E88" s="115"/>
      <c r="F88" s="115"/>
      <c r="G88" s="115"/>
      <c r="H88" s="115"/>
      <c r="I88" s="115"/>
      <c r="J88" s="115"/>
      <c r="K88" s="115"/>
      <c r="L88" s="115"/>
      <c r="M88" s="115"/>
    </row>
    <row r="89" spans="1:13" x14ac:dyDescent="0.25">
      <c r="B89" s="115"/>
      <c r="C89" s="115"/>
      <c r="D89" s="115"/>
      <c r="E89" s="115"/>
      <c r="F89" s="115"/>
      <c r="G89" s="115"/>
      <c r="H89" s="115"/>
      <c r="I89" s="115"/>
      <c r="J89" s="115"/>
      <c r="K89" s="115"/>
      <c r="L89" s="115"/>
      <c r="M89" s="115"/>
    </row>
    <row r="90" spans="1:13" x14ac:dyDescent="0.25">
      <c r="B90" s="115"/>
      <c r="C90" s="115"/>
      <c r="D90" s="115"/>
      <c r="E90" s="115"/>
      <c r="F90" s="115"/>
      <c r="G90" s="115"/>
      <c r="H90" s="115"/>
      <c r="I90" s="115"/>
      <c r="J90" s="115"/>
      <c r="K90" s="115"/>
      <c r="L90" s="115"/>
      <c r="M90" s="115"/>
    </row>
    <row r="92" spans="1:13" x14ac:dyDescent="0.25">
      <c r="B92" s="116"/>
      <c r="C92" s="116"/>
      <c r="D92" s="116"/>
      <c r="E92" s="116"/>
      <c r="F92" s="116"/>
      <c r="G92" s="116"/>
      <c r="H92" s="116"/>
      <c r="I92" s="116"/>
      <c r="J92" s="116"/>
      <c r="K92" s="116"/>
      <c r="L92" s="116"/>
      <c r="M92" s="116"/>
    </row>
    <row r="93" spans="1:13" x14ac:dyDescent="0.25">
      <c r="B93" s="116"/>
      <c r="C93" s="116"/>
      <c r="D93" s="116"/>
      <c r="E93" s="116"/>
      <c r="F93" s="116"/>
      <c r="G93" s="116"/>
      <c r="H93" s="116"/>
      <c r="I93" s="116"/>
      <c r="J93" s="116"/>
      <c r="K93" s="116"/>
      <c r="L93" s="116"/>
      <c r="M93" s="116"/>
    </row>
  </sheetData>
  <mergeCells count="10">
    <mergeCell ref="B79:M80"/>
    <mergeCell ref="B82:M82"/>
    <mergeCell ref="B88:M90"/>
    <mergeCell ref="B92:M93"/>
    <mergeCell ref="A9:M9"/>
    <mergeCell ref="A10:M10"/>
    <mergeCell ref="D15:G15"/>
    <mergeCell ref="C65:I65"/>
    <mergeCell ref="C66:I66"/>
    <mergeCell ref="B76:M77"/>
  </mergeCells>
  <dataValidations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93"/>
  <sheetViews>
    <sheetView showGridLines="0" topLeftCell="A9" zoomScale="85" zoomScaleNormal="85" workbookViewId="0">
      <pane xSplit="3" ySplit="8" topLeftCell="D17" activePane="bottomRight" state="frozen"/>
      <selection activeCell="I64" sqref="I64"/>
      <selection pane="topRight" activeCell="I64" sqref="I64"/>
      <selection pane="bottomLeft" activeCell="I64" sqref="I64"/>
      <selection pane="bottomRight" activeCell="M64" sqref="M64"/>
    </sheetView>
  </sheetViews>
  <sheetFormatPr defaultColWidth="9.109375" defaultRowHeight="13.2" x14ac:dyDescent="0.25"/>
  <cols>
    <col min="1" max="1" width="7.6640625" style="1" customWidth="1"/>
    <col min="2" max="2" width="10.109375" style="1" customWidth="1"/>
    <col min="3" max="3" width="37.88671875" style="2" customWidth="1"/>
    <col min="4" max="4" width="14.44140625" style="2" customWidth="1"/>
    <col min="5" max="5" width="13" style="2" customWidth="1"/>
    <col min="6" max="6" width="11.6640625" style="2" customWidth="1"/>
    <col min="7" max="7" width="13.5546875" style="2" customWidth="1"/>
    <col min="8" max="8" width="1.6640625" style="3" customWidth="1"/>
    <col min="9" max="9" width="14.33203125" style="2" customWidth="1"/>
    <col min="10" max="10" width="13.44140625" style="2" customWidth="1"/>
    <col min="11" max="11" width="11.88671875" style="2" customWidth="1"/>
    <col min="12" max="12" width="14.5546875" style="2" bestFit="1" customWidth="1"/>
    <col min="13" max="13" width="14.109375" style="2" bestFit="1" customWidth="1"/>
    <col min="14" max="14" width="10.33203125" style="2" bestFit="1" customWidth="1"/>
    <col min="15" max="16384" width="9.109375" style="2"/>
  </cols>
  <sheetData>
    <row r="1" spans="1:13" ht="12.75" hidden="1" x14ac:dyDescent="0.2">
      <c r="L1" s="4" t="s">
        <v>0</v>
      </c>
      <c r="M1" s="5">
        <v>0</v>
      </c>
    </row>
    <row r="2" spans="1:13" ht="12.75" hidden="1" x14ac:dyDescent="0.2">
      <c r="L2" s="4" t="s">
        <v>1</v>
      </c>
      <c r="M2" s="6"/>
    </row>
    <row r="3" spans="1:13" ht="12.75" hidden="1" x14ac:dyDescent="0.2">
      <c r="L3" s="4" t="s">
        <v>2</v>
      </c>
      <c r="M3" s="6"/>
    </row>
    <row r="4" spans="1:13" ht="12.75" hidden="1" x14ac:dyDescent="0.2">
      <c r="L4" s="4" t="s">
        <v>3</v>
      </c>
      <c r="M4" s="6"/>
    </row>
    <row r="5" spans="1:13" ht="12.75" hidden="1" x14ac:dyDescent="0.2">
      <c r="L5" s="4" t="s">
        <v>4</v>
      </c>
      <c r="M5" s="7"/>
    </row>
    <row r="6" spans="1:13" ht="12.75" hidden="1" x14ac:dyDescent="0.2">
      <c r="L6" s="4"/>
      <c r="M6" s="8"/>
    </row>
    <row r="7" spans="1:13" ht="12.75" hidden="1" x14ac:dyDescent="0.2">
      <c r="L7" s="4" t="s">
        <v>5</v>
      </c>
      <c r="M7" s="7"/>
    </row>
    <row r="8" spans="1:13" ht="12.75" hidden="1" x14ac:dyDescent="0.2"/>
    <row r="9" spans="1:13" ht="18" x14ac:dyDescent="0.2">
      <c r="A9" s="117" t="s">
        <v>6</v>
      </c>
      <c r="B9" s="117"/>
      <c r="C9" s="117"/>
      <c r="D9" s="117"/>
      <c r="E9" s="117"/>
      <c r="F9" s="117"/>
      <c r="G9" s="117"/>
      <c r="H9" s="117"/>
      <c r="I9" s="117"/>
      <c r="J9" s="117"/>
      <c r="K9" s="117"/>
      <c r="L9" s="117"/>
      <c r="M9" s="117"/>
    </row>
    <row r="10" spans="1:13" ht="21" x14ac:dyDescent="0.2">
      <c r="A10" s="117" t="s">
        <v>7</v>
      </c>
      <c r="B10" s="117"/>
      <c r="C10" s="117"/>
      <c r="D10" s="117"/>
      <c r="E10" s="117"/>
      <c r="F10" s="117"/>
      <c r="G10" s="117"/>
      <c r="H10" s="117"/>
      <c r="I10" s="117"/>
      <c r="J10" s="117"/>
      <c r="K10" s="117"/>
      <c r="L10" s="117"/>
      <c r="M10" s="117"/>
    </row>
    <row r="11" spans="1:13" ht="12.75" x14ac:dyDescent="0.2">
      <c r="H11" s="2"/>
    </row>
    <row r="12" spans="1:13" ht="15" x14ac:dyDescent="0.2">
      <c r="E12" s="9" t="s">
        <v>8</v>
      </c>
      <c r="F12" s="10" t="s">
        <v>9</v>
      </c>
      <c r="H12" s="2"/>
    </row>
    <row r="13" spans="1:13" ht="15" x14ac:dyDescent="0.25">
      <c r="C13" s="11"/>
      <c r="E13" s="9" t="s">
        <v>10</v>
      </c>
      <c r="F13" s="12">
        <v>2021</v>
      </c>
      <c r="G13" s="13"/>
    </row>
    <row r="15" spans="1:13" ht="12.75" x14ac:dyDescent="0.2">
      <c r="D15" s="118" t="s">
        <v>11</v>
      </c>
      <c r="E15" s="119"/>
      <c r="F15" s="119"/>
      <c r="G15" s="120"/>
      <c r="I15" s="14"/>
      <c r="J15" s="15" t="s">
        <v>12</v>
      </c>
      <c r="K15" s="15"/>
      <c r="L15" s="16"/>
      <c r="M15" s="3"/>
    </row>
    <row r="16" spans="1:13" ht="27" x14ac:dyDescent="0.2">
      <c r="A16" s="17" t="s">
        <v>13</v>
      </c>
      <c r="B16" s="17" t="s">
        <v>14</v>
      </c>
      <c r="C16" s="18" t="s">
        <v>15</v>
      </c>
      <c r="D16" s="17" t="s">
        <v>16</v>
      </c>
      <c r="E16" s="19" t="s">
        <v>17</v>
      </c>
      <c r="F16" s="19" t="s">
        <v>18</v>
      </c>
      <c r="G16" s="17" t="s">
        <v>19</v>
      </c>
      <c r="H16" s="20"/>
      <c r="I16" s="21" t="s">
        <v>16</v>
      </c>
      <c r="J16" s="22" t="s">
        <v>20</v>
      </c>
      <c r="K16" s="22" t="s">
        <v>18</v>
      </c>
      <c r="L16" s="23" t="s">
        <v>19</v>
      </c>
      <c r="M16" s="17" t="s">
        <v>21</v>
      </c>
    </row>
    <row r="17" spans="1:14" ht="15" x14ac:dyDescent="0.25">
      <c r="A17" s="24"/>
      <c r="B17" s="57">
        <v>1610</v>
      </c>
      <c r="C17" s="25" t="s">
        <v>72</v>
      </c>
      <c r="D17" s="68">
        <v>350.53731916109007</v>
      </c>
      <c r="E17" s="68">
        <v>1.6093594900000001</v>
      </c>
      <c r="F17" s="26">
        <v>-12.625396915709999</v>
      </c>
      <c r="G17" s="27">
        <f t="shared" ref="G17:G59" si="0">D17+E17+F17</f>
        <v>339.52128173538006</v>
      </c>
      <c r="H17" s="20"/>
      <c r="I17" s="68">
        <f>+'App.2-BA_Fixed Asset Cont_2020'!L17</f>
        <v>-203.99263352444999</v>
      </c>
      <c r="J17" s="68">
        <v>-26.87425970195001</v>
      </c>
      <c r="K17" s="26">
        <v>12.625396915709999</v>
      </c>
      <c r="L17" s="27">
        <f>I17+J17+K17</f>
        <v>-218.24149631069002</v>
      </c>
      <c r="M17" s="29">
        <f>G17+L17</f>
        <v>121.27978542469003</v>
      </c>
    </row>
    <row r="18" spans="1:14" ht="25.5" x14ac:dyDescent="0.25">
      <c r="A18" s="24">
        <v>12</v>
      </c>
      <c r="B18" s="57">
        <v>1611</v>
      </c>
      <c r="C18" s="25" t="s">
        <v>22</v>
      </c>
      <c r="D18" s="68">
        <v>0</v>
      </c>
      <c r="E18" s="68">
        <v>0</v>
      </c>
      <c r="F18" s="26">
        <v>0</v>
      </c>
      <c r="G18" s="27">
        <f t="shared" si="0"/>
        <v>0</v>
      </c>
      <c r="H18" s="28"/>
      <c r="I18" s="68">
        <f>+'App.2-BA_Fixed Asset Cont_2020'!L18</f>
        <v>0</v>
      </c>
      <c r="J18" s="68">
        <v>0</v>
      </c>
      <c r="K18" s="26">
        <v>0</v>
      </c>
      <c r="L18" s="27">
        <f t="shared" ref="L18:L60" si="1">I18+J18+K18</f>
        <v>0</v>
      </c>
      <c r="M18" s="29">
        <f t="shared" ref="M18:M58" si="2">G18+L18</f>
        <v>0</v>
      </c>
    </row>
    <row r="19" spans="1:14" ht="25.5" x14ac:dyDescent="0.25">
      <c r="A19" s="24" t="s">
        <v>23</v>
      </c>
      <c r="B19" s="57">
        <v>1612</v>
      </c>
      <c r="C19" s="25" t="s">
        <v>24</v>
      </c>
      <c r="D19" s="68">
        <v>0</v>
      </c>
      <c r="E19" s="68">
        <v>0</v>
      </c>
      <c r="F19" s="26">
        <v>0</v>
      </c>
      <c r="G19" s="27">
        <f t="shared" si="0"/>
        <v>0</v>
      </c>
      <c r="H19" s="28"/>
      <c r="I19" s="68">
        <f>+'App.2-BA_Fixed Asset Cont_2020'!L19</f>
        <v>0</v>
      </c>
      <c r="J19" s="68">
        <v>0</v>
      </c>
      <c r="K19" s="26">
        <v>0</v>
      </c>
      <c r="L19" s="27">
        <f t="shared" si="1"/>
        <v>0</v>
      </c>
      <c r="M19" s="29">
        <f t="shared" si="2"/>
        <v>0</v>
      </c>
    </row>
    <row r="20" spans="1:14" ht="15" x14ac:dyDescent="0.25">
      <c r="A20" s="24" t="s">
        <v>25</v>
      </c>
      <c r="B20" s="72">
        <v>1615</v>
      </c>
      <c r="C20" s="25" t="s">
        <v>26</v>
      </c>
      <c r="D20" s="68">
        <v>3.3159999999999999E-3</v>
      </c>
      <c r="E20" s="68">
        <v>0</v>
      </c>
      <c r="F20" s="26">
        <v>0</v>
      </c>
      <c r="G20" s="27">
        <f t="shared" si="0"/>
        <v>3.3159999999999999E-3</v>
      </c>
      <c r="H20" s="28"/>
      <c r="I20" s="68">
        <f>+'App.2-BA_Fixed Asset Cont_2020'!L20</f>
        <v>0</v>
      </c>
      <c r="J20" s="68">
        <v>0</v>
      </c>
      <c r="K20" s="26">
        <v>0</v>
      </c>
      <c r="L20" s="27">
        <f t="shared" si="1"/>
        <v>0</v>
      </c>
      <c r="M20" s="29">
        <f t="shared" si="2"/>
        <v>3.3159999999999999E-3</v>
      </c>
      <c r="N20" s="65"/>
    </row>
    <row r="21" spans="1:14" ht="15" x14ac:dyDescent="0.25">
      <c r="A21" s="24">
        <v>1</v>
      </c>
      <c r="B21" s="72">
        <v>1620</v>
      </c>
      <c r="C21" s="25" t="s">
        <v>73</v>
      </c>
      <c r="D21" s="68">
        <v>2.1724E-2</v>
      </c>
      <c r="E21" s="68">
        <v>0</v>
      </c>
      <c r="F21" s="26">
        <v>0</v>
      </c>
      <c r="G21" s="27">
        <f t="shared" si="0"/>
        <v>2.1724E-2</v>
      </c>
      <c r="H21" s="28"/>
      <c r="I21" s="68">
        <f>+'App.2-BA_Fixed Asset Cont_2020'!L21</f>
        <v>-2.0870168399999996E-2</v>
      </c>
      <c r="J21" s="68">
        <v>-2.6503280000000001E-4</v>
      </c>
      <c r="K21" s="26">
        <v>0</v>
      </c>
      <c r="L21" s="27">
        <f t="shared" si="1"/>
        <v>-2.1135201199999995E-2</v>
      </c>
      <c r="M21" s="29">
        <f t="shared" si="2"/>
        <v>5.8879880000000523E-4</v>
      </c>
      <c r="N21" s="65"/>
    </row>
    <row r="22" spans="1:14" ht="15" x14ac:dyDescent="0.25">
      <c r="A22" s="24"/>
      <c r="B22" s="57">
        <v>1665</v>
      </c>
      <c r="C22" s="25" t="s">
        <v>74</v>
      </c>
      <c r="D22" s="68">
        <v>0.42952109999999999</v>
      </c>
      <c r="E22" s="68">
        <v>0</v>
      </c>
      <c r="F22" s="26">
        <v>0</v>
      </c>
      <c r="G22" s="27">
        <f t="shared" si="0"/>
        <v>0.42952109999999999</v>
      </c>
      <c r="H22" s="28"/>
      <c r="I22" s="68">
        <f>+'App.2-BA_Fixed Asset Cont_2020'!L22</f>
        <v>-0.108346747149</v>
      </c>
      <c r="J22" s="68">
        <v>-3.145182383E-3</v>
      </c>
      <c r="K22" s="26">
        <v>0</v>
      </c>
      <c r="L22" s="27">
        <f t="shared" si="1"/>
        <v>-0.111491929532</v>
      </c>
      <c r="M22" s="29">
        <f t="shared" si="2"/>
        <v>0.318029170468</v>
      </c>
    </row>
    <row r="23" spans="1:14" ht="15" x14ac:dyDescent="0.25">
      <c r="A23" s="24"/>
      <c r="B23" s="57">
        <v>1675</v>
      </c>
      <c r="C23" s="25" t="s">
        <v>75</v>
      </c>
      <c r="D23" s="68">
        <v>2.4576769700000001</v>
      </c>
      <c r="E23" s="68">
        <v>0</v>
      </c>
      <c r="F23" s="26">
        <v>0</v>
      </c>
      <c r="G23" s="27">
        <f t="shared" si="0"/>
        <v>2.4576769700000001</v>
      </c>
      <c r="H23" s="28"/>
      <c r="I23" s="68">
        <f>+'App.2-BA_Fixed Asset Cont_2020'!L23</f>
        <v>-7.6698783600000028E-2</v>
      </c>
      <c r="J23" s="68">
        <v>8.6128548799999996E-2</v>
      </c>
      <c r="K23" s="26">
        <v>0</v>
      </c>
      <c r="L23" s="27">
        <f t="shared" si="1"/>
        <v>9.4297651999999677E-3</v>
      </c>
      <c r="M23" s="29">
        <f t="shared" si="2"/>
        <v>2.4671067352000002</v>
      </c>
    </row>
    <row r="24" spans="1:14" ht="15" x14ac:dyDescent="0.25">
      <c r="A24" s="24">
        <v>17</v>
      </c>
      <c r="B24" s="57">
        <v>1680</v>
      </c>
      <c r="C24" s="25" t="s">
        <v>75</v>
      </c>
      <c r="D24" s="68">
        <v>8.4220000000000007E-3</v>
      </c>
      <c r="E24" s="68">
        <v>0</v>
      </c>
      <c r="F24" s="26">
        <v>0</v>
      </c>
      <c r="G24" s="27">
        <f t="shared" si="0"/>
        <v>8.4220000000000007E-3</v>
      </c>
      <c r="H24" s="28"/>
      <c r="I24" s="68">
        <f>+'App.2-BA_Fixed Asset Cont_2020'!L24</f>
        <v>-6.7977377999999993E-3</v>
      </c>
      <c r="J24" s="68">
        <v>-1.5412260000000001E-4</v>
      </c>
      <c r="K24" s="26">
        <v>0</v>
      </c>
      <c r="L24" s="27">
        <f t="shared" si="1"/>
        <v>-6.9518603999999991E-3</v>
      </c>
      <c r="M24" s="29">
        <f t="shared" si="2"/>
        <v>1.4701396000000016E-3</v>
      </c>
    </row>
    <row r="25" spans="1:14" ht="15" x14ac:dyDescent="0.25">
      <c r="A25" s="24" t="s">
        <v>25</v>
      </c>
      <c r="B25" s="58">
        <v>1805</v>
      </c>
      <c r="C25" s="30" t="s">
        <v>26</v>
      </c>
      <c r="D25" s="68">
        <v>60.727121343321635</v>
      </c>
      <c r="E25" s="68">
        <v>0.7656283471788311</v>
      </c>
      <c r="F25" s="26">
        <v>0</v>
      </c>
      <c r="G25" s="27">
        <f t="shared" si="0"/>
        <v>61.492749690500467</v>
      </c>
      <c r="H25" s="28"/>
      <c r="I25" s="68">
        <f>+'App.2-BA_Fixed Asset Cont_2020'!L25</f>
        <v>-42.757054308270568</v>
      </c>
      <c r="J25" s="68">
        <v>0.11322535469718989</v>
      </c>
      <c r="K25" s="26">
        <v>0</v>
      </c>
      <c r="L25" s="27">
        <f t="shared" si="1"/>
        <v>-42.643828953573376</v>
      </c>
      <c r="M25" s="29">
        <f t="shared" si="2"/>
        <v>18.848920736927091</v>
      </c>
    </row>
    <row r="26" spans="1:14" ht="15" x14ac:dyDescent="0.25">
      <c r="A26" s="24"/>
      <c r="B26" s="63">
        <v>1806</v>
      </c>
      <c r="C26" s="30" t="s">
        <v>77</v>
      </c>
      <c r="D26" s="68">
        <v>251.79142569890737</v>
      </c>
      <c r="E26" s="68">
        <v>7.5313631492358217</v>
      </c>
      <c r="F26" s="26">
        <v>0</v>
      </c>
      <c r="G26" s="27">
        <f t="shared" si="0"/>
        <v>259.3227888481432</v>
      </c>
      <c r="H26" s="28"/>
      <c r="I26" s="68">
        <f>+'App.2-BA_Fixed Asset Cont_2020'!L26</f>
        <v>-86.321873958836264</v>
      </c>
      <c r="J26" s="68">
        <v>-2.5240777521321882</v>
      </c>
      <c r="K26" s="26">
        <v>0</v>
      </c>
      <c r="L26" s="27">
        <f t="shared" si="1"/>
        <v>-88.84595171096845</v>
      </c>
      <c r="M26" s="29">
        <f t="shared" si="2"/>
        <v>170.47683713717475</v>
      </c>
    </row>
    <row r="27" spans="1:14" ht="15" x14ac:dyDescent="0.25">
      <c r="A27" s="24">
        <v>47</v>
      </c>
      <c r="B27" s="58">
        <v>1808</v>
      </c>
      <c r="C27" s="31" t="s">
        <v>27</v>
      </c>
      <c r="D27" s="68">
        <v>127.21181965860983</v>
      </c>
      <c r="E27" s="68">
        <v>25.220368259076285</v>
      </c>
      <c r="F27" s="26">
        <v>0</v>
      </c>
      <c r="G27" s="27">
        <f t="shared" si="0"/>
        <v>152.43218791768612</v>
      </c>
      <c r="H27" s="28"/>
      <c r="I27" s="68">
        <f>+'App.2-BA_Fixed Asset Cont_2020'!L27</f>
        <v>-7.8160812224933016</v>
      </c>
      <c r="J27" s="68">
        <v>-2.8432039019243058</v>
      </c>
      <c r="K27" s="26">
        <v>0</v>
      </c>
      <c r="L27" s="27">
        <f t="shared" si="1"/>
        <v>-10.659285124417607</v>
      </c>
      <c r="M27" s="29">
        <f t="shared" si="2"/>
        <v>141.77290279326851</v>
      </c>
    </row>
    <row r="28" spans="1:14" ht="15" x14ac:dyDescent="0.25">
      <c r="A28" s="24">
        <v>13</v>
      </c>
      <c r="B28" s="58">
        <v>1810</v>
      </c>
      <c r="C28" s="31" t="s">
        <v>28</v>
      </c>
      <c r="D28" s="68">
        <v>0</v>
      </c>
      <c r="E28" s="68">
        <v>0</v>
      </c>
      <c r="F28" s="26">
        <v>0</v>
      </c>
      <c r="G28" s="27">
        <f t="shared" si="0"/>
        <v>0</v>
      </c>
      <c r="H28" s="28"/>
      <c r="I28" s="68">
        <f>+'App.2-BA_Fixed Asset Cont_2020'!L28</f>
        <v>0</v>
      </c>
      <c r="J28" s="68">
        <v>0</v>
      </c>
      <c r="K28" s="26">
        <v>0</v>
      </c>
      <c r="L28" s="27">
        <f t="shared" si="1"/>
        <v>0</v>
      </c>
      <c r="M28" s="29">
        <f t="shared" si="2"/>
        <v>0</v>
      </c>
    </row>
    <row r="29" spans="1:14" ht="15" x14ac:dyDescent="0.25">
      <c r="A29" s="24">
        <v>47</v>
      </c>
      <c r="B29" s="58">
        <v>1815</v>
      </c>
      <c r="C29" s="31" t="s">
        <v>29</v>
      </c>
      <c r="D29" s="68">
        <v>237.87139787411795</v>
      </c>
      <c r="E29" s="68">
        <v>14.148925763818848</v>
      </c>
      <c r="F29" s="26">
        <v>-1.2216721759991787</v>
      </c>
      <c r="G29" s="27">
        <f t="shared" si="0"/>
        <v>250.79865146193762</v>
      </c>
      <c r="H29" s="28"/>
      <c r="I29" s="68">
        <f>+'App.2-BA_Fixed Asset Cont_2020'!L29</f>
        <v>-88.044288422262966</v>
      </c>
      <c r="J29" s="68">
        <v>-6.4426606733176772</v>
      </c>
      <c r="K29" s="26">
        <v>1.2216721759991787</v>
      </c>
      <c r="L29" s="27">
        <f t="shared" si="1"/>
        <v>-93.265276919581467</v>
      </c>
      <c r="M29" s="29">
        <f t="shared" si="2"/>
        <v>157.53337454235617</v>
      </c>
    </row>
    <row r="30" spans="1:14" ht="15" x14ac:dyDescent="0.25">
      <c r="A30" s="24">
        <v>47</v>
      </c>
      <c r="B30" s="58">
        <v>1820</v>
      </c>
      <c r="C30" s="25" t="s">
        <v>30</v>
      </c>
      <c r="D30" s="68">
        <v>858.83465208705979</v>
      </c>
      <c r="E30" s="68">
        <v>61.962507142875097</v>
      </c>
      <c r="F30" s="26">
        <v>-1.954675481598686</v>
      </c>
      <c r="G30" s="27">
        <f t="shared" si="0"/>
        <v>918.84248374833624</v>
      </c>
      <c r="H30" s="28"/>
      <c r="I30" s="68">
        <f>+'App.2-BA_Fixed Asset Cont_2020'!L30</f>
        <v>-342.94456306194195</v>
      </c>
      <c r="J30" s="68">
        <v>-26.152478021534719</v>
      </c>
      <c r="K30" s="26">
        <v>1.954675481598686</v>
      </c>
      <c r="L30" s="27">
        <f t="shared" si="1"/>
        <v>-367.14236560187794</v>
      </c>
      <c r="M30" s="29">
        <f t="shared" si="2"/>
        <v>551.70011814645829</v>
      </c>
    </row>
    <row r="31" spans="1:14" ht="15" x14ac:dyDescent="0.25">
      <c r="A31" s="24">
        <v>47</v>
      </c>
      <c r="B31" s="58">
        <v>1825</v>
      </c>
      <c r="C31" s="31" t="s">
        <v>31</v>
      </c>
      <c r="D31" s="68">
        <v>0</v>
      </c>
      <c r="E31" s="68">
        <v>0</v>
      </c>
      <c r="F31" s="26">
        <v>0</v>
      </c>
      <c r="G31" s="27">
        <f t="shared" si="0"/>
        <v>0</v>
      </c>
      <c r="H31" s="28"/>
      <c r="I31" s="68">
        <f>+'App.2-BA_Fixed Asset Cont_2020'!L31</f>
        <v>0</v>
      </c>
      <c r="J31" s="68">
        <v>0</v>
      </c>
      <c r="K31" s="26">
        <v>0</v>
      </c>
      <c r="L31" s="27">
        <f t="shared" si="1"/>
        <v>0</v>
      </c>
      <c r="M31" s="29">
        <f t="shared" si="2"/>
        <v>0</v>
      </c>
    </row>
    <row r="32" spans="1:14" ht="15" x14ac:dyDescent="0.25">
      <c r="A32" s="24">
        <v>47</v>
      </c>
      <c r="B32" s="58">
        <v>1830</v>
      </c>
      <c r="C32" s="31" t="s">
        <v>32</v>
      </c>
      <c r="D32" s="68">
        <v>3804.2063199449835</v>
      </c>
      <c r="E32" s="68">
        <v>244.77651595589379</v>
      </c>
      <c r="F32" s="26">
        <v>-8.4000072365379204</v>
      </c>
      <c r="G32" s="27">
        <f t="shared" si="0"/>
        <v>4040.5828286643396</v>
      </c>
      <c r="H32" s="28"/>
      <c r="I32" s="68">
        <f>+'App.2-BA_Fixed Asset Cont_2020'!L32</f>
        <v>-1103.0519425068421</v>
      </c>
      <c r="J32" s="68">
        <v>-67.962696817514228</v>
      </c>
      <c r="K32" s="26">
        <v>9.0403741023939226</v>
      </c>
      <c r="L32" s="27">
        <f t="shared" si="1"/>
        <v>-1161.9742652219622</v>
      </c>
      <c r="M32" s="29">
        <f t="shared" si="2"/>
        <v>2878.6085634423771</v>
      </c>
    </row>
    <row r="33" spans="1:13" ht="15" x14ac:dyDescent="0.25">
      <c r="A33" s="24">
        <v>47</v>
      </c>
      <c r="B33" s="58">
        <v>1835</v>
      </c>
      <c r="C33" s="31" t="s">
        <v>33</v>
      </c>
      <c r="D33" s="68">
        <v>2438.7415240377054</v>
      </c>
      <c r="E33" s="68">
        <v>158.27274097233263</v>
      </c>
      <c r="F33" s="26">
        <v>-6.1083608799958933</v>
      </c>
      <c r="G33" s="27">
        <f t="shared" si="0"/>
        <v>2590.905904130042</v>
      </c>
      <c r="H33" s="28"/>
      <c r="I33" s="68">
        <f>+'App.2-BA_Fixed Asset Cont_2020'!L33</f>
        <v>-790.81768389075137</v>
      </c>
      <c r="J33" s="68">
        <v>-44.936887190437005</v>
      </c>
      <c r="K33" s="26">
        <v>6.1083608799958933</v>
      </c>
      <c r="L33" s="27">
        <f t="shared" si="1"/>
        <v>-829.6462102011925</v>
      </c>
      <c r="M33" s="29">
        <f t="shared" si="2"/>
        <v>1761.2596939288496</v>
      </c>
    </row>
    <row r="34" spans="1:13" ht="15" x14ac:dyDescent="0.25">
      <c r="A34" s="24">
        <v>47</v>
      </c>
      <c r="B34" s="58">
        <v>1840</v>
      </c>
      <c r="C34" s="31" t="s">
        <v>34</v>
      </c>
      <c r="D34" s="68">
        <v>24.28053276</v>
      </c>
      <c r="E34" s="68">
        <v>9.5268509018973653</v>
      </c>
      <c r="F34" s="26">
        <v>0</v>
      </c>
      <c r="G34" s="27">
        <f t="shared" si="0"/>
        <v>33.807383661897362</v>
      </c>
      <c r="H34" s="28"/>
      <c r="I34" s="68">
        <f>+'App.2-BA_Fixed Asset Cont_2020'!L34</f>
        <v>-15.368589164289</v>
      </c>
      <c r="J34" s="68">
        <v>-1.5189569132344147</v>
      </c>
      <c r="K34" s="26">
        <v>0</v>
      </c>
      <c r="L34" s="27">
        <f t="shared" si="1"/>
        <v>-16.887546077523414</v>
      </c>
      <c r="M34" s="29">
        <f t="shared" si="2"/>
        <v>16.919837584373948</v>
      </c>
    </row>
    <row r="35" spans="1:13" ht="15" x14ac:dyDescent="0.25">
      <c r="A35" s="24">
        <v>47</v>
      </c>
      <c r="B35" s="58">
        <v>1845</v>
      </c>
      <c r="C35" s="31" t="s">
        <v>35</v>
      </c>
      <c r="D35" s="68">
        <v>988.70547695588789</v>
      </c>
      <c r="E35" s="68">
        <v>39.599014074581731</v>
      </c>
      <c r="F35" s="26">
        <v>-0.73300330559950722</v>
      </c>
      <c r="G35" s="27">
        <f t="shared" si="0"/>
        <v>1027.5714877248699</v>
      </c>
      <c r="H35" s="28"/>
      <c r="I35" s="68">
        <f>+'App.2-BA_Fixed Asset Cont_2020'!L35</f>
        <v>-579.46183470690198</v>
      </c>
      <c r="J35" s="68">
        <v>-30.238703450654029</v>
      </c>
      <c r="K35" s="26">
        <v>0.73300330559950722</v>
      </c>
      <c r="L35" s="27">
        <f t="shared" si="1"/>
        <v>-608.96753485195654</v>
      </c>
      <c r="M35" s="29">
        <f t="shared" si="2"/>
        <v>418.6039528729134</v>
      </c>
    </row>
    <row r="36" spans="1:13" ht="15" x14ac:dyDescent="0.25">
      <c r="A36" s="24">
        <v>47</v>
      </c>
      <c r="B36" s="58">
        <v>1850</v>
      </c>
      <c r="C36" s="31" t="s">
        <v>36</v>
      </c>
      <c r="D36" s="68">
        <v>2435.8444327420157</v>
      </c>
      <c r="E36" s="68">
        <v>183.4527030777227</v>
      </c>
      <c r="F36" s="26">
        <v>-5.3753575743963857</v>
      </c>
      <c r="G36" s="27">
        <f t="shared" si="0"/>
        <v>2613.921778245342</v>
      </c>
      <c r="H36" s="28"/>
      <c r="I36" s="68">
        <f>+'App.2-BA_Fixed Asset Cont_2020'!L36</f>
        <v>-809.00887853110032</v>
      </c>
      <c r="J36" s="68">
        <v>-62.756280451553117</v>
      </c>
      <c r="K36" s="26">
        <v>5.3753575743963857</v>
      </c>
      <c r="L36" s="27">
        <f t="shared" si="1"/>
        <v>-866.38980140825709</v>
      </c>
      <c r="M36" s="29">
        <f t="shared" si="2"/>
        <v>1747.531976837085</v>
      </c>
    </row>
    <row r="37" spans="1:13" ht="15" x14ac:dyDescent="0.25">
      <c r="A37" s="24">
        <v>47</v>
      </c>
      <c r="B37" s="58">
        <v>1855</v>
      </c>
      <c r="C37" s="31" t="s">
        <v>37</v>
      </c>
      <c r="D37" s="68">
        <v>0</v>
      </c>
      <c r="E37" s="68">
        <v>0</v>
      </c>
      <c r="F37" s="26">
        <v>0</v>
      </c>
      <c r="G37" s="27">
        <f t="shared" si="0"/>
        <v>0</v>
      </c>
      <c r="H37" s="28"/>
      <c r="I37" s="68">
        <f>+'App.2-BA_Fixed Asset Cont_2020'!L37</f>
        <v>0</v>
      </c>
      <c r="J37" s="68">
        <v>0</v>
      </c>
      <c r="K37" s="26">
        <v>0</v>
      </c>
      <c r="L37" s="27">
        <f t="shared" si="1"/>
        <v>0</v>
      </c>
      <c r="M37" s="29">
        <f t="shared" si="2"/>
        <v>0</v>
      </c>
    </row>
    <row r="38" spans="1:13" ht="15" x14ac:dyDescent="0.25">
      <c r="A38" s="24">
        <v>47</v>
      </c>
      <c r="B38" s="58">
        <v>1860</v>
      </c>
      <c r="C38" s="31" t="s">
        <v>38</v>
      </c>
      <c r="D38" s="68">
        <v>172.39850934913477</v>
      </c>
      <c r="E38" s="68">
        <v>19.405573362793529</v>
      </c>
      <c r="F38" s="26">
        <v>0</v>
      </c>
      <c r="G38" s="27">
        <f t="shared" si="0"/>
        <v>191.80408271192829</v>
      </c>
      <c r="H38" s="28"/>
      <c r="I38" s="68">
        <f>+'App.2-BA_Fixed Asset Cont_2020'!L38</f>
        <v>-48.994718741188407</v>
      </c>
      <c r="J38" s="68">
        <v>-13.275186453208402</v>
      </c>
      <c r="K38" s="26">
        <v>0</v>
      </c>
      <c r="L38" s="27">
        <f t="shared" si="1"/>
        <v>-62.269905194396813</v>
      </c>
      <c r="M38" s="29">
        <f t="shared" si="2"/>
        <v>129.53417751753148</v>
      </c>
    </row>
    <row r="39" spans="1:13" ht="15" x14ac:dyDescent="0.25">
      <c r="A39" s="24">
        <v>47</v>
      </c>
      <c r="B39" s="58">
        <v>1555</v>
      </c>
      <c r="C39" s="30" t="s">
        <v>39</v>
      </c>
      <c r="D39" s="68">
        <v>464.52855019218362</v>
      </c>
      <c r="E39" s="68">
        <v>14.041404012262101</v>
      </c>
      <c r="F39" s="26">
        <v>0</v>
      </c>
      <c r="G39" s="27">
        <f t="shared" si="0"/>
        <v>478.56995420444571</v>
      </c>
      <c r="H39" s="28"/>
      <c r="I39" s="68">
        <f>+'App.2-BA_Fixed Asset Cont_2020'!L39</f>
        <v>-279.48050130471518</v>
      </c>
      <c r="J39" s="68">
        <v>-31.674967165020774</v>
      </c>
      <c r="K39" s="26">
        <v>0</v>
      </c>
      <c r="L39" s="27">
        <f t="shared" si="1"/>
        <v>-311.15546846973598</v>
      </c>
      <c r="M39" s="29">
        <f t="shared" si="2"/>
        <v>167.41448573470973</v>
      </c>
    </row>
    <row r="40" spans="1:13" ht="15" x14ac:dyDescent="0.25">
      <c r="A40" s="24" t="s">
        <v>25</v>
      </c>
      <c r="B40" s="58">
        <v>1905</v>
      </c>
      <c r="C40" s="30" t="s">
        <v>26</v>
      </c>
      <c r="D40" s="68">
        <v>19.388676919390001</v>
      </c>
      <c r="E40" s="68">
        <v>0.33996956</v>
      </c>
      <c r="F40" s="26">
        <v>0</v>
      </c>
      <c r="G40" s="27">
        <f t="shared" si="0"/>
        <v>19.728646479390001</v>
      </c>
      <c r="H40" s="28"/>
      <c r="I40" s="68">
        <f>+'App.2-BA_Fixed Asset Cont_2020'!L40</f>
        <v>0</v>
      </c>
      <c r="J40" s="68">
        <v>0</v>
      </c>
      <c r="K40" s="26">
        <v>0</v>
      </c>
      <c r="L40" s="27">
        <f t="shared" si="1"/>
        <v>0</v>
      </c>
      <c r="M40" s="29">
        <f t="shared" si="2"/>
        <v>19.728646479390001</v>
      </c>
    </row>
    <row r="41" spans="1:13" ht="15" x14ac:dyDescent="0.25">
      <c r="A41" s="24">
        <v>47</v>
      </c>
      <c r="B41" s="58">
        <v>1908</v>
      </c>
      <c r="C41" s="31" t="s">
        <v>40</v>
      </c>
      <c r="D41" s="68">
        <v>186.28947051703003</v>
      </c>
      <c r="E41" s="68">
        <v>2.7443664800000001</v>
      </c>
      <c r="F41" s="26">
        <v>0</v>
      </c>
      <c r="G41" s="27">
        <f t="shared" si="0"/>
        <v>189.03383699703002</v>
      </c>
      <c r="H41" s="28"/>
      <c r="I41" s="68">
        <f>+'App.2-BA_Fixed Asset Cont_2020'!L41</f>
        <v>-86.433381812675989</v>
      </c>
      <c r="J41" s="68">
        <v>-3.3044047661319946</v>
      </c>
      <c r="K41" s="26">
        <v>0</v>
      </c>
      <c r="L41" s="27">
        <f t="shared" si="1"/>
        <v>-89.737786578807984</v>
      </c>
      <c r="M41" s="29">
        <f t="shared" si="2"/>
        <v>99.296050418222038</v>
      </c>
    </row>
    <row r="42" spans="1:13" ht="15" x14ac:dyDescent="0.25">
      <c r="A42" s="24">
        <v>13</v>
      </c>
      <c r="B42" s="58">
        <v>1910</v>
      </c>
      <c r="C42" s="31" t="s">
        <v>28</v>
      </c>
      <c r="D42" s="68">
        <v>54.350776199612952</v>
      </c>
      <c r="E42" s="68">
        <v>7.599586816584762</v>
      </c>
      <c r="F42" s="26">
        <v>0</v>
      </c>
      <c r="G42" s="27">
        <f t="shared" si="0"/>
        <v>61.950363016197713</v>
      </c>
      <c r="H42" s="28"/>
      <c r="I42" s="68">
        <f>+'App.2-BA_Fixed Asset Cont_2020'!L42</f>
        <v>-19.320652726877917</v>
      </c>
      <c r="J42" s="68">
        <v>-3.4516931981822712</v>
      </c>
      <c r="K42" s="26">
        <v>0</v>
      </c>
      <c r="L42" s="27">
        <f t="shared" si="1"/>
        <v>-22.772345925060186</v>
      </c>
      <c r="M42" s="29">
        <f t="shared" si="2"/>
        <v>39.178017091137527</v>
      </c>
    </row>
    <row r="43" spans="1:13" ht="15" x14ac:dyDescent="0.25">
      <c r="A43" s="24">
        <v>8</v>
      </c>
      <c r="B43" s="58">
        <v>1915</v>
      </c>
      <c r="C43" s="31" t="s">
        <v>79</v>
      </c>
      <c r="D43" s="68">
        <v>6.0826332150161404</v>
      </c>
      <c r="E43" s="68">
        <v>1.1632808405699944</v>
      </c>
      <c r="F43" s="26">
        <v>-1.1262566785200001</v>
      </c>
      <c r="G43" s="27">
        <f t="shared" si="0"/>
        <v>6.1196573770661349</v>
      </c>
      <c r="H43" s="28"/>
      <c r="I43" s="68">
        <f>+'App.2-BA_Fixed Asset Cont_2020'!L43</f>
        <v>-3.274624228312077</v>
      </c>
      <c r="J43" s="68">
        <v>-1.119131260674247</v>
      </c>
      <c r="K43" s="26">
        <v>1.1262566785200001</v>
      </c>
      <c r="L43" s="27">
        <f t="shared" si="1"/>
        <v>-3.2674988104663241</v>
      </c>
      <c r="M43" s="29">
        <f t="shared" si="2"/>
        <v>2.8521585665998108</v>
      </c>
    </row>
    <row r="44" spans="1:13" ht="15" x14ac:dyDescent="0.25">
      <c r="A44" s="24">
        <v>10</v>
      </c>
      <c r="B44" s="58">
        <v>1920</v>
      </c>
      <c r="C44" s="31" t="s">
        <v>41</v>
      </c>
      <c r="D44" s="68">
        <v>33.788698371421468</v>
      </c>
      <c r="E44" s="68">
        <v>4.7464580948905626</v>
      </c>
      <c r="F44" s="26">
        <v>0</v>
      </c>
      <c r="G44" s="27">
        <f t="shared" si="0"/>
        <v>38.535156466312031</v>
      </c>
      <c r="H44" s="28"/>
      <c r="I44" s="68">
        <f>+'App.2-BA_Fixed Asset Cont_2020'!L44</f>
        <v>-15.309448411023396</v>
      </c>
      <c r="J44" s="68">
        <v>-3.4004032652546012</v>
      </c>
      <c r="K44" s="26">
        <v>0</v>
      </c>
      <c r="L44" s="27">
        <f t="shared" si="1"/>
        <v>-18.709851676277999</v>
      </c>
      <c r="M44" s="29">
        <f t="shared" si="2"/>
        <v>19.825304790034032</v>
      </c>
    </row>
    <row r="45" spans="1:13" ht="15" x14ac:dyDescent="0.25">
      <c r="A45" s="24"/>
      <c r="B45" s="64">
        <v>1925</v>
      </c>
      <c r="C45" s="25" t="s">
        <v>78</v>
      </c>
      <c r="D45" s="68">
        <v>165.11331153965406</v>
      </c>
      <c r="E45" s="68">
        <v>32.003873139649095</v>
      </c>
      <c r="F45" s="26">
        <v>-24.56244486848</v>
      </c>
      <c r="G45" s="27">
        <f t="shared" si="0"/>
        <v>172.55473981082315</v>
      </c>
      <c r="H45" s="28"/>
      <c r="I45" s="68">
        <f>+'App.2-BA_Fixed Asset Cont_2020'!L45</f>
        <v>-91.130285746074193</v>
      </c>
      <c r="J45" s="68">
        <v>-34.478977902786106</v>
      </c>
      <c r="K45" s="26">
        <v>24.56244486848</v>
      </c>
      <c r="L45" s="27">
        <f t="shared" si="1"/>
        <v>-101.04681878038029</v>
      </c>
      <c r="M45" s="29">
        <f t="shared" si="2"/>
        <v>71.507921030442859</v>
      </c>
    </row>
    <row r="46" spans="1:13" ht="15" x14ac:dyDescent="0.25">
      <c r="A46" s="24">
        <v>10</v>
      </c>
      <c r="B46" s="57">
        <v>1930</v>
      </c>
      <c r="C46" s="31" t="s">
        <v>42</v>
      </c>
      <c r="D46" s="68">
        <v>327.76956690925755</v>
      </c>
      <c r="E46" s="68">
        <v>29.513412490798103</v>
      </c>
      <c r="F46" s="26">
        <v>0</v>
      </c>
      <c r="G46" s="27">
        <f t="shared" si="0"/>
        <v>357.28297940005564</v>
      </c>
      <c r="H46" s="28"/>
      <c r="I46" s="68">
        <f>+'App.2-BA_Fixed Asset Cont_2020'!L46</f>
        <v>-259.61608731515832</v>
      </c>
      <c r="J46" s="68">
        <v>-28.763398457102436</v>
      </c>
      <c r="K46" s="26">
        <v>0</v>
      </c>
      <c r="L46" s="27">
        <f t="shared" si="1"/>
        <v>-288.37948577226075</v>
      </c>
      <c r="M46" s="29">
        <f t="shared" si="2"/>
        <v>68.903493627794887</v>
      </c>
    </row>
    <row r="47" spans="1:13" ht="15" x14ac:dyDescent="0.25">
      <c r="A47" s="24">
        <v>8</v>
      </c>
      <c r="B47" s="57">
        <v>1935</v>
      </c>
      <c r="C47" s="31" t="s">
        <v>43</v>
      </c>
      <c r="D47" s="68">
        <v>1.8617156878212275</v>
      </c>
      <c r="E47" s="68">
        <v>0.63225532864761791</v>
      </c>
      <c r="F47" s="26">
        <v>-3.8075880000000006E-2</v>
      </c>
      <c r="G47" s="27">
        <f t="shared" si="0"/>
        <v>2.4558951364688455</v>
      </c>
      <c r="H47" s="28"/>
      <c r="I47" s="68">
        <f>+'App.2-BA_Fixed Asset Cont_2020'!L47</f>
        <v>-0.55778703208121372</v>
      </c>
      <c r="J47" s="68">
        <v>-0.37507820805511061</v>
      </c>
      <c r="K47" s="26">
        <v>3.8075880000000006E-2</v>
      </c>
      <c r="L47" s="27">
        <f t="shared" si="1"/>
        <v>-0.89478936013632437</v>
      </c>
      <c r="M47" s="29">
        <f t="shared" si="2"/>
        <v>1.5611057763325211</v>
      </c>
    </row>
    <row r="48" spans="1:13" ht="15" x14ac:dyDescent="0.25">
      <c r="A48" s="24">
        <v>8</v>
      </c>
      <c r="B48" s="57">
        <v>1940</v>
      </c>
      <c r="C48" s="31" t="s">
        <v>44</v>
      </c>
      <c r="D48" s="68">
        <v>3.9253756466850067</v>
      </c>
      <c r="E48" s="68">
        <v>0.52297660856741834</v>
      </c>
      <c r="F48" s="26">
        <v>-1.0812172406400002</v>
      </c>
      <c r="G48" s="27">
        <f t="shared" si="0"/>
        <v>3.3671350146124253</v>
      </c>
      <c r="H48" s="28"/>
      <c r="I48" s="68">
        <f>+'App.2-BA_Fixed Asset Cont_2020'!L48</f>
        <v>-2.4263678045934318</v>
      </c>
      <c r="J48" s="68">
        <v>-0.81370029094951002</v>
      </c>
      <c r="K48" s="26">
        <v>1.0812172406400002</v>
      </c>
      <c r="L48" s="27">
        <f t="shared" si="1"/>
        <v>-2.1588508549029415</v>
      </c>
      <c r="M48" s="29">
        <f t="shared" si="2"/>
        <v>1.2082841597094838</v>
      </c>
    </row>
    <row r="49" spans="1:13" ht="15" x14ac:dyDescent="0.25">
      <c r="A49" s="24">
        <v>8</v>
      </c>
      <c r="B49" s="57">
        <v>1945</v>
      </c>
      <c r="C49" s="31" t="s">
        <v>45</v>
      </c>
      <c r="D49" s="68">
        <v>5.1602123786365119</v>
      </c>
      <c r="E49" s="68">
        <v>1.0767674129289675</v>
      </c>
      <c r="F49" s="26">
        <v>0</v>
      </c>
      <c r="G49" s="27">
        <f t="shared" si="0"/>
        <v>6.2369797915654797</v>
      </c>
      <c r="H49" s="28"/>
      <c r="I49" s="68">
        <f>+'App.2-BA_Fixed Asset Cont_2020'!L49</f>
        <v>-2.2147442202279373</v>
      </c>
      <c r="J49" s="68">
        <v>-1.0041465989458422</v>
      </c>
      <c r="K49" s="26">
        <v>0</v>
      </c>
      <c r="L49" s="27">
        <f t="shared" si="1"/>
        <v>-3.2188908191737795</v>
      </c>
      <c r="M49" s="29">
        <f t="shared" si="2"/>
        <v>3.0180889723917002</v>
      </c>
    </row>
    <row r="50" spans="1:13" ht="14.4" x14ac:dyDescent="0.3">
      <c r="A50" s="24">
        <v>8</v>
      </c>
      <c r="B50" s="57">
        <v>1950</v>
      </c>
      <c r="C50" s="31" t="s">
        <v>46</v>
      </c>
      <c r="D50" s="68">
        <v>165.65238747374696</v>
      </c>
      <c r="E50" s="68">
        <v>2.933574507619999</v>
      </c>
      <c r="F50" s="26">
        <v>0</v>
      </c>
      <c r="G50" s="27">
        <f t="shared" si="0"/>
        <v>168.58596198136695</v>
      </c>
      <c r="H50" s="28"/>
      <c r="I50" s="68">
        <f>+'App.2-BA_Fixed Asset Cont_2020'!L50</f>
        <v>-109.08622238445635</v>
      </c>
      <c r="J50" s="68">
        <v>-7.3785471682167376</v>
      </c>
      <c r="K50" s="26">
        <v>0</v>
      </c>
      <c r="L50" s="27">
        <f t="shared" si="1"/>
        <v>-116.46476955267309</v>
      </c>
      <c r="M50" s="29">
        <f t="shared" si="2"/>
        <v>52.12119242869386</v>
      </c>
    </row>
    <row r="51" spans="1:13" ht="14.4" x14ac:dyDescent="0.3">
      <c r="A51" s="24">
        <v>8</v>
      </c>
      <c r="B51" s="57">
        <v>1955</v>
      </c>
      <c r="C51" s="31" t="s">
        <v>47</v>
      </c>
      <c r="D51" s="68">
        <v>75.996185138321749</v>
      </c>
      <c r="E51" s="68">
        <v>12.478573682183447</v>
      </c>
      <c r="F51" s="26">
        <v>0</v>
      </c>
      <c r="G51" s="27">
        <f t="shared" si="0"/>
        <v>88.474758820505201</v>
      </c>
      <c r="H51" s="28"/>
      <c r="I51" s="68">
        <f>+'App.2-BA_Fixed Asset Cont_2020'!L51</f>
        <v>6.9749370387163268</v>
      </c>
      <c r="J51" s="68">
        <v>17.069999228793087</v>
      </c>
      <c r="K51" s="26">
        <v>0</v>
      </c>
      <c r="L51" s="27">
        <f t="shared" si="1"/>
        <v>24.044936267509414</v>
      </c>
      <c r="M51" s="29">
        <f t="shared" si="2"/>
        <v>112.51969508801461</v>
      </c>
    </row>
    <row r="52" spans="1:13" ht="14.4" x14ac:dyDescent="0.3">
      <c r="A52" s="32">
        <v>8</v>
      </c>
      <c r="B52" s="59">
        <v>1960</v>
      </c>
      <c r="C52" s="25" t="s">
        <v>48</v>
      </c>
      <c r="D52" s="68">
        <v>4.8284053400566265</v>
      </c>
      <c r="E52" s="68">
        <v>1.4080052969963923</v>
      </c>
      <c r="F52" s="26">
        <v>0</v>
      </c>
      <c r="G52" s="27">
        <f t="shared" si="0"/>
        <v>6.2364106370530186</v>
      </c>
      <c r="H52" s="28"/>
      <c r="I52" s="68">
        <f>+'App.2-BA_Fixed Asset Cont_2020'!L52</f>
        <v>-2.746264780052539</v>
      </c>
      <c r="J52" s="68">
        <v>-1.2603606454421699</v>
      </c>
      <c r="K52" s="26">
        <v>0</v>
      </c>
      <c r="L52" s="27">
        <f t="shared" si="1"/>
        <v>-4.0066254254947093</v>
      </c>
      <c r="M52" s="29">
        <f t="shared" si="2"/>
        <v>2.2297852115583092</v>
      </c>
    </row>
    <row r="53" spans="1:13" ht="26.4" x14ac:dyDescent="0.3">
      <c r="A53" s="33">
        <v>47</v>
      </c>
      <c r="B53" s="59">
        <v>1970</v>
      </c>
      <c r="C53" s="31" t="s">
        <v>49</v>
      </c>
      <c r="D53" s="68">
        <v>0</v>
      </c>
      <c r="E53" s="68">
        <v>0</v>
      </c>
      <c r="F53" s="26">
        <v>0</v>
      </c>
      <c r="G53" s="27">
        <f t="shared" si="0"/>
        <v>0</v>
      </c>
      <c r="H53" s="28"/>
      <c r="I53" s="68">
        <f>+'App.2-BA_Fixed Asset Cont_2020'!L53</f>
        <v>0</v>
      </c>
      <c r="J53" s="68">
        <v>0</v>
      </c>
      <c r="K53" s="26">
        <v>0</v>
      </c>
      <c r="L53" s="27">
        <f t="shared" si="1"/>
        <v>0</v>
      </c>
      <c r="M53" s="29">
        <f t="shared" si="2"/>
        <v>0</v>
      </c>
    </row>
    <row r="54" spans="1:13" ht="14.4" x14ac:dyDescent="0.3">
      <c r="A54" s="24">
        <v>47</v>
      </c>
      <c r="B54" s="57">
        <v>1975</v>
      </c>
      <c r="C54" s="31" t="s">
        <v>50</v>
      </c>
      <c r="D54" s="68">
        <v>0</v>
      </c>
      <c r="E54" s="68">
        <v>0</v>
      </c>
      <c r="F54" s="26">
        <v>0</v>
      </c>
      <c r="G54" s="27">
        <f t="shared" si="0"/>
        <v>0</v>
      </c>
      <c r="H54" s="28"/>
      <c r="I54" s="68">
        <f>+'App.2-BA_Fixed Asset Cont_2020'!L54</f>
        <v>0</v>
      </c>
      <c r="J54" s="68">
        <v>0</v>
      </c>
      <c r="K54" s="26">
        <v>0</v>
      </c>
      <c r="L54" s="27">
        <f t="shared" si="1"/>
        <v>0</v>
      </c>
      <c r="M54" s="29">
        <f t="shared" si="2"/>
        <v>0</v>
      </c>
    </row>
    <row r="55" spans="1:13" ht="14.4" x14ac:dyDescent="0.3">
      <c r="A55" s="24">
        <v>47</v>
      </c>
      <c r="B55" s="57">
        <v>1980</v>
      </c>
      <c r="C55" s="31" t="s">
        <v>51</v>
      </c>
      <c r="D55" s="68">
        <v>202.38690888161204</v>
      </c>
      <c r="E55" s="68">
        <v>2.579555326632152</v>
      </c>
      <c r="F55" s="26">
        <v>0</v>
      </c>
      <c r="G55" s="27">
        <f t="shared" si="0"/>
        <v>204.96646420824419</v>
      </c>
      <c r="H55" s="28"/>
      <c r="I55" s="68">
        <f>+'App.2-BA_Fixed Asset Cont_2020'!L55</f>
        <v>-154.24171014183776</v>
      </c>
      <c r="J55" s="68">
        <v>-28.332384788846667</v>
      </c>
      <c r="K55" s="26">
        <v>0</v>
      </c>
      <c r="L55" s="27">
        <f t="shared" si="1"/>
        <v>-182.57409493068442</v>
      </c>
      <c r="M55" s="29">
        <f t="shared" si="2"/>
        <v>22.392369277559766</v>
      </c>
    </row>
    <row r="56" spans="1:13" ht="14.4" x14ac:dyDescent="0.3">
      <c r="A56" s="24">
        <v>47</v>
      </c>
      <c r="B56" s="57">
        <v>1985</v>
      </c>
      <c r="C56" s="31" t="s">
        <v>52</v>
      </c>
      <c r="D56" s="68">
        <v>15.0568197</v>
      </c>
      <c r="E56" s="68">
        <v>0.10743107</v>
      </c>
      <c r="F56" s="26">
        <v>0</v>
      </c>
      <c r="G56" s="27">
        <f t="shared" si="0"/>
        <v>15.164250770000001</v>
      </c>
      <c r="H56" s="28"/>
      <c r="I56" s="68">
        <f>+'App.2-BA_Fixed Asset Cont_2020'!L56</f>
        <v>-9.1814712387500013</v>
      </c>
      <c r="J56" s="68">
        <v>-0.43772337624999996</v>
      </c>
      <c r="K56" s="26">
        <v>0</v>
      </c>
      <c r="L56" s="27">
        <f t="shared" si="1"/>
        <v>-9.6191946150000014</v>
      </c>
      <c r="M56" s="29">
        <f t="shared" si="2"/>
        <v>5.5450561549999993</v>
      </c>
    </row>
    <row r="57" spans="1:13" ht="14.4" x14ac:dyDescent="0.3">
      <c r="A57" s="33">
        <v>47</v>
      </c>
      <c r="B57" s="57">
        <v>1990</v>
      </c>
      <c r="C57" s="34" t="s">
        <v>53</v>
      </c>
      <c r="D57" s="68">
        <v>10.08096576714</v>
      </c>
      <c r="E57" s="68">
        <v>0</v>
      </c>
      <c r="F57" s="26">
        <v>0</v>
      </c>
      <c r="G57" s="27">
        <f t="shared" si="0"/>
        <v>10.08096576714</v>
      </c>
      <c r="H57" s="28"/>
      <c r="I57" s="68">
        <f>+'App.2-BA_Fixed Asset Cont_2020'!L57</f>
        <v>-7.6138145691200005</v>
      </c>
      <c r="J57" s="68">
        <v>-0.43540331100000007</v>
      </c>
      <c r="K57" s="26">
        <v>0</v>
      </c>
      <c r="L57" s="27">
        <f t="shared" si="1"/>
        <v>-8.0492178801200005</v>
      </c>
      <c r="M57" s="29">
        <f t="shared" si="2"/>
        <v>2.0317478870199999</v>
      </c>
    </row>
    <row r="58" spans="1:13" ht="14.4" x14ac:dyDescent="0.3">
      <c r="A58" s="24">
        <v>47</v>
      </c>
      <c r="B58" s="57">
        <v>1995</v>
      </c>
      <c r="C58" s="31" t="s">
        <v>54</v>
      </c>
      <c r="D58" s="68">
        <v>0</v>
      </c>
      <c r="E58" s="68">
        <v>0</v>
      </c>
      <c r="F58" s="26">
        <v>0</v>
      </c>
      <c r="G58" s="27">
        <f t="shared" si="0"/>
        <v>0</v>
      </c>
      <c r="H58" s="28"/>
      <c r="I58" s="68">
        <f>+'App.2-BA_Fixed Asset Cont_2020'!L58</f>
        <v>0</v>
      </c>
      <c r="J58" s="68">
        <v>0</v>
      </c>
      <c r="K58" s="26">
        <v>0</v>
      </c>
      <c r="L58" s="27">
        <f t="shared" si="1"/>
        <v>0</v>
      </c>
      <c r="M58" s="29">
        <f t="shared" si="2"/>
        <v>0</v>
      </c>
    </row>
    <row r="59" spans="1:13" ht="15.6" x14ac:dyDescent="0.3">
      <c r="A59" s="24">
        <v>47</v>
      </c>
      <c r="B59" s="57">
        <v>2440</v>
      </c>
      <c r="C59" s="31" t="s">
        <v>55</v>
      </c>
      <c r="D59" s="68">
        <v>0</v>
      </c>
      <c r="E59" s="68">
        <v>0</v>
      </c>
      <c r="F59" s="26">
        <v>0</v>
      </c>
      <c r="G59" s="27">
        <f t="shared" si="0"/>
        <v>0</v>
      </c>
      <c r="I59" s="68">
        <f>+'App.2-BA_Fixed Asset Cont_2020'!L59</f>
        <v>0</v>
      </c>
      <c r="J59" s="68">
        <v>0</v>
      </c>
      <c r="K59" s="26">
        <v>0</v>
      </c>
      <c r="L59" s="27">
        <f t="shared" si="1"/>
        <v>0</v>
      </c>
      <c r="M59" s="29">
        <f>G59+L59</f>
        <v>0</v>
      </c>
    </row>
    <row r="60" spans="1:13" ht="14.4" x14ac:dyDescent="0.3">
      <c r="A60" s="35"/>
      <c r="B60" s="35"/>
      <c r="C60" s="36"/>
      <c r="D60" s="69"/>
      <c r="E60" s="69"/>
      <c r="F60" s="37"/>
      <c r="G60" s="27"/>
      <c r="I60" s="69"/>
      <c r="J60" s="69"/>
      <c r="K60" s="37"/>
      <c r="L60" s="27">
        <f t="shared" si="1"/>
        <v>0</v>
      </c>
      <c r="M60" s="29">
        <f>G60+L60</f>
        <v>0</v>
      </c>
    </row>
    <row r="61" spans="1:13" x14ac:dyDescent="0.25">
      <c r="A61" s="35"/>
      <c r="B61" s="35"/>
      <c r="C61" s="39" t="s">
        <v>56</v>
      </c>
      <c r="D61" s="77">
        <f>SUM(D17:D60)</f>
        <v>13496.331851560415</v>
      </c>
      <c r="E61" s="77">
        <f>SUM(E17:E60)</f>
        <v>880.16304116573735</v>
      </c>
      <c r="F61" s="77">
        <f>SUM(F17:F60)</f>
        <v>-63.226468237477569</v>
      </c>
      <c r="G61" s="77">
        <f>SUM(G17:G60)</f>
        <v>14313.268424488679</v>
      </c>
      <c r="H61" s="39"/>
      <c r="I61" s="77">
        <f>SUM(I17:I60)</f>
        <v>-5154.4512821535172</v>
      </c>
      <c r="J61" s="77">
        <f>SUM(J17:J60)</f>
        <v>-414.48992293581131</v>
      </c>
      <c r="K61" s="77">
        <f>SUM(K17:K60)</f>
        <v>63.866835103333571</v>
      </c>
      <c r="L61" s="77">
        <f>SUM(L17:L60)</f>
        <v>-5505.0743699859931</v>
      </c>
      <c r="M61" s="70">
        <f>SUM(M17:M60)</f>
        <v>8808.1940545026882</v>
      </c>
    </row>
    <row r="62" spans="1:13" ht="39.6" x14ac:dyDescent="0.3">
      <c r="A62" s="35"/>
      <c r="B62" s="35"/>
      <c r="C62" s="87" t="s">
        <v>57</v>
      </c>
      <c r="D62" s="79"/>
      <c r="E62" s="80"/>
      <c r="F62" s="80"/>
      <c r="G62" s="71">
        <f t="shared" ref="G62:G63" si="3">D62+E62+F62</f>
        <v>0</v>
      </c>
      <c r="H62" s="86"/>
      <c r="I62" s="80"/>
      <c r="J62" s="80"/>
      <c r="K62" s="80"/>
      <c r="L62" s="71">
        <f t="shared" ref="L62:L63" si="4">I62+J62+K62</f>
        <v>0</v>
      </c>
      <c r="M62" s="82">
        <f t="shared" ref="M62:M63" si="5">G62+L62</f>
        <v>0</v>
      </c>
    </row>
    <row r="63" spans="1:13" ht="26.4" x14ac:dyDescent="0.3">
      <c r="A63" s="35"/>
      <c r="B63" s="35"/>
      <c r="C63" s="88" t="s">
        <v>58</v>
      </c>
      <c r="D63" s="79">
        <v>-74.04458939252207</v>
      </c>
      <c r="E63" s="80">
        <v>-2.8609498151581256</v>
      </c>
      <c r="F63" s="80">
        <v>0</v>
      </c>
      <c r="G63" s="71">
        <f t="shared" si="3"/>
        <v>-76.905539207680192</v>
      </c>
      <c r="H63" s="86"/>
      <c r="I63" s="80">
        <f>+'App.2-BA_Fixed Asset Cont_2020'!L63</f>
        <v>22.241706097945354</v>
      </c>
      <c r="J63" s="80">
        <v>4.6753260156576424</v>
      </c>
      <c r="K63" s="80">
        <v>0</v>
      </c>
      <c r="L63" s="71">
        <f t="shared" si="4"/>
        <v>26.917032113602996</v>
      </c>
      <c r="M63" s="82">
        <f t="shared" si="5"/>
        <v>-49.988507094077193</v>
      </c>
    </row>
    <row r="64" spans="1:13" x14ac:dyDescent="0.25">
      <c r="A64" s="35"/>
      <c r="B64" s="35"/>
      <c r="C64" s="39" t="s">
        <v>59</v>
      </c>
      <c r="D64" s="76">
        <f>SUM(D61:D63)</f>
        <v>13422.287262167893</v>
      </c>
      <c r="E64" s="76">
        <f t="shared" ref="E64:F64" si="6">SUM(E61:E63)</f>
        <v>877.30209135057919</v>
      </c>
      <c r="F64" s="76">
        <f t="shared" si="6"/>
        <v>-63.226468237477569</v>
      </c>
      <c r="G64" s="77">
        <f>SUM(G61:G63)</f>
        <v>14236.362885280998</v>
      </c>
      <c r="H64" s="39"/>
      <c r="I64" s="76">
        <f t="shared" ref="I64:L64" si="7">SUM(I61:I63)</f>
        <v>-5132.2095760555721</v>
      </c>
      <c r="J64" s="76">
        <f t="shared" si="7"/>
        <v>-409.81459692015369</v>
      </c>
      <c r="K64" s="76">
        <f t="shared" si="7"/>
        <v>63.866835103333571</v>
      </c>
      <c r="L64" s="77">
        <f t="shared" si="7"/>
        <v>-5478.1573378723906</v>
      </c>
      <c r="M64" s="77">
        <f>SUM(M61:M63)</f>
        <v>8758.2055474086119</v>
      </c>
    </row>
    <row r="65" spans="1:14" ht="16.2" x14ac:dyDescent="0.3">
      <c r="A65" s="35"/>
      <c r="B65" s="35"/>
      <c r="C65" s="124" t="s">
        <v>60</v>
      </c>
      <c r="D65" s="125"/>
      <c r="E65" s="125"/>
      <c r="F65" s="125"/>
      <c r="G65" s="125"/>
      <c r="H65" s="125"/>
      <c r="I65" s="126"/>
      <c r="J65" s="85"/>
      <c r="K65" s="44"/>
      <c r="L65" s="43"/>
      <c r="M65" s="44"/>
    </row>
    <row r="66" spans="1:14" ht="14.4" x14ac:dyDescent="0.3">
      <c r="A66" s="35"/>
      <c r="B66" s="35"/>
      <c r="C66" s="121" t="s">
        <v>61</v>
      </c>
      <c r="D66" s="122"/>
      <c r="E66" s="122"/>
      <c r="F66" s="122"/>
      <c r="G66" s="122"/>
      <c r="H66" s="122"/>
      <c r="I66" s="123"/>
      <c r="J66" s="39">
        <f>J64+J65</f>
        <v>-409.81459692015369</v>
      </c>
      <c r="K66" s="42"/>
      <c r="L66" s="43"/>
      <c r="M66" s="44"/>
    </row>
    <row r="67" spans="1:14" x14ac:dyDescent="0.25">
      <c r="E67" s="65">
        <v>184.90822502927847</v>
      </c>
      <c r="N67" s="65"/>
    </row>
    <row r="68" spans="1:14" x14ac:dyDescent="0.25">
      <c r="I68" s="45" t="s">
        <v>62</v>
      </c>
      <c r="J68" s="46"/>
    </row>
    <row r="69" spans="1:14" ht="14.4" x14ac:dyDescent="0.3">
      <c r="A69" s="35">
        <v>10</v>
      </c>
      <c r="B69" s="35"/>
      <c r="C69" s="36" t="s">
        <v>63</v>
      </c>
      <c r="E69" s="102">
        <v>184.90822502927847</v>
      </c>
      <c r="I69" s="46" t="s">
        <v>63</v>
      </c>
      <c r="J69" s="46"/>
      <c r="K69" s="47"/>
    </row>
    <row r="70" spans="1:14" ht="14.4" x14ac:dyDescent="0.3">
      <c r="A70" s="35">
        <v>8</v>
      </c>
      <c r="B70" s="35"/>
      <c r="C70" s="36" t="s">
        <v>43</v>
      </c>
      <c r="I70" s="46" t="s">
        <v>43</v>
      </c>
      <c r="J70" s="46"/>
      <c r="K70" s="48"/>
    </row>
    <row r="71" spans="1:14" ht="14.4" x14ac:dyDescent="0.3">
      <c r="E71" s="89"/>
      <c r="I71" s="49" t="s">
        <v>64</v>
      </c>
      <c r="K71" s="50">
        <f>J66-K69-K70</f>
        <v>-409.81459692015369</v>
      </c>
    </row>
    <row r="72" spans="1:14" x14ac:dyDescent="0.25">
      <c r="N72" s="51"/>
    </row>
    <row r="73" spans="1:14" x14ac:dyDescent="0.25">
      <c r="C73" s="66"/>
      <c r="D73" s="103"/>
      <c r="E73" s="105"/>
      <c r="F73" s="105"/>
      <c r="G73" s="106"/>
      <c r="H73" s="42"/>
      <c r="I73" s="103"/>
      <c r="J73" s="109"/>
      <c r="K73" s="109"/>
      <c r="L73" s="109"/>
      <c r="N73" s="51"/>
    </row>
    <row r="74" spans="1:14" x14ac:dyDescent="0.25">
      <c r="A74" s="52" t="s">
        <v>65</v>
      </c>
      <c r="C74" s="66"/>
      <c r="D74" s="107"/>
      <c r="E74" s="107"/>
      <c r="F74" s="107"/>
      <c r="G74" s="107"/>
      <c r="H74" s="111"/>
      <c r="I74" s="107"/>
      <c r="J74" s="107"/>
      <c r="K74" s="107"/>
      <c r="L74" s="107"/>
      <c r="N74" s="51"/>
    </row>
    <row r="76" spans="1:14" x14ac:dyDescent="0.25">
      <c r="A76" s="1">
        <v>1</v>
      </c>
      <c r="B76" s="116" t="s">
        <v>66</v>
      </c>
      <c r="C76" s="116"/>
      <c r="D76" s="116"/>
      <c r="E76" s="116"/>
      <c r="F76" s="116"/>
      <c r="G76" s="116"/>
      <c r="H76" s="116"/>
      <c r="I76" s="116"/>
      <c r="J76" s="116"/>
      <c r="K76" s="116"/>
      <c r="L76" s="116"/>
      <c r="M76" s="116"/>
    </row>
    <row r="77" spans="1:14" x14ac:dyDescent="0.25">
      <c r="B77" s="116"/>
      <c r="C77" s="116"/>
      <c r="D77" s="116"/>
      <c r="E77" s="116"/>
      <c r="F77" s="116"/>
      <c r="G77" s="116"/>
      <c r="H77" s="116"/>
      <c r="I77" s="116"/>
      <c r="J77" s="116"/>
      <c r="K77" s="116"/>
      <c r="L77" s="116"/>
      <c r="M77" s="116"/>
    </row>
    <row r="78" spans="1:14" ht="12.75" customHeight="1" x14ac:dyDescent="0.25"/>
    <row r="79" spans="1:14" x14ac:dyDescent="0.25">
      <c r="A79" s="1">
        <v>2</v>
      </c>
      <c r="B79" s="114" t="s">
        <v>67</v>
      </c>
      <c r="C79" s="114"/>
      <c r="D79" s="114"/>
      <c r="E79" s="114"/>
      <c r="F79" s="114"/>
      <c r="G79" s="114"/>
      <c r="H79" s="114"/>
      <c r="I79" s="114"/>
      <c r="J79" s="114"/>
      <c r="K79" s="114"/>
      <c r="L79" s="114"/>
      <c r="M79" s="114"/>
    </row>
    <row r="80" spans="1:14" ht="12.6" customHeight="1" x14ac:dyDescent="0.25">
      <c r="B80" s="114"/>
      <c r="C80" s="114"/>
      <c r="D80" s="114"/>
      <c r="E80" s="114"/>
      <c r="F80" s="114"/>
      <c r="G80" s="114"/>
      <c r="H80" s="114"/>
      <c r="I80" s="114"/>
      <c r="J80" s="114"/>
      <c r="K80" s="114"/>
      <c r="L80" s="114"/>
      <c r="M80" s="114"/>
    </row>
    <row r="82" spans="1:13" x14ac:dyDescent="0.25">
      <c r="A82" s="1">
        <v>3</v>
      </c>
      <c r="B82" s="115" t="s">
        <v>68</v>
      </c>
      <c r="C82" s="115"/>
      <c r="D82" s="115"/>
      <c r="E82" s="115"/>
      <c r="F82" s="115"/>
      <c r="G82" s="115"/>
      <c r="H82" s="115"/>
      <c r="I82" s="115"/>
      <c r="J82" s="115"/>
      <c r="K82" s="115"/>
      <c r="L82" s="115"/>
      <c r="M82" s="115"/>
    </row>
    <row r="84" spans="1:13" x14ac:dyDescent="0.25">
      <c r="A84" s="1">
        <v>4</v>
      </c>
      <c r="B84" s="53" t="s">
        <v>69</v>
      </c>
      <c r="C84" s="11"/>
    </row>
    <row r="86" spans="1:13" x14ac:dyDescent="0.25">
      <c r="A86" s="1">
        <v>5</v>
      </c>
      <c r="B86" s="54" t="s">
        <v>70</v>
      </c>
    </row>
    <row r="88" spans="1:13" x14ac:dyDescent="0.25">
      <c r="A88" s="1">
        <v>6</v>
      </c>
      <c r="B88" s="115" t="s">
        <v>71</v>
      </c>
      <c r="C88" s="115"/>
      <c r="D88" s="115"/>
      <c r="E88" s="115"/>
      <c r="F88" s="115"/>
      <c r="G88" s="115"/>
      <c r="H88" s="115"/>
      <c r="I88" s="115"/>
      <c r="J88" s="115"/>
      <c r="K88" s="115"/>
      <c r="L88" s="115"/>
      <c r="M88" s="115"/>
    </row>
    <row r="89" spans="1:13" x14ac:dyDescent="0.25">
      <c r="B89" s="115"/>
      <c r="C89" s="115"/>
      <c r="D89" s="115"/>
      <c r="E89" s="115"/>
      <c r="F89" s="115"/>
      <c r="G89" s="115"/>
      <c r="H89" s="115"/>
      <c r="I89" s="115"/>
      <c r="J89" s="115"/>
      <c r="K89" s="115"/>
      <c r="L89" s="115"/>
      <c r="M89" s="115"/>
    </row>
    <row r="90" spans="1:13" x14ac:dyDescent="0.25">
      <c r="B90" s="115"/>
      <c r="C90" s="115"/>
      <c r="D90" s="115"/>
      <c r="E90" s="115"/>
      <c r="F90" s="115"/>
      <c r="G90" s="115"/>
      <c r="H90" s="115"/>
      <c r="I90" s="115"/>
      <c r="J90" s="115"/>
      <c r="K90" s="115"/>
      <c r="L90" s="115"/>
      <c r="M90" s="115"/>
    </row>
    <row r="92" spans="1:13" x14ac:dyDescent="0.25">
      <c r="B92" s="116"/>
      <c r="C92" s="116"/>
      <c r="D92" s="116"/>
      <c r="E92" s="116"/>
      <c r="F92" s="116"/>
      <c r="G92" s="116"/>
      <c r="H92" s="116"/>
      <c r="I92" s="116"/>
      <c r="J92" s="116"/>
      <c r="K92" s="116"/>
      <c r="L92" s="116"/>
      <c r="M92" s="116"/>
    </row>
    <row r="93" spans="1:13" x14ac:dyDescent="0.25">
      <c r="B93" s="116"/>
      <c r="C93" s="116"/>
      <c r="D93" s="116"/>
      <c r="E93" s="116"/>
      <c r="F93" s="116"/>
      <c r="G93" s="116"/>
      <c r="H93" s="116"/>
      <c r="I93" s="116"/>
      <c r="J93" s="116"/>
      <c r="K93" s="116"/>
      <c r="L93" s="116"/>
      <c r="M93" s="116"/>
    </row>
  </sheetData>
  <mergeCells count="10">
    <mergeCell ref="B79:M80"/>
    <mergeCell ref="B82:M82"/>
    <mergeCell ref="B88:M90"/>
    <mergeCell ref="B92:M93"/>
    <mergeCell ref="A9:M9"/>
    <mergeCell ref="A10:M10"/>
    <mergeCell ref="D15:G15"/>
    <mergeCell ref="C65:I65"/>
    <mergeCell ref="C66:I66"/>
    <mergeCell ref="B76:M77"/>
  </mergeCells>
  <dataValidations disablePrompts="1"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93"/>
  <sheetViews>
    <sheetView showGridLines="0" topLeftCell="A9" zoomScale="85" zoomScaleNormal="85" workbookViewId="0">
      <pane xSplit="3" ySplit="8" topLeftCell="D17" activePane="bottomRight" state="frozen"/>
      <selection activeCell="I64" sqref="I64"/>
      <selection pane="topRight" activeCell="I64" sqref="I64"/>
      <selection pane="bottomLeft" activeCell="I64" sqref="I64"/>
      <selection pane="bottomRight" activeCell="N67" sqref="N67"/>
    </sheetView>
  </sheetViews>
  <sheetFormatPr defaultColWidth="9.109375" defaultRowHeight="13.2" x14ac:dyDescent="0.25"/>
  <cols>
    <col min="1" max="1" width="7.6640625" style="1" customWidth="1"/>
    <col min="2" max="2" width="10.109375" style="1" customWidth="1"/>
    <col min="3" max="3" width="37.88671875" style="2" customWidth="1"/>
    <col min="4" max="4" width="14.44140625" style="2" customWidth="1"/>
    <col min="5" max="5" width="13" style="2" customWidth="1"/>
    <col min="6" max="6" width="11.6640625" style="2" customWidth="1"/>
    <col min="7" max="7" width="13.5546875" style="2" customWidth="1"/>
    <col min="8" max="8" width="1.6640625" style="3" customWidth="1"/>
    <col min="9" max="9" width="14.33203125" style="2" customWidth="1"/>
    <col min="10" max="10" width="13.44140625" style="2" customWidth="1"/>
    <col min="11" max="11" width="11.88671875" style="2" customWidth="1"/>
    <col min="12" max="12" width="14.5546875" style="2" bestFit="1" customWidth="1"/>
    <col min="13" max="13" width="14.109375" style="2" bestFit="1" customWidth="1"/>
    <col min="14" max="14" width="10.33203125" style="2" bestFit="1" customWidth="1"/>
    <col min="15" max="16384" width="9.109375" style="2"/>
  </cols>
  <sheetData>
    <row r="1" spans="1:13" ht="12.75" hidden="1" x14ac:dyDescent="0.2">
      <c r="L1" s="4" t="s">
        <v>0</v>
      </c>
      <c r="M1" s="5">
        <v>0</v>
      </c>
    </row>
    <row r="2" spans="1:13" ht="12.75" hidden="1" x14ac:dyDescent="0.2">
      <c r="L2" s="4" t="s">
        <v>1</v>
      </c>
      <c r="M2" s="6"/>
    </row>
    <row r="3" spans="1:13" ht="12.75" hidden="1" x14ac:dyDescent="0.2">
      <c r="L3" s="4" t="s">
        <v>2</v>
      </c>
      <c r="M3" s="6"/>
    </row>
    <row r="4" spans="1:13" ht="12.75" hidden="1" x14ac:dyDescent="0.2">
      <c r="L4" s="4" t="s">
        <v>3</v>
      </c>
      <c r="M4" s="6"/>
    </row>
    <row r="5" spans="1:13" ht="12.75" hidden="1" x14ac:dyDescent="0.2">
      <c r="L5" s="4" t="s">
        <v>4</v>
      </c>
      <c r="M5" s="7"/>
    </row>
    <row r="6" spans="1:13" ht="12.75" hidden="1" x14ac:dyDescent="0.2">
      <c r="L6" s="4"/>
      <c r="M6" s="8"/>
    </row>
    <row r="7" spans="1:13" ht="12.75" hidden="1" x14ac:dyDescent="0.2">
      <c r="L7" s="4" t="s">
        <v>5</v>
      </c>
      <c r="M7" s="7"/>
    </row>
    <row r="8" spans="1:13" ht="12.75" hidden="1" x14ac:dyDescent="0.2"/>
    <row r="9" spans="1:13" ht="18" x14ac:dyDescent="0.2">
      <c r="A9" s="117" t="s">
        <v>6</v>
      </c>
      <c r="B9" s="117"/>
      <c r="C9" s="117"/>
      <c r="D9" s="117"/>
      <c r="E9" s="117"/>
      <c r="F9" s="117"/>
      <c r="G9" s="117"/>
      <c r="H9" s="117"/>
      <c r="I9" s="117"/>
      <c r="J9" s="117"/>
      <c r="K9" s="117"/>
      <c r="L9" s="117"/>
      <c r="M9" s="117"/>
    </row>
    <row r="10" spans="1:13" ht="21" x14ac:dyDescent="0.2">
      <c r="A10" s="117" t="s">
        <v>7</v>
      </c>
      <c r="B10" s="117"/>
      <c r="C10" s="117"/>
      <c r="D10" s="117"/>
      <c r="E10" s="117"/>
      <c r="F10" s="117"/>
      <c r="G10" s="117"/>
      <c r="H10" s="117"/>
      <c r="I10" s="117"/>
      <c r="J10" s="117"/>
      <c r="K10" s="117"/>
      <c r="L10" s="117"/>
      <c r="M10" s="117"/>
    </row>
    <row r="11" spans="1:13" ht="12.75" x14ac:dyDescent="0.2">
      <c r="H11" s="2"/>
    </row>
    <row r="12" spans="1:13" ht="15" x14ac:dyDescent="0.2">
      <c r="E12" s="9" t="s">
        <v>8</v>
      </c>
      <c r="F12" s="10" t="s">
        <v>9</v>
      </c>
      <c r="H12" s="2"/>
    </row>
    <row r="13" spans="1:13" ht="15" x14ac:dyDescent="0.25">
      <c r="C13" s="11"/>
      <c r="E13" s="9" t="s">
        <v>10</v>
      </c>
      <c r="F13" s="12">
        <v>2022</v>
      </c>
      <c r="G13" s="13"/>
    </row>
    <row r="15" spans="1:13" ht="12.75" x14ac:dyDescent="0.2">
      <c r="D15" s="118" t="s">
        <v>11</v>
      </c>
      <c r="E15" s="119"/>
      <c r="F15" s="119"/>
      <c r="G15" s="120"/>
      <c r="I15" s="14"/>
      <c r="J15" s="15" t="s">
        <v>12</v>
      </c>
      <c r="K15" s="15"/>
      <c r="L15" s="16"/>
      <c r="M15" s="3"/>
    </row>
    <row r="16" spans="1:13" ht="27" x14ac:dyDescent="0.2">
      <c r="A16" s="17" t="s">
        <v>13</v>
      </c>
      <c r="B16" s="17" t="s">
        <v>14</v>
      </c>
      <c r="C16" s="18" t="s">
        <v>15</v>
      </c>
      <c r="D16" s="17" t="s">
        <v>16</v>
      </c>
      <c r="E16" s="19" t="s">
        <v>17</v>
      </c>
      <c r="F16" s="19" t="s">
        <v>18</v>
      </c>
      <c r="G16" s="17" t="s">
        <v>19</v>
      </c>
      <c r="H16" s="20"/>
      <c r="I16" s="21" t="s">
        <v>16</v>
      </c>
      <c r="J16" s="22" t="s">
        <v>20</v>
      </c>
      <c r="K16" s="22" t="s">
        <v>18</v>
      </c>
      <c r="L16" s="23" t="s">
        <v>19</v>
      </c>
      <c r="M16" s="17" t="s">
        <v>21</v>
      </c>
    </row>
    <row r="17" spans="1:15" ht="15" x14ac:dyDescent="0.25">
      <c r="A17" s="24"/>
      <c r="B17" s="57">
        <v>1610</v>
      </c>
      <c r="C17" s="25" t="s">
        <v>72</v>
      </c>
      <c r="D17" s="68">
        <f>+'App.2-BA_Fixed Asset Cont_2021'!G17</f>
        <v>339.52128173538006</v>
      </c>
      <c r="E17" s="68">
        <v>0</v>
      </c>
      <c r="F17" s="26">
        <v>-10.460121098799998</v>
      </c>
      <c r="G17" s="27">
        <f t="shared" ref="G17:G63" si="0">D17+E17+F17</f>
        <v>329.06116063658004</v>
      </c>
      <c r="H17" s="20"/>
      <c r="I17" s="68">
        <f>+'App.2-BA_Fixed Asset Cont_2021'!L17</f>
        <v>-218.24149631069002</v>
      </c>
      <c r="J17" s="68">
        <v>-24.640225060310005</v>
      </c>
      <c r="K17" s="26">
        <v>10.460121098799998</v>
      </c>
      <c r="L17" s="27">
        <f>I17+J17+K17</f>
        <v>-232.42160027220004</v>
      </c>
      <c r="M17" s="29">
        <f>G17+L17</f>
        <v>96.639560364380003</v>
      </c>
      <c r="O17" s="65"/>
    </row>
    <row r="18" spans="1:15" ht="25.5" x14ac:dyDescent="0.25">
      <c r="A18" s="24">
        <v>12</v>
      </c>
      <c r="B18" s="57">
        <v>1611</v>
      </c>
      <c r="C18" s="25" t="s">
        <v>22</v>
      </c>
      <c r="D18" s="68">
        <f>+'App.2-BA_Fixed Asset Cont_2021'!G18</f>
        <v>0</v>
      </c>
      <c r="E18" s="68">
        <v>0</v>
      </c>
      <c r="F18" s="26">
        <v>0</v>
      </c>
      <c r="G18" s="27">
        <f t="shared" si="0"/>
        <v>0</v>
      </c>
      <c r="H18" s="28"/>
      <c r="I18" s="68">
        <f>+'App.2-BA_Fixed Asset Cont_2021'!L18</f>
        <v>0</v>
      </c>
      <c r="J18" s="68">
        <v>0</v>
      </c>
      <c r="K18" s="26">
        <v>0</v>
      </c>
      <c r="L18" s="27">
        <f t="shared" ref="L18:L60" si="1">I18+J18+K18</f>
        <v>0</v>
      </c>
      <c r="M18" s="29">
        <f t="shared" ref="M18:M58" si="2">G18+L18</f>
        <v>0</v>
      </c>
      <c r="O18" s="65"/>
    </row>
    <row r="19" spans="1:15" ht="25.5" x14ac:dyDescent="0.25">
      <c r="A19" s="24" t="s">
        <v>23</v>
      </c>
      <c r="B19" s="57">
        <v>1612</v>
      </c>
      <c r="C19" s="25" t="s">
        <v>24</v>
      </c>
      <c r="D19" s="68">
        <f>+'App.2-BA_Fixed Asset Cont_2021'!G19</f>
        <v>0</v>
      </c>
      <c r="E19" s="68">
        <v>0</v>
      </c>
      <c r="F19" s="26">
        <v>0</v>
      </c>
      <c r="G19" s="27">
        <f t="shared" si="0"/>
        <v>0</v>
      </c>
      <c r="H19" s="28"/>
      <c r="I19" s="68">
        <f>+'App.2-BA_Fixed Asset Cont_2021'!L19</f>
        <v>0</v>
      </c>
      <c r="J19" s="68">
        <v>0</v>
      </c>
      <c r="K19" s="26">
        <v>0</v>
      </c>
      <c r="L19" s="27">
        <f t="shared" si="1"/>
        <v>0</v>
      </c>
      <c r="M19" s="29">
        <f t="shared" si="2"/>
        <v>0</v>
      </c>
      <c r="O19" s="65"/>
    </row>
    <row r="20" spans="1:15" ht="15" x14ac:dyDescent="0.25">
      <c r="A20" s="24" t="s">
        <v>25</v>
      </c>
      <c r="B20" s="72">
        <v>1615</v>
      </c>
      <c r="C20" s="25" t="s">
        <v>26</v>
      </c>
      <c r="D20" s="68">
        <f>+'App.2-BA_Fixed Asset Cont_2021'!G20</f>
        <v>3.3159999999999999E-3</v>
      </c>
      <c r="E20" s="68">
        <v>0</v>
      </c>
      <c r="F20" s="26">
        <v>0</v>
      </c>
      <c r="G20" s="27">
        <f t="shared" si="0"/>
        <v>3.3159999999999999E-3</v>
      </c>
      <c r="H20" s="28"/>
      <c r="I20" s="68">
        <f>+'App.2-BA_Fixed Asset Cont_2021'!L20</f>
        <v>0</v>
      </c>
      <c r="J20" s="68">
        <v>0</v>
      </c>
      <c r="K20" s="26">
        <v>0</v>
      </c>
      <c r="L20" s="27">
        <f>I20+J20+K20</f>
        <v>0</v>
      </c>
      <c r="M20" s="29">
        <f t="shared" si="2"/>
        <v>3.3159999999999999E-3</v>
      </c>
      <c r="N20" s="65"/>
    </row>
    <row r="21" spans="1:15" ht="15" x14ac:dyDescent="0.25">
      <c r="A21" s="24">
        <v>1</v>
      </c>
      <c r="B21" s="72">
        <v>1620</v>
      </c>
      <c r="C21" s="25" t="s">
        <v>73</v>
      </c>
      <c r="D21" s="68">
        <f>+'App.2-BA_Fixed Asset Cont_2021'!G21</f>
        <v>2.1724E-2</v>
      </c>
      <c r="E21" s="68">
        <v>0</v>
      </c>
      <c r="F21" s="26">
        <v>0</v>
      </c>
      <c r="G21" s="27">
        <f t="shared" si="0"/>
        <v>2.1724E-2</v>
      </c>
      <c r="H21" s="28"/>
      <c r="I21" s="68">
        <f>+'App.2-BA_Fixed Asset Cont_2021'!L21</f>
        <v>-2.1135201199999995E-2</v>
      </c>
      <c r="J21" s="68">
        <v>-2.6503280000000001E-4</v>
      </c>
      <c r="K21" s="26">
        <v>0</v>
      </c>
      <c r="L21" s="27">
        <f>I21+J21+K21</f>
        <v>-2.1400233999999994E-2</v>
      </c>
      <c r="M21" s="29">
        <f t="shared" si="2"/>
        <v>3.2376600000000658E-4</v>
      </c>
      <c r="N21" s="65"/>
    </row>
    <row r="22" spans="1:15" ht="15" x14ac:dyDescent="0.25">
      <c r="A22" s="24"/>
      <c r="B22" s="57">
        <v>1665</v>
      </c>
      <c r="C22" s="25" t="s">
        <v>74</v>
      </c>
      <c r="D22" s="68">
        <f>+'App.2-BA_Fixed Asset Cont_2021'!G22</f>
        <v>0.42952109999999999</v>
      </c>
      <c r="E22" s="68">
        <v>0</v>
      </c>
      <c r="F22" s="26">
        <v>0</v>
      </c>
      <c r="G22" s="27">
        <f t="shared" si="0"/>
        <v>0.42952109999999999</v>
      </c>
      <c r="H22" s="28"/>
      <c r="I22" s="68">
        <f>+'App.2-BA_Fixed Asset Cont_2021'!L22</f>
        <v>-0.111491929532</v>
      </c>
      <c r="J22" s="68">
        <v>-3.145182383E-3</v>
      </c>
      <c r="K22" s="26">
        <v>0</v>
      </c>
      <c r="L22" s="27">
        <f t="shared" si="1"/>
        <v>-0.11463711191500001</v>
      </c>
      <c r="M22" s="29">
        <f t="shared" si="2"/>
        <v>0.31488398808499996</v>
      </c>
      <c r="O22" s="65"/>
    </row>
    <row r="23" spans="1:15" ht="15" x14ac:dyDescent="0.25">
      <c r="A23" s="24"/>
      <c r="B23" s="57">
        <v>1675</v>
      </c>
      <c r="C23" s="25" t="s">
        <v>75</v>
      </c>
      <c r="D23" s="68">
        <f>+'App.2-BA_Fixed Asset Cont_2021'!G23</f>
        <v>2.4576769700000001</v>
      </c>
      <c r="E23" s="68">
        <v>0</v>
      </c>
      <c r="F23" s="26">
        <v>0</v>
      </c>
      <c r="G23" s="27">
        <f t="shared" si="0"/>
        <v>2.4576769700000001</v>
      </c>
      <c r="H23" s="28"/>
      <c r="I23" s="68">
        <f>+'App.2-BA_Fixed Asset Cont_2021'!L23</f>
        <v>9.4297651999999677E-3</v>
      </c>
      <c r="J23" s="68">
        <v>8.6128548799999996E-2</v>
      </c>
      <c r="K23" s="26">
        <v>0</v>
      </c>
      <c r="L23" s="27">
        <f t="shared" si="1"/>
        <v>9.5558313999999964E-2</v>
      </c>
      <c r="M23" s="29">
        <f t="shared" si="2"/>
        <v>2.5532352839999999</v>
      </c>
      <c r="O23" s="65"/>
    </row>
    <row r="24" spans="1:15" ht="15" x14ac:dyDescent="0.25">
      <c r="A24" s="24">
        <v>17</v>
      </c>
      <c r="B24" s="57">
        <v>1680</v>
      </c>
      <c r="C24" s="25" t="s">
        <v>76</v>
      </c>
      <c r="D24" s="68">
        <f>+'App.2-BA_Fixed Asset Cont_2021'!G24</f>
        <v>8.4220000000000007E-3</v>
      </c>
      <c r="E24" s="68">
        <v>0</v>
      </c>
      <c r="F24" s="26">
        <v>0</v>
      </c>
      <c r="G24" s="27">
        <f t="shared" si="0"/>
        <v>8.4220000000000007E-3</v>
      </c>
      <c r="H24" s="28"/>
      <c r="I24" s="68">
        <f>+'App.2-BA_Fixed Asset Cont_2021'!L24</f>
        <v>-6.9518603999999991E-3</v>
      </c>
      <c r="J24" s="68">
        <v>-1.5412260000000001E-4</v>
      </c>
      <c r="K24" s="26">
        <v>0</v>
      </c>
      <c r="L24" s="27">
        <f t="shared" si="1"/>
        <v>-7.1059829999999989E-3</v>
      </c>
      <c r="M24" s="29">
        <f t="shared" si="2"/>
        <v>1.3160170000000018E-3</v>
      </c>
      <c r="O24" s="65"/>
    </row>
    <row r="25" spans="1:15" ht="15" x14ac:dyDescent="0.25">
      <c r="A25" s="24" t="s">
        <v>25</v>
      </c>
      <c r="B25" s="58">
        <v>1805</v>
      </c>
      <c r="C25" s="30" t="s">
        <v>26</v>
      </c>
      <c r="D25" s="68">
        <f>+'App.2-BA_Fixed Asset Cont_2021'!G25</f>
        <v>61.492749690500467</v>
      </c>
      <c r="E25" s="68">
        <v>0.3545365701840304</v>
      </c>
      <c r="F25" s="26">
        <v>0</v>
      </c>
      <c r="G25" s="27">
        <f t="shared" si="0"/>
        <v>61.847286260684498</v>
      </c>
      <c r="H25" s="28"/>
      <c r="I25" s="68">
        <f>+'App.2-BA_Fixed Asset Cont_2021'!L25</f>
        <v>-42.643828953573376</v>
      </c>
      <c r="J25" s="68">
        <v>0.11099433661281648</v>
      </c>
      <c r="K25" s="26">
        <v>0</v>
      </c>
      <c r="L25" s="27">
        <f t="shared" si="1"/>
        <v>-42.532834616960557</v>
      </c>
      <c r="M25" s="29">
        <f t="shared" si="2"/>
        <v>19.314451643723942</v>
      </c>
      <c r="O25" s="65"/>
    </row>
    <row r="26" spans="1:15" ht="15" x14ac:dyDescent="0.25">
      <c r="A26" s="24"/>
      <c r="B26" s="63">
        <v>1806</v>
      </c>
      <c r="C26" s="30" t="s">
        <v>77</v>
      </c>
      <c r="D26" s="68">
        <f>+'App.2-BA_Fixed Asset Cont_2021'!G26</f>
        <v>259.3227888481432</v>
      </c>
      <c r="E26" s="68">
        <v>6.1988822854891099</v>
      </c>
      <c r="F26" s="26">
        <v>0</v>
      </c>
      <c r="G26" s="27">
        <f t="shared" si="0"/>
        <v>265.52167113363231</v>
      </c>
      <c r="H26" s="28"/>
      <c r="I26" s="68">
        <f>+'App.2-BA_Fixed Asset Cont_2021'!L26</f>
        <v>-88.84595171096845</v>
      </c>
      <c r="J26" s="68">
        <v>-2.5178231202403771</v>
      </c>
      <c r="K26" s="26">
        <v>0</v>
      </c>
      <c r="L26" s="27">
        <f t="shared" si="1"/>
        <v>-91.363774831208829</v>
      </c>
      <c r="M26" s="29">
        <f t="shared" si="2"/>
        <v>174.15789630242347</v>
      </c>
      <c r="O26" s="65"/>
    </row>
    <row r="27" spans="1:15" ht="15" x14ac:dyDescent="0.25">
      <c r="A27" s="24">
        <v>47</v>
      </c>
      <c r="B27" s="58">
        <v>1808</v>
      </c>
      <c r="C27" s="31" t="s">
        <v>27</v>
      </c>
      <c r="D27" s="68">
        <f>+'App.2-BA_Fixed Asset Cont_2021'!G27</f>
        <v>152.43218791768612</v>
      </c>
      <c r="E27" s="68">
        <v>26.528527205040277</v>
      </c>
      <c r="F27" s="26">
        <v>0</v>
      </c>
      <c r="G27" s="27">
        <f t="shared" si="0"/>
        <v>178.96071512272641</v>
      </c>
      <c r="H27" s="28"/>
      <c r="I27" s="68">
        <f>+'App.2-BA_Fixed Asset Cont_2021'!L27</f>
        <v>-10.659285124417607</v>
      </c>
      <c r="J27" s="68">
        <v>-3.1392693663547657</v>
      </c>
      <c r="K27" s="26">
        <v>0</v>
      </c>
      <c r="L27" s="27">
        <f t="shared" si="1"/>
        <v>-13.798554490772373</v>
      </c>
      <c r="M27" s="29">
        <f t="shared" si="2"/>
        <v>165.16216063195404</v>
      </c>
      <c r="O27" s="65"/>
    </row>
    <row r="28" spans="1:15" ht="15" x14ac:dyDescent="0.25">
      <c r="A28" s="24">
        <v>13</v>
      </c>
      <c r="B28" s="58">
        <v>1810</v>
      </c>
      <c r="C28" s="31" t="s">
        <v>28</v>
      </c>
      <c r="D28" s="68">
        <f>+'App.2-BA_Fixed Asset Cont_2021'!G28</f>
        <v>0</v>
      </c>
      <c r="E28" s="68">
        <v>0</v>
      </c>
      <c r="F28" s="26">
        <v>0</v>
      </c>
      <c r="G28" s="27">
        <f t="shared" si="0"/>
        <v>0</v>
      </c>
      <c r="H28" s="28"/>
      <c r="I28" s="68">
        <f>+'App.2-BA_Fixed Asset Cont_2021'!L28</f>
        <v>0</v>
      </c>
      <c r="J28" s="68">
        <v>0</v>
      </c>
      <c r="K28" s="26">
        <v>0</v>
      </c>
      <c r="L28" s="27">
        <f t="shared" si="1"/>
        <v>0</v>
      </c>
      <c r="M28" s="29">
        <f t="shared" si="2"/>
        <v>0</v>
      </c>
      <c r="O28" s="65"/>
    </row>
    <row r="29" spans="1:15" ht="15" x14ac:dyDescent="0.25">
      <c r="A29" s="24">
        <v>47</v>
      </c>
      <c r="B29" s="58">
        <v>1815</v>
      </c>
      <c r="C29" s="31" t="s">
        <v>29</v>
      </c>
      <c r="D29" s="68">
        <f>+'App.2-BA_Fixed Asset Cont_2021'!G29</f>
        <v>250.79865146193762</v>
      </c>
      <c r="E29" s="68">
        <v>6.0944297145925663</v>
      </c>
      <c r="F29" s="26">
        <v>-1.2216721759991787</v>
      </c>
      <c r="G29" s="27">
        <f t="shared" si="0"/>
        <v>255.67140900053101</v>
      </c>
      <c r="H29" s="28"/>
      <c r="I29" s="68">
        <f>+'App.2-BA_Fixed Asset Cont_2021'!L29</f>
        <v>-93.265276919581467</v>
      </c>
      <c r="J29" s="68">
        <v>-5.3889847927026837</v>
      </c>
      <c r="K29" s="26">
        <v>1.2216721759991787</v>
      </c>
      <c r="L29" s="27">
        <f t="shared" si="1"/>
        <v>-97.432589536284979</v>
      </c>
      <c r="M29" s="29">
        <f t="shared" si="2"/>
        <v>158.23881946424603</v>
      </c>
      <c r="O29" s="65"/>
    </row>
    <row r="30" spans="1:15" ht="15" x14ac:dyDescent="0.25">
      <c r="A30" s="24">
        <v>47</v>
      </c>
      <c r="B30" s="58">
        <v>1820</v>
      </c>
      <c r="C30" s="25" t="s">
        <v>30</v>
      </c>
      <c r="D30" s="68">
        <f>+'App.2-BA_Fixed Asset Cont_2021'!G30</f>
        <v>918.84248374833624</v>
      </c>
      <c r="E30" s="68">
        <v>57.799806035522728</v>
      </c>
      <c r="F30" s="26">
        <v>-1.954675481598686</v>
      </c>
      <c r="G30" s="27">
        <f t="shared" si="0"/>
        <v>974.68761430226027</v>
      </c>
      <c r="H30" s="28"/>
      <c r="I30" s="68">
        <f>+'App.2-BA_Fixed Asset Cont_2021'!L30</f>
        <v>-367.14236560187794</v>
      </c>
      <c r="J30" s="68">
        <v>-26.382568550784928</v>
      </c>
      <c r="K30" s="26">
        <v>1.954675481598686</v>
      </c>
      <c r="L30" s="27">
        <f t="shared" si="1"/>
        <v>-391.57025867106415</v>
      </c>
      <c r="M30" s="29">
        <f t="shared" si="2"/>
        <v>583.11735563119612</v>
      </c>
      <c r="O30" s="65"/>
    </row>
    <row r="31" spans="1:15" ht="15" x14ac:dyDescent="0.25">
      <c r="A31" s="24">
        <v>47</v>
      </c>
      <c r="B31" s="58">
        <v>1825</v>
      </c>
      <c r="C31" s="31" t="s">
        <v>31</v>
      </c>
      <c r="D31" s="68">
        <f>+'App.2-BA_Fixed Asset Cont_2021'!G31</f>
        <v>0</v>
      </c>
      <c r="E31" s="68">
        <v>0</v>
      </c>
      <c r="F31" s="26">
        <v>0</v>
      </c>
      <c r="G31" s="27">
        <f t="shared" si="0"/>
        <v>0</v>
      </c>
      <c r="H31" s="28"/>
      <c r="I31" s="68">
        <f>+'App.2-BA_Fixed Asset Cont_2021'!L31</f>
        <v>0</v>
      </c>
      <c r="J31" s="68">
        <v>0</v>
      </c>
      <c r="K31" s="26">
        <v>0</v>
      </c>
      <c r="L31" s="27">
        <f t="shared" si="1"/>
        <v>0</v>
      </c>
      <c r="M31" s="29">
        <f t="shared" si="2"/>
        <v>0</v>
      </c>
      <c r="O31" s="65"/>
    </row>
    <row r="32" spans="1:15" ht="15" x14ac:dyDescent="0.25">
      <c r="A32" s="24">
        <v>47</v>
      </c>
      <c r="B32" s="58">
        <v>1830</v>
      </c>
      <c r="C32" s="31" t="s">
        <v>32</v>
      </c>
      <c r="D32" s="68">
        <f>+'App.2-BA_Fixed Asset Cont_2021'!G32</f>
        <v>4040.5828286643396</v>
      </c>
      <c r="E32" s="68">
        <v>210.60831408049836</v>
      </c>
      <c r="F32" s="26">
        <v>-9.0403741023939226</v>
      </c>
      <c r="G32" s="27">
        <f t="shared" si="0"/>
        <v>4242.1507686424438</v>
      </c>
      <c r="H32" s="28"/>
      <c r="I32" s="68">
        <f>+'App.2-BA_Fixed Asset Cont_2021'!L32</f>
        <v>-1161.9742652219622</v>
      </c>
      <c r="J32" s="68">
        <v>-67.91069041238687</v>
      </c>
      <c r="K32" s="26">
        <v>9.0403741023939226</v>
      </c>
      <c r="L32" s="27">
        <f t="shared" si="1"/>
        <v>-1220.8445815319551</v>
      </c>
      <c r="M32" s="29">
        <f t="shared" si="2"/>
        <v>3021.3061871104887</v>
      </c>
      <c r="O32" s="65"/>
    </row>
    <row r="33" spans="1:15" ht="15" x14ac:dyDescent="0.25">
      <c r="A33" s="24">
        <v>47</v>
      </c>
      <c r="B33" s="58">
        <v>1835</v>
      </c>
      <c r="C33" s="31" t="s">
        <v>33</v>
      </c>
      <c r="D33" s="68">
        <f>+'App.2-BA_Fixed Asset Cont_2021'!G33</f>
        <v>2590.905904130042</v>
      </c>
      <c r="E33" s="68">
        <v>119.72696027982147</v>
      </c>
      <c r="F33" s="26">
        <v>-6.1083608799958933</v>
      </c>
      <c r="G33" s="27">
        <f t="shared" si="0"/>
        <v>2704.5245035298676</v>
      </c>
      <c r="H33" s="28"/>
      <c r="I33" s="68">
        <f>+'App.2-BA_Fixed Asset Cont_2021'!L33</f>
        <v>-829.6462102011925</v>
      </c>
      <c r="J33" s="68">
        <v>-43.38919868573705</v>
      </c>
      <c r="K33" s="26">
        <v>6.1083608799958933</v>
      </c>
      <c r="L33" s="27">
        <f t="shared" si="1"/>
        <v>-866.92704800693366</v>
      </c>
      <c r="M33" s="29">
        <f t="shared" si="2"/>
        <v>1837.5974555229341</v>
      </c>
      <c r="O33" s="65"/>
    </row>
    <row r="34" spans="1:15" ht="15" x14ac:dyDescent="0.25">
      <c r="A34" s="24">
        <v>47</v>
      </c>
      <c r="B34" s="58">
        <v>1840</v>
      </c>
      <c r="C34" s="31" t="s">
        <v>34</v>
      </c>
      <c r="D34" s="68">
        <f>+'App.2-BA_Fixed Asset Cont_2021'!G34</f>
        <v>33.807383661897362</v>
      </c>
      <c r="E34" s="68">
        <v>0</v>
      </c>
      <c r="F34" s="26">
        <v>0</v>
      </c>
      <c r="G34" s="27">
        <f t="shared" si="0"/>
        <v>33.807383661897362</v>
      </c>
      <c r="H34" s="28"/>
      <c r="I34" s="68">
        <f>+'App.2-BA_Fixed Asset Cont_2021'!L34</f>
        <v>-16.887546077523414</v>
      </c>
      <c r="J34" s="68">
        <v>-0.56834972648100002</v>
      </c>
      <c r="K34" s="26">
        <v>0</v>
      </c>
      <c r="L34" s="27">
        <f t="shared" si="1"/>
        <v>-17.455895804004413</v>
      </c>
      <c r="M34" s="29">
        <f t="shared" si="2"/>
        <v>16.351487857892948</v>
      </c>
      <c r="O34" s="65"/>
    </row>
    <row r="35" spans="1:15" ht="15" x14ac:dyDescent="0.25">
      <c r="A35" s="24">
        <v>47</v>
      </c>
      <c r="B35" s="58">
        <v>1845</v>
      </c>
      <c r="C35" s="31" t="s">
        <v>35</v>
      </c>
      <c r="D35" s="68">
        <f>+'App.2-BA_Fixed Asset Cont_2021'!G35</f>
        <v>1027.5714877248699</v>
      </c>
      <c r="E35" s="68">
        <v>21.581881536112373</v>
      </c>
      <c r="F35" s="26">
        <v>-0.73300330559950722</v>
      </c>
      <c r="G35" s="27">
        <f t="shared" si="0"/>
        <v>1048.4203659553827</v>
      </c>
      <c r="H35" s="28"/>
      <c r="I35" s="68">
        <f>+'App.2-BA_Fixed Asset Cont_2021'!L35</f>
        <v>-608.96753485195654</v>
      </c>
      <c r="J35" s="68">
        <v>-27.900073528314174</v>
      </c>
      <c r="K35" s="26">
        <v>0.73300330559950722</v>
      </c>
      <c r="L35" s="27">
        <f t="shared" si="1"/>
        <v>-636.13460507467119</v>
      </c>
      <c r="M35" s="29">
        <f t="shared" si="2"/>
        <v>412.28576088071156</v>
      </c>
      <c r="O35" s="65"/>
    </row>
    <row r="36" spans="1:15" ht="15" x14ac:dyDescent="0.25">
      <c r="A36" s="24">
        <v>47</v>
      </c>
      <c r="B36" s="58">
        <v>1850</v>
      </c>
      <c r="C36" s="31" t="s">
        <v>36</v>
      </c>
      <c r="D36" s="68">
        <f>+'App.2-BA_Fixed Asset Cont_2021'!G36</f>
        <v>2613.921778245342</v>
      </c>
      <c r="E36" s="68">
        <v>156.69714673236177</v>
      </c>
      <c r="F36" s="26">
        <v>-5.3753575743963857</v>
      </c>
      <c r="G36" s="27">
        <f t="shared" si="0"/>
        <v>2765.2435674033077</v>
      </c>
      <c r="H36" s="28"/>
      <c r="I36" s="68">
        <f>+'App.2-BA_Fixed Asset Cont_2021'!L36</f>
        <v>-866.38980140825709</v>
      </c>
      <c r="J36" s="68">
        <v>-62.539020640117627</v>
      </c>
      <c r="K36" s="26">
        <v>5.3753575743963857</v>
      </c>
      <c r="L36" s="27">
        <f t="shared" si="1"/>
        <v>-923.55346447397835</v>
      </c>
      <c r="M36" s="29">
        <f t="shared" si="2"/>
        <v>1841.6901029293294</v>
      </c>
      <c r="O36" s="65"/>
    </row>
    <row r="37" spans="1:15" ht="15" x14ac:dyDescent="0.25">
      <c r="A37" s="24">
        <v>47</v>
      </c>
      <c r="B37" s="58">
        <v>1855</v>
      </c>
      <c r="C37" s="31" t="s">
        <v>37</v>
      </c>
      <c r="D37" s="68">
        <f>+'App.2-BA_Fixed Asset Cont_2021'!G37</f>
        <v>0</v>
      </c>
      <c r="E37" s="68">
        <v>0</v>
      </c>
      <c r="F37" s="26">
        <v>0</v>
      </c>
      <c r="G37" s="27">
        <f t="shared" si="0"/>
        <v>0</v>
      </c>
      <c r="H37" s="28"/>
      <c r="I37" s="68">
        <f>+'App.2-BA_Fixed Asset Cont_2021'!L37</f>
        <v>0</v>
      </c>
      <c r="J37" s="68">
        <v>0</v>
      </c>
      <c r="K37" s="26">
        <v>0</v>
      </c>
      <c r="L37" s="27">
        <f t="shared" si="1"/>
        <v>0</v>
      </c>
      <c r="M37" s="29">
        <f t="shared" si="2"/>
        <v>0</v>
      </c>
      <c r="O37" s="65"/>
    </row>
    <row r="38" spans="1:15" ht="15" x14ac:dyDescent="0.25">
      <c r="A38" s="24">
        <v>47</v>
      </c>
      <c r="B38" s="58">
        <v>1860</v>
      </c>
      <c r="C38" s="31" t="s">
        <v>38</v>
      </c>
      <c r="D38" s="68">
        <f>+'App.2-BA_Fixed Asset Cont_2021'!G38</f>
        <v>191.80408271192829</v>
      </c>
      <c r="E38" s="68">
        <v>11.729983430441841</v>
      </c>
      <c r="F38" s="26">
        <v>-7.3280777897866463</v>
      </c>
      <c r="G38" s="27">
        <f t="shared" si="0"/>
        <v>196.20598835258349</v>
      </c>
      <c r="H38" s="28"/>
      <c r="I38" s="68">
        <f>+'App.2-BA_Fixed Asset Cont_2021'!L38</f>
        <v>-62.269905194396813</v>
      </c>
      <c r="J38" s="68">
        <v>-10.078398736812161</v>
      </c>
      <c r="K38" s="26">
        <v>7.3280777897866463</v>
      </c>
      <c r="L38" s="27">
        <f t="shared" si="1"/>
        <v>-65.020226141422327</v>
      </c>
      <c r="M38" s="29">
        <f t="shared" si="2"/>
        <v>131.18576221116115</v>
      </c>
      <c r="O38" s="65"/>
    </row>
    <row r="39" spans="1:15" ht="15" x14ac:dyDescent="0.25">
      <c r="A39" s="24">
        <v>47</v>
      </c>
      <c r="B39" s="58">
        <v>1555</v>
      </c>
      <c r="C39" s="30" t="s">
        <v>39</v>
      </c>
      <c r="D39" s="68">
        <f>+'App.2-BA_Fixed Asset Cont_2021'!G39</f>
        <v>478.56995420444571</v>
      </c>
      <c r="E39" s="68">
        <v>25.687335184031742</v>
      </c>
      <c r="F39" s="26">
        <v>0</v>
      </c>
      <c r="G39" s="27">
        <f t="shared" si="0"/>
        <v>504.25728938847743</v>
      </c>
      <c r="H39" s="28"/>
      <c r="I39" s="68">
        <f>+'App.2-BA_Fixed Asset Cont_2021'!L39</f>
        <v>-311.15546846973598</v>
      </c>
      <c r="J39" s="68">
        <v>-31.874864478855489</v>
      </c>
      <c r="K39" s="26">
        <v>0</v>
      </c>
      <c r="L39" s="27">
        <f t="shared" si="1"/>
        <v>-343.03033294859148</v>
      </c>
      <c r="M39" s="29">
        <f t="shared" si="2"/>
        <v>161.22695643988595</v>
      </c>
      <c r="O39" s="65"/>
    </row>
    <row r="40" spans="1:15" ht="15" x14ac:dyDescent="0.25">
      <c r="A40" s="24" t="s">
        <v>25</v>
      </c>
      <c r="B40" s="58">
        <v>1905</v>
      </c>
      <c r="C40" s="30" t="s">
        <v>26</v>
      </c>
      <c r="D40" s="68">
        <f>+'App.2-BA_Fixed Asset Cont_2021'!G40</f>
        <v>19.728646479390001</v>
      </c>
      <c r="E40" s="68">
        <v>0</v>
      </c>
      <c r="F40" s="26">
        <v>0</v>
      </c>
      <c r="G40" s="27">
        <f t="shared" si="0"/>
        <v>19.728646479390001</v>
      </c>
      <c r="H40" s="28"/>
      <c r="I40" s="68">
        <f>+'App.2-BA_Fixed Asset Cont_2021'!L40</f>
        <v>0</v>
      </c>
      <c r="J40" s="68">
        <v>0</v>
      </c>
      <c r="K40" s="26">
        <v>0</v>
      </c>
      <c r="L40" s="27">
        <f t="shared" si="1"/>
        <v>0</v>
      </c>
      <c r="M40" s="29">
        <f t="shared" si="2"/>
        <v>19.728646479390001</v>
      </c>
      <c r="O40" s="65"/>
    </row>
    <row r="41" spans="1:15" ht="15" x14ac:dyDescent="0.25">
      <c r="A41" s="24">
        <v>47</v>
      </c>
      <c r="B41" s="58">
        <v>1908</v>
      </c>
      <c r="C41" s="31" t="s">
        <v>40</v>
      </c>
      <c r="D41" s="68">
        <f>+'App.2-BA_Fixed Asset Cont_2021'!G41</f>
        <v>189.03383699703002</v>
      </c>
      <c r="E41" s="68">
        <v>0</v>
      </c>
      <c r="F41" s="26">
        <v>0</v>
      </c>
      <c r="G41" s="27">
        <f t="shared" si="0"/>
        <v>189.03383699703002</v>
      </c>
      <c r="H41" s="28"/>
      <c r="I41" s="68">
        <f>+'App.2-BA_Fixed Asset Cont_2021'!L41</f>
        <v>-89.737786578807984</v>
      </c>
      <c r="J41" s="68">
        <v>-3.1010085661319948</v>
      </c>
      <c r="K41" s="26">
        <v>0</v>
      </c>
      <c r="L41" s="27">
        <f t="shared" si="1"/>
        <v>-92.838795144939979</v>
      </c>
      <c r="M41" s="29">
        <f t="shared" si="2"/>
        <v>96.195041852090043</v>
      </c>
      <c r="O41" s="65"/>
    </row>
    <row r="42" spans="1:15" ht="15" x14ac:dyDescent="0.25">
      <c r="A42" s="24">
        <v>13</v>
      </c>
      <c r="B42" s="58">
        <v>1910</v>
      </c>
      <c r="C42" s="31" t="s">
        <v>28</v>
      </c>
      <c r="D42" s="68">
        <f>+'App.2-BA_Fixed Asset Cont_2021'!G42</f>
        <v>61.950363016197713</v>
      </c>
      <c r="E42" s="68">
        <v>6.9667807798613754</v>
      </c>
      <c r="F42" s="26">
        <v>0</v>
      </c>
      <c r="G42" s="27">
        <f t="shared" si="0"/>
        <v>68.917143796059094</v>
      </c>
      <c r="H42" s="28"/>
      <c r="I42" s="68">
        <f>+'App.2-BA_Fixed Asset Cont_2021'!L42</f>
        <v>-22.772345925060186</v>
      </c>
      <c r="J42" s="68">
        <v>-3.8588392352799286</v>
      </c>
      <c r="K42" s="26">
        <v>0</v>
      </c>
      <c r="L42" s="27">
        <f t="shared" si="1"/>
        <v>-26.631185160340117</v>
      </c>
      <c r="M42" s="29">
        <f t="shared" si="2"/>
        <v>42.285958635718977</v>
      </c>
      <c r="O42" s="65"/>
    </row>
    <row r="43" spans="1:15" ht="15" x14ac:dyDescent="0.25">
      <c r="A43" s="24">
        <v>8</v>
      </c>
      <c r="B43" s="58">
        <v>1915</v>
      </c>
      <c r="C43" s="31" t="s">
        <v>79</v>
      </c>
      <c r="D43" s="68">
        <f>+'App.2-BA_Fixed Asset Cont_2021'!G43</f>
        <v>6.1196573770661349</v>
      </c>
      <c r="E43" s="68">
        <v>0.9649709696631934</v>
      </c>
      <c r="F43" s="26">
        <v>-1.3003772602800001</v>
      </c>
      <c r="G43" s="27">
        <f t="shared" si="0"/>
        <v>5.7842510864493279</v>
      </c>
      <c r="H43" s="28"/>
      <c r="I43" s="68">
        <f>+'App.2-BA_Fixed Asset Cont_2021'!L43</f>
        <v>-3.2674988104663241</v>
      </c>
      <c r="J43" s="68">
        <v>-0.88970185697376025</v>
      </c>
      <c r="K43" s="26">
        <v>1.3003772602800001</v>
      </c>
      <c r="L43" s="27">
        <f t="shared" si="1"/>
        <v>-2.8568234071600838</v>
      </c>
      <c r="M43" s="29">
        <f t="shared" si="2"/>
        <v>2.9274276792892442</v>
      </c>
      <c r="O43" s="65"/>
    </row>
    <row r="44" spans="1:15" ht="15" x14ac:dyDescent="0.25">
      <c r="A44" s="24">
        <v>10</v>
      </c>
      <c r="B44" s="58">
        <v>1920</v>
      </c>
      <c r="C44" s="31" t="s">
        <v>41</v>
      </c>
      <c r="D44" s="68">
        <f>+'App.2-BA_Fixed Asset Cont_2021'!G44</f>
        <v>38.535156466312031</v>
      </c>
      <c r="E44" s="68">
        <v>5.2188289819083273</v>
      </c>
      <c r="F44" s="26">
        <v>-1.9753052085219911</v>
      </c>
      <c r="G44" s="27">
        <f t="shared" si="0"/>
        <v>41.778680239698375</v>
      </c>
      <c r="H44" s="28"/>
      <c r="I44" s="68">
        <f>+'App.2-BA_Fixed Asset Cont_2021'!L44</f>
        <v>-18.709851676277999</v>
      </c>
      <c r="J44" s="68">
        <v>-3.0256222478808552</v>
      </c>
      <c r="K44" s="26">
        <v>1.9753052085219911</v>
      </c>
      <c r="L44" s="27">
        <f t="shared" si="1"/>
        <v>-19.760168715636862</v>
      </c>
      <c r="M44" s="29">
        <f t="shared" si="2"/>
        <v>22.018511524061513</v>
      </c>
      <c r="O44" s="65"/>
    </row>
    <row r="45" spans="1:15" ht="15" x14ac:dyDescent="0.25">
      <c r="A45" s="24"/>
      <c r="B45" s="64">
        <v>1925</v>
      </c>
      <c r="C45" s="25" t="s">
        <v>78</v>
      </c>
      <c r="D45" s="68">
        <f>+'App.2-BA_Fixed Asset Cont_2021'!G45</f>
        <v>172.55473981082315</v>
      </c>
      <c r="E45" s="68">
        <v>50.189110236184959</v>
      </c>
      <c r="F45" s="26">
        <v>-15.576276947569999</v>
      </c>
      <c r="G45" s="27">
        <f t="shared" si="0"/>
        <v>207.1675730994381</v>
      </c>
      <c r="H45" s="28"/>
      <c r="I45" s="68">
        <f>+'App.2-BA_Fixed Asset Cont_2021'!L45</f>
        <v>-101.04681878038029</v>
      </c>
      <c r="J45" s="68">
        <v>-39.925145315982277</v>
      </c>
      <c r="K45" s="26">
        <v>15.576276947569999</v>
      </c>
      <c r="L45" s="27">
        <f t="shared" si="1"/>
        <v>-125.39568714879258</v>
      </c>
      <c r="M45" s="29">
        <f t="shared" si="2"/>
        <v>81.771885950645526</v>
      </c>
      <c r="O45" s="65"/>
    </row>
    <row r="46" spans="1:15" ht="15" x14ac:dyDescent="0.25">
      <c r="A46" s="24">
        <v>10</v>
      </c>
      <c r="B46" s="57">
        <v>1930</v>
      </c>
      <c r="C46" s="31" t="s">
        <v>42</v>
      </c>
      <c r="D46" s="68">
        <f>+'App.2-BA_Fixed Asset Cont_2021'!G46</f>
        <v>357.28297940005564</v>
      </c>
      <c r="E46" s="68">
        <v>29.703230562708793</v>
      </c>
      <c r="F46" s="26">
        <v>0</v>
      </c>
      <c r="G46" s="27">
        <f t="shared" si="0"/>
        <v>386.98620996276441</v>
      </c>
      <c r="H46" s="28"/>
      <c r="I46" s="68">
        <f>+'App.2-BA_Fixed Asset Cont_2021'!L46</f>
        <v>-288.37948577226075</v>
      </c>
      <c r="J46" s="68">
        <v>-28.380406142742686</v>
      </c>
      <c r="K46" s="26">
        <v>0</v>
      </c>
      <c r="L46" s="27">
        <f t="shared" si="1"/>
        <v>-316.75989191500344</v>
      </c>
      <c r="M46" s="29">
        <f t="shared" si="2"/>
        <v>70.226318047760969</v>
      </c>
      <c r="O46" s="65"/>
    </row>
    <row r="47" spans="1:15" ht="15" x14ac:dyDescent="0.25">
      <c r="A47" s="24">
        <v>8</v>
      </c>
      <c r="B47" s="57">
        <v>1935</v>
      </c>
      <c r="C47" s="31" t="s">
        <v>43</v>
      </c>
      <c r="D47" s="68">
        <f>+'App.2-BA_Fixed Asset Cont_2021'!G47</f>
        <v>2.4558951364688455</v>
      </c>
      <c r="E47" s="68">
        <v>0.58013388286544654</v>
      </c>
      <c r="F47" s="26">
        <v>-2.8116000000000005E-3</v>
      </c>
      <c r="G47" s="27">
        <f t="shared" si="0"/>
        <v>3.0332174193342922</v>
      </c>
      <c r="H47" s="28"/>
      <c r="I47" s="68">
        <f>+'App.2-BA_Fixed Asset Cont_2021'!L47</f>
        <v>-0.89478936013632437</v>
      </c>
      <c r="J47" s="68">
        <v>-0.40067675990967722</v>
      </c>
      <c r="K47" s="26">
        <v>2.8116000000000005E-3</v>
      </c>
      <c r="L47" s="27">
        <f t="shared" si="1"/>
        <v>-1.2926545200460016</v>
      </c>
      <c r="M47" s="29">
        <f t="shared" si="2"/>
        <v>1.7405628992882907</v>
      </c>
      <c r="O47" s="65"/>
    </row>
    <row r="48" spans="1:15" ht="15" x14ac:dyDescent="0.25">
      <c r="A48" s="24">
        <v>8</v>
      </c>
      <c r="B48" s="57">
        <v>1940</v>
      </c>
      <c r="C48" s="31" t="s">
        <v>44</v>
      </c>
      <c r="D48" s="68">
        <f>+'App.2-BA_Fixed Asset Cont_2021'!G48</f>
        <v>3.3671350146124253</v>
      </c>
      <c r="E48" s="68">
        <v>0.11793884783281448</v>
      </c>
      <c r="F48" s="26">
        <v>-2.857459326E-2</v>
      </c>
      <c r="G48" s="27">
        <f t="shared" si="0"/>
        <v>3.4564992691852394</v>
      </c>
      <c r="H48" s="28"/>
      <c r="I48" s="68">
        <f>+'App.2-BA_Fixed Asset Cont_2021'!L48</f>
        <v>-2.1588508549029415</v>
      </c>
      <c r="J48" s="68">
        <v>-0.16818153372952932</v>
      </c>
      <c r="K48" s="26">
        <v>2.857459326E-2</v>
      </c>
      <c r="L48" s="27">
        <f t="shared" si="1"/>
        <v>-2.2984577953724705</v>
      </c>
      <c r="M48" s="29">
        <f t="shared" si="2"/>
        <v>1.1580414738127689</v>
      </c>
      <c r="O48" s="65"/>
    </row>
    <row r="49" spans="1:15" ht="15" x14ac:dyDescent="0.25">
      <c r="A49" s="24">
        <v>8</v>
      </c>
      <c r="B49" s="57">
        <v>1945</v>
      </c>
      <c r="C49" s="31" t="s">
        <v>45</v>
      </c>
      <c r="D49" s="68">
        <f>+'App.2-BA_Fixed Asset Cont_2021'!G49</f>
        <v>6.2369797915654797</v>
      </c>
      <c r="E49" s="68">
        <v>1.0039817003743305</v>
      </c>
      <c r="F49" s="26">
        <v>-0.78636022783814918</v>
      </c>
      <c r="G49" s="27">
        <f t="shared" si="0"/>
        <v>6.4546012641016608</v>
      </c>
      <c r="H49" s="28"/>
      <c r="I49" s="68">
        <f>+'App.2-BA_Fixed Asset Cont_2021'!L49</f>
        <v>-3.2188908191737795</v>
      </c>
      <c r="J49" s="68">
        <v>-1.0618744515161722</v>
      </c>
      <c r="K49" s="26">
        <v>0.78636022783814918</v>
      </c>
      <c r="L49" s="27">
        <f t="shared" si="1"/>
        <v>-3.4944050428518025</v>
      </c>
      <c r="M49" s="29">
        <f t="shared" si="2"/>
        <v>2.9601962212498583</v>
      </c>
      <c r="O49" s="65"/>
    </row>
    <row r="50" spans="1:15" ht="14.4" x14ac:dyDescent="0.3">
      <c r="A50" s="24">
        <v>8</v>
      </c>
      <c r="B50" s="57">
        <v>1950</v>
      </c>
      <c r="C50" s="31" t="s">
        <v>46</v>
      </c>
      <c r="D50" s="68">
        <f>+'App.2-BA_Fixed Asset Cont_2021'!G50</f>
        <v>168.58596198136695</v>
      </c>
      <c r="E50" s="68">
        <v>2.9575999108961772</v>
      </c>
      <c r="F50" s="26">
        <v>0</v>
      </c>
      <c r="G50" s="27">
        <f t="shared" si="0"/>
        <v>171.54356189226311</v>
      </c>
      <c r="H50" s="28"/>
      <c r="I50" s="68">
        <f>+'App.2-BA_Fixed Asset Cont_2021'!L50</f>
        <v>-116.46476955267309</v>
      </c>
      <c r="J50" s="68">
        <v>-6.6764865902120762</v>
      </c>
      <c r="K50" s="26">
        <v>0</v>
      </c>
      <c r="L50" s="27">
        <f t="shared" si="1"/>
        <v>-123.14125614288517</v>
      </c>
      <c r="M50" s="29">
        <f t="shared" si="2"/>
        <v>48.402305749377945</v>
      </c>
      <c r="O50" s="65"/>
    </row>
    <row r="51" spans="1:15" ht="14.4" x14ac:dyDescent="0.3">
      <c r="A51" s="24">
        <v>8</v>
      </c>
      <c r="B51" s="57">
        <v>1955</v>
      </c>
      <c r="C51" s="31" t="s">
        <v>47</v>
      </c>
      <c r="D51" s="68">
        <f>+'App.2-BA_Fixed Asset Cont_2021'!G51</f>
        <v>88.474758820505201</v>
      </c>
      <c r="E51" s="68">
        <v>27.452183997176867</v>
      </c>
      <c r="F51" s="26">
        <v>0</v>
      </c>
      <c r="G51" s="27">
        <f t="shared" si="0"/>
        <v>115.92694281768206</v>
      </c>
      <c r="H51" s="28"/>
      <c r="I51" s="68">
        <f>+'App.2-BA_Fixed Asset Cont_2021'!L51</f>
        <v>24.044936267509414</v>
      </c>
      <c r="J51" s="68">
        <v>20.611349761917261</v>
      </c>
      <c r="K51" s="26">
        <v>0</v>
      </c>
      <c r="L51" s="27">
        <f t="shared" si="1"/>
        <v>44.656286029426674</v>
      </c>
      <c r="M51" s="29">
        <f t="shared" si="2"/>
        <v>160.58322884710873</v>
      </c>
      <c r="O51" s="65"/>
    </row>
    <row r="52" spans="1:15" ht="14.4" x14ac:dyDescent="0.3">
      <c r="A52" s="32">
        <v>8</v>
      </c>
      <c r="B52" s="59">
        <v>1960</v>
      </c>
      <c r="C52" s="25" t="s">
        <v>48</v>
      </c>
      <c r="D52" s="68">
        <f>+'App.2-BA_Fixed Asset Cont_2021'!G52</f>
        <v>6.2364106370530186</v>
      </c>
      <c r="E52" s="68">
        <v>1.0747062939002365</v>
      </c>
      <c r="F52" s="26">
        <v>-0.84175467124090864</v>
      </c>
      <c r="G52" s="27">
        <f t="shared" si="0"/>
        <v>6.4693622597123461</v>
      </c>
      <c r="H52" s="28"/>
      <c r="I52" s="68">
        <f>+'App.2-BA_Fixed Asset Cont_2021'!L52</f>
        <v>-4.0066254254947093</v>
      </c>
      <c r="J52" s="68">
        <v>-1.1367805531518329</v>
      </c>
      <c r="K52" s="26">
        <v>0.84175467124090864</v>
      </c>
      <c r="L52" s="27">
        <f t="shared" si="1"/>
        <v>-4.3016513074056331</v>
      </c>
      <c r="M52" s="29">
        <f t="shared" si="2"/>
        <v>2.1677109523067131</v>
      </c>
      <c r="O52" s="65"/>
    </row>
    <row r="53" spans="1:15" ht="26.4" x14ac:dyDescent="0.3">
      <c r="A53" s="33">
        <v>47</v>
      </c>
      <c r="B53" s="59">
        <v>1970</v>
      </c>
      <c r="C53" s="31" t="s">
        <v>49</v>
      </c>
      <c r="D53" s="68">
        <f>+'App.2-BA_Fixed Asset Cont_2021'!G53</f>
        <v>0</v>
      </c>
      <c r="E53" s="68">
        <v>0</v>
      </c>
      <c r="F53" s="26">
        <v>0</v>
      </c>
      <c r="G53" s="27">
        <f t="shared" si="0"/>
        <v>0</v>
      </c>
      <c r="H53" s="28"/>
      <c r="I53" s="68">
        <f>+'App.2-BA_Fixed Asset Cont_2021'!L53</f>
        <v>0</v>
      </c>
      <c r="J53" s="68">
        <v>0</v>
      </c>
      <c r="K53" s="26">
        <v>0</v>
      </c>
      <c r="L53" s="27">
        <f t="shared" si="1"/>
        <v>0</v>
      </c>
      <c r="M53" s="29">
        <f t="shared" si="2"/>
        <v>0</v>
      </c>
      <c r="O53" s="65"/>
    </row>
    <row r="54" spans="1:15" ht="14.4" x14ac:dyDescent="0.3">
      <c r="A54" s="24">
        <v>47</v>
      </c>
      <c r="B54" s="57">
        <v>1975</v>
      </c>
      <c r="C54" s="31" t="s">
        <v>50</v>
      </c>
      <c r="D54" s="68">
        <f>+'App.2-BA_Fixed Asset Cont_2021'!G54</f>
        <v>0</v>
      </c>
      <c r="E54" s="68">
        <v>0</v>
      </c>
      <c r="F54" s="26">
        <v>0</v>
      </c>
      <c r="G54" s="27">
        <f t="shared" si="0"/>
        <v>0</v>
      </c>
      <c r="H54" s="28"/>
      <c r="I54" s="68">
        <f>+'App.2-BA_Fixed Asset Cont_2021'!L54</f>
        <v>0</v>
      </c>
      <c r="J54" s="68">
        <v>0</v>
      </c>
      <c r="K54" s="26">
        <v>0</v>
      </c>
      <c r="L54" s="27">
        <f t="shared" si="1"/>
        <v>0</v>
      </c>
      <c r="M54" s="29">
        <f t="shared" si="2"/>
        <v>0</v>
      </c>
      <c r="O54" s="65"/>
    </row>
    <row r="55" spans="1:15" ht="14.4" x14ac:dyDescent="0.3">
      <c r="A55" s="24">
        <v>47</v>
      </c>
      <c r="B55" s="57">
        <v>1980</v>
      </c>
      <c r="C55" s="31" t="s">
        <v>51</v>
      </c>
      <c r="D55" s="68">
        <f>+'App.2-BA_Fixed Asset Cont_2021'!G55</f>
        <v>204.96646420824419</v>
      </c>
      <c r="E55" s="68">
        <v>15.199592125928421</v>
      </c>
      <c r="F55" s="26">
        <v>0</v>
      </c>
      <c r="G55" s="27">
        <f t="shared" si="0"/>
        <v>220.16605633417262</v>
      </c>
      <c r="H55" s="28"/>
      <c r="I55" s="68">
        <f>+'App.2-BA_Fixed Asset Cont_2021'!L55</f>
        <v>-182.57409493068442</v>
      </c>
      <c r="J55" s="68">
        <v>-29.230915107334226</v>
      </c>
      <c r="K55" s="26">
        <v>0</v>
      </c>
      <c r="L55" s="27">
        <f t="shared" si="1"/>
        <v>-211.80501003801865</v>
      </c>
      <c r="M55" s="29">
        <f t="shared" si="2"/>
        <v>8.3610462961539724</v>
      </c>
      <c r="O55" s="65"/>
    </row>
    <row r="56" spans="1:15" ht="14.4" x14ac:dyDescent="0.3">
      <c r="A56" s="24">
        <v>47</v>
      </c>
      <c r="B56" s="57">
        <v>1985</v>
      </c>
      <c r="C56" s="31" t="s">
        <v>52</v>
      </c>
      <c r="D56" s="68">
        <f>+'App.2-BA_Fixed Asset Cont_2021'!G56</f>
        <v>15.164250770000001</v>
      </c>
      <c r="E56" s="68">
        <v>0</v>
      </c>
      <c r="F56" s="26">
        <v>0</v>
      </c>
      <c r="G56" s="27">
        <f t="shared" si="0"/>
        <v>15.164250770000001</v>
      </c>
      <c r="H56" s="28"/>
      <c r="I56" s="68">
        <f>+'App.2-BA_Fixed Asset Cont_2021'!L56</f>
        <v>-9.6191946150000014</v>
      </c>
      <c r="J56" s="68">
        <v>-0.42795944624999999</v>
      </c>
      <c r="K56" s="26">
        <v>0</v>
      </c>
      <c r="L56" s="27">
        <f t="shared" si="1"/>
        <v>-10.047154061250001</v>
      </c>
      <c r="M56" s="29">
        <f t="shared" si="2"/>
        <v>5.1170967087499992</v>
      </c>
      <c r="O56" s="65"/>
    </row>
    <row r="57" spans="1:15" ht="14.4" x14ac:dyDescent="0.3">
      <c r="A57" s="33">
        <v>47</v>
      </c>
      <c r="B57" s="57">
        <v>1990</v>
      </c>
      <c r="C57" s="34" t="s">
        <v>53</v>
      </c>
      <c r="D57" s="68">
        <f>+'App.2-BA_Fixed Asset Cont_2021'!G57</f>
        <v>10.08096576714</v>
      </c>
      <c r="E57" s="68">
        <v>0</v>
      </c>
      <c r="F57" s="26">
        <v>0</v>
      </c>
      <c r="G57" s="27">
        <f t="shared" si="0"/>
        <v>10.08096576714</v>
      </c>
      <c r="H57" s="28"/>
      <c r="I57" s="68">
        <f>+'App.2-BA_Fixed Asset Cont_2021'!L57</f>
        <v>-8.0492178801200005</v>
      </c>
      <c r="J57" s="68">
        <v>-0.43540237380000008</v>
      </c>
      <c r="K57" s="26">
        <v>0</v>
      </c>
      <c r="L57" s="27">
        <f t="shared" si="1"/>
        <v>-8.4846202539200011</v>
      </c>
      <c r="M57" s="29">
        <f t="shared" si="2"/>
        <v>1.5963455132199993</v>
      </c>
      <c r="O57" s="65"/>
    </row>
    <row r="58" spans="1:15" ht="14.4" x14ac:dyDescent="0.3">
      <c r="A58" s="24">
        <v>47</v>
      </c>
      <c r="B58" s="57">
        <v>1995</v>
      </c>
      <c r="C58" s="31" t="s">
        <v>54</v>
      </c>
      <c r="D58" s="68">
        <f>+'App.2-BA_Fixed Asset Cont_2021'!G58</f>
        <v>0</v>
      </c>
      <c r="E58" s="68">
        <v>0</v>
      </c>
      <c r="F58" s="26">
        <v>0</v>
      </c>
      <c r="G58" s="27">
        <f t="shared" si="0"/>
        <v>0</v>
      </c>
      <c r="H58" s="28"/>
      <c r="I58" s="68">
        <f>+'App.2-BA_Fixed Asset Cont_2021'!L58</f>
        <v>0</v>
      </c>
      <c r="J58" s="68">
        <v>0</v>
      </c>
      <c r="K58" s="26">
        <v>0</v>
      </c>
      <c r="L58" s="27">
        <f t="shared" si="1"/>
        <v>0</v>
      </c>
      <c r="M58" s="29">
        <f t="shared" si="2"/>
        <v>0</v>
      </c>
      <c r="O58" s="65"/>
    </row>
    <row r="59" spans="1:15" ht="15.6" x14ac:dyDescent="0.3">
      <c r="A59" s="24">
        <v>47</v>
      </c>
      <c r="B59" s="57">
        <v>2440</v>
      </c>
      <c r="C59" s="31" t="s">
        <v>55</v>
      </c>
      <c r="D59" s="68">
        <f>+'App.2-BA_Fixed Asset Cont_2021'!G59</f>
        <v>0</v>
      </c>
      <c r="E59" s="68">
        <v>0</v>
      </c>
      <c r="F59" s="26">
        <v>0</v>
      </c>
      <c r="G59" s="27">
        <f t="shared" si="0"/>
        <v>0</v>
      </c>
      <c r="I59" s="68">
        <f>+'App.2-BA_Fixed Asset Cont_2021'!L59</f>
        <v>0</v>
      </c>
      <c r="J59" s="68">
        <v>0</v>
      </c>
      <c r="K59" s="26">
        <v>0</v>
      </c>
      <c r="L59" s="27">
        <f t="shared" si="1"/>
        <v>0</v>
      </c>
      <c r="M59" s="29">
        <f>G59+L59</f>
        <v>0</v>
      </c>
      <c r="O59" s="65"/>
    </row>
    <row r="60" spans="1:15" ht="14.4" x14ac:dyDescent="0.3">
      <c r="A60" s="35"/>
      <c r="B60" s="35"/>
      <c r="C60" s="36"/>
      <c r="D60" s="69"/>
      <c r="E60" s="69"/>
      <c r="F60" s="37"/>
      <c r="G60" s="27"/>
      <c r="I60" s="69"/>
      <c r="J60" s="69"/>
      <c r="K60" s="37"/>
      <c r="L60" s="27">
        <f t="shared" si="1"/>
        <v>0</v>
      </c>
      <c r="M60" s="29">
        <f>G60+L60</f>
        <v>0</v>
      </c>
      <c r="O60" s="89"/>
    </row>
    <row r="61" spans="1:15" x14ac:dyDescent="0.25">
      <c r="A61" s="35"/>
      <c r="B61" s="35"/>
      <c r="C61" s="39" t="s">
        <v>56</v>
      </c>
      <c r="D61" s="77">
        <f>SUM(D17:D60)</f>
        <v>14313.268424488679</v>
      </c>
      <c r="E61" s="77">
        <f>SUM(E17:E60)</f>
        <v>784.43686134339725</v>
      </c>
      <c r="F61" s="77">
        <f>SUM(F17:F60)</f>
        <v>-62.733102917281265</v>
      </c>
      <c r="G61" s="77">
        <f>SUM(G17:G60)</f>
        <v>15034.972182914793</v>
      </c>
      <c r="H61" s="39"/>
      <c r="I61" s="77">
        <f>SUM(I17:I60)</f>
        <v>-5505.0743699859931</v>
      </c>
      <c r="J61" s="77">
        <f>SUM(J17:J60)</f>
        <v>-404.24355897044501</v>
      </c>
      <c r="K61" s="77">
        <f>SUM(K17:K60)</f>
        <v>62.733102917281265</v>
      </c>
      <c r="L61" s="77">
        <f>SUM(L17:L60)</f>
        <v>-5846.5848260391576</v>
      </c>
      <c r="M61" s="70">
        <f>SUM(M17:M60)</f>
        <v>9188.3873568756353</v>
      </c>
    </row>
    <row r="62" spans="1:15" ht="39.6" x14ac:dyDescent="0.3">
      <c r="A62" s="35"/>
      <c r="B62" s="35"/>
      <c r="C62" s="87" t="s">
        <v>57</v>
      </c>
      <c r="D62" s="79"/>
      <c r="E62" s="80"/>
      <c r="F62" s="80"/>
      <c r="G62" s="71">
        <f t="shared" ref="G62" si="3">D62+E62+F62</f>
        <v>0</v>
      </c>
      <c r="H62" s="86"/>
      <c r="I62" s="80"/>
      <c r="J62" s="80"/>
      <c r="K62" s="80"/>
      <c r="L62" s="71">
        <f t="shared" ref="L62:L63" si="4">I62+J62+K62</f>
        <v>0</v>
      </c>
      <c r="M62" s="82">
        <f t="shared" ref="M62:M63" si="5">G62+L62</f>
        <v>0</v>
      </c>
      <c r="O62" s="93"/>
    </row>
    <row r="63" spans="1:15" ht="26.4" x14ac:dyDescent="0.3">
      <c r="A63" s="35"/>
      <c r="B63" s="35"/>
      <c r="C63" s="88" t="s">
        <v>58</v>
      </c>
      <c r="D63" s="79">
        <f>+'App.2-BA_Fixed Asset Cont_2021'!G63</f>
        <v>-76.905539207680192</v>
      </c>
      <c r="E63" s="80">
        <v>-2.6072231225790641</v>
      </c>
      <c r="F63" s="80"/>
      <c r="G63" s="71">
        <f t="shared" si="0"/>
        <v>-79.51276233025925</v>
      </c>
      <c r="H63" s="86"/>
      <c r="I63" s="80">
        <f>+'App.2-BA_Fixed Asset Cont_2021'!L63</f>
        <v>26.917032113602996</v>
      </c>
      <c r="J63" s="80">
        <v>4.829784069170584</v>
      </c>
      <c r="K63" s="80"/>
      <c r="L63" s="71">
        <f t="shared" si="4"/>
        <v>31.746816182773578</v>
      </c>
      <c r="M63" s="82">
        <f t="shared" si="5"/>
        <v>-47.765946147485671</v>
      </c>
    </row>
    <row r="64" spans="1:15" x14ac:dyDescent="0.25">
      <c r="A64" s="35"/>
      <c r="B64" s="35"/>
      <c r="C64" s="39" t="s">
        <v>59</v>
      </c>
      <c r="D64" s="76">
        <f>SUM(D61:D63)</f>
        <v>14236.362885280998</v>
      </c>
      <c r="E64" s="76">
        <f t="shared" ref="E64:G64" si="6">SUM(E61:E63)</f>
        <v>781.8296382208182</v>
      </c>
      <c r="F64" s="76">
        <f t="shared" si="6"/>
        <v>-62.733102917281265</v>
      </c>
      <c r="G64" s="77">
        <f t="shared" si="6"/>
        <v>14955.459420584533</v>
      </c>
      <c r="H64" s="39"/>
      <c r="I64" s="76">
        <f t="shared" ref="I64:L64" si="7">SUM(I61:I63)</f>
        <v>-5478.1573378723906</v>
      </c>
      <c r="J64" s="76">
        <f t="shared" si="7"/>
        <v>-399.41377490127445</v>
      </c>
      <c r="K64" s="76">
        <f t="shared" si="7"/>
        <v>62.733102917281265</v>
      </c>
      <c r="L64" s="77">
        <f t="shared" si="7"/>
        <v>-5814.8380098563839</v>
      </c>
      <c r="M64" s="77">
        <f>SUM(M61:M63)</f>
        <v>9140.6214107281503</v>
      </c>
    </row>
    <row r="65" spans="1:14" ht="14.4" x14ac:dyDescent="0.3">
      <c r="A65" s="35"/>
      <c r="B65" s="35"/>
      <c r="C65" s="124" t="s">
        <v>80</v>
      </c>
      <c r="D65" s="125"/>
      <c r="E65" s="125"/>
      <c r="F65" s="125"/>
      <c r="G65" s="125"/>
      <c r="H65" s="125"/>
      <c r="I65" s="126"/>
      <c r="J65" s="85"/>
      <c r="K65" s="44"/>
      <c r="L65" s="43"/>
      <c r="M65" s="44"/>
    </row>
    <row r="66" spans="1:14" ht="14.4" x14ac:dyDescent="0.3">
      <c r="A66" s="35"/>
      <c r="B66" s="35"/>
      <c r="C66" s="121" t="s">
        <v>61</v>
      </c>
      <c r="D66" s="122"/>
      <c r="E66" s="122"/>
      <c r="F66" s="122"/>
      <c r="G66" s="122"/>
      <c r="H66" s="122"/>
      <c r="I66" s="123"/>
      <c r="J66" s="39">
        <f>J64+J65</f>
        <v>-399.41377490127445</v>
      </c>
      <c r="K66" s="42"/>
      <c r="L66" s="43"/>
      <c r="M66" s="44"/>
    </row>
    <row r="67" spans="1:14" x14ac:dyDescent="0.25">
      <c r="N67" s="65"/>
    </row>
    <row r="68" spans="1:14" x14ac:dyDescent="0.25">
      <c r="I68" s="45" t="s">
        <v>62</v>
      </c>
      <c r="J68" s="46"/>
    </row>
    <row r="69" spans="1:14" ht="14.4" x14ac:dyDescent="0.3">
      <c r="A69" s="35">
        <v>10</v>
      </c>
      <c r="B69" s="35"/>
      <c r="C69" s="36" t="s">
        <v>63</v>
      </c>
      <c r="I69" s="46" t="s">
        <v>63</v>
      </c>
      <c r="J69" s="46"/>
      <c r="K69" s="47"/>
    </row>
    <row r="70" spans="1:14" ht="14.4" x14ac:dyDescent="0.3">
      <c r="A70" s="35">
        <v>8</v>
      </c>
      <c r="B70" s="35"/>
      <c r="C70" s="36" t="s">
        <v>43</v>
      </c>
      <c r="I70" s="46" t="s">
        <v>43</v>
      </c>
      <c r="J70" s="46"/>
      <c r="K70" s="48"/>
    </row>
    <row r="71" spans="1:14" ht="14.4" x14ac:dyDescent="0.3">
      <c r="I71" s="49" t="s">
        <v>64</v>
      </c>
      <c r="K71" s="50">
        <f>J66-K69-K70</f>
        <v>-399.41377490127445</v>
      </c>
    </row>
    <row r="72" spans="1:14" x14ac:dyDescent="0.25">
      <c r="N72" s="51"/>
    </row>
    <row r="73" spans="1:14" x14ac:dyDescent="0.25">
      <c r="C73" s="66"/>
      <c r="D73" s="103"/>
      <c r="E73" s="105"/>
      <c r="F73" s="105"/>
      <c r="G73" s="105"/>
      <c r="H73" s="42"/>
      <c r="I73" s="103"/>
      <c r="J73" s="113"/>
      <c r="K73" s="113"/>
      <c r="L73" s="109"/>
      <c r="N73" s="51"/>
    </row>
    <row r="74" spans="1:14" x14ac:dyDescent="0.25">
      <c r="A74" s="52" t="s">
        <v>65</v>
      </c>
      <c r="C74" s="66"/>
      <c r="D74" s="66"/>
      <c r="E74" s="66"/>
      <c r="F74" s="66"/>
      <c r="G74" s="66"/>
      <c r="H74" s="42"/>
      <c r="I74" s="66"/>
      <c r="J74" s="66"/>
      <c r="K74" s="66"/>
      <c r="L74" s="66"/>
      <c r="N74" s="51"/>
    </row>
    <row r="76" spans="1:14" x14ac:dyDescent="0.25">
      <c r="A76" s="1">
        <v>1</v>
      </c>
      <c r="B76" s="116" t="s">
        <v>66</v>
      </c>
      <c r="C76" s="116"/>
      <c r="D76" s="116"/>
      <c r="E76" s="116"/>
      <c r="F76" s="116"/>
      <c r="G76" s="116"/>
      <c r="H76" s="116"/>
      <c r="I76" s="116"/>
      <c r="J76" s="116"/>
      <c r="K76" s="116"/>
      <c r="L76" s="116"/>
      <c r="M76" s="116"/>
    </row>
    <row r="77" spans="1:14" x14ac:dyDescent="0.25">
      <c r="B77" s="116"/>
      <c r="C77" s="116"/>
      <c r="D77" s="116"/>
      <c r="E77" s="116"/>
      <c r="F77" s="116"/>
      <c r="G77" s="116"/>
      <c r="H77" s="116"/>
      <c r="I77" s="116"/>
      <c r="J77" s="116"/>
      <c r="K77" s="116"/>
      <c r="L77" s="116"/>
      <c r="M77" s="116"/>
    </row>
    <row r="78" spans="1:14" ht="12.75" customHeight="1" x14ac:dyDescent="0.25"/>
    <row r="79" spans="1:14" x14ac:dyDescent="0.25">
      <c r="A79" s="1">
        <v>2</v>
      </c>
      <c r="B79" s="114" t="s">
        <v>67</v>
      </c>
      <c r="C79" s="114"/>
      <c r="D79" s="114"/>
      <c r="E79" s="114"/>
      <c r="F79" s="114"/>
      <c r="G79" s="114"/>
      <c r="H79" s="114"/>
      <c r="I79" s="114"/>
      <c r="J79" s="114"/>
      <c r="K79" s="114"/>
      <c r="L79" s="114"/>
      <c r="M79" s="114"/>
    </row>
    <row r="80" spans="1:14" x14ac:dyDescent="0.25">
      <c r="B80" s="114"/>
      <c r="C80" s="114"/>
      <c r="D80" s="114"/>
      <c r="E80" s="114"/>
      <c r="F80" s="114"/>
      <c r="G80" s="114"/>
      <c r="H80" s="114"/>
      <c r="I80" s="114"/>
      <c r="J80" s="114"/>
      <c r="K80" s="114"/>
      <c r="L80" s="114"/>
      <c r="M80" s="114"/>
    </row>
    <row r="82" spans="1:13" x14ac:dyDescent="0.25">
      <c r="A82" s="1">
        <v>3</v>
      </c>
      <c r="B82" s="115" t="s">
        <v>68</v>
      </c>
      <c r="C82" s="115"/>
      <c r="D82" s="115"/>
      <c r="E82" s="115"/>
      <c r="F82" s="115"/>
      <c r="G82" s="115"/>
      <c r="H82" s="115"/>
      <c r="I82" s="115"/>
      <c r="J82" s="115"/>
      <c r="K82" s="115"/>
      <c r="L82" s="115"/>
      <c r="M82" s="115"/>
    </row>
    <row r="84" spans="1:13" x14ac:dyDescent="0.25">
      <c r="A84" s="1">
        <v>4</v>
      </c>
      <c r="B84" s="53" t="s">
        <v>69</v>
      </c>
      <c r="C84" s="11"/>
    </row>
    <row r="86" spans="1:13" x14ac:dyDescent="0.25">
      <c r="A86" s="1">
        <v>5</v>
      </c>
      <c r="B86" s="54" t="s">
        <v>70</v>
      </c>
    </row>
    <row r="88" spans="1:13" x14ac:dyDescent="0.25">
      <c r="A88" s="1">
        <v>6</v>
      </c>
      <c r="B88" s="115" t="s">
        <v>71</v>
      </c>
      <c r="C88" s="115"/>
      <c r="D88" s="115"/>
      <c r="E88" s="115"/>
      <c r="F88" s="115"/>
      <c r="G88" s="115"/>
      <c r="H88" s="115"/>
      <c r="I88" s="115"/>
      <c r="J88" s="115"/>
      <c r="K88" s="115"/>
      <c r="L88" s="115"/>
      <c r="M88" s="115"/>
    </row>
    <row r="89" spans="1:13" x14ac:dyDescent="0.25">
      <c r="B89" s="115"/>
      <c r="C89" s="115"/>
      <c r="D89" s="115"/>
      <c r="E89" s="115"/>
      <c r="F89" s="115"/>
      <c r="G89" s="115"/>
      <c r="H89" s="115"/>
      <c r="I89" s="115"/>
      <c r="J89" s="115"/>
      <c r="K89" s="115"/>
      <c r="L89" s="115"/>
      <c r="M89" s="115"/>
    </row>
    <row r="90" spans="1:13" x14ac:dyDescent="0.25">
      <c r="B90" s="115"/>
      <c r="C90" s="115"/>
      <c r="D90" s="115"/>
      <c r="E90" s="115"/>
      <c r="F90" s="115"/>
      <c r="G90" s="115"/>
      <c r="H90" s="115"/>
      <c r="I90" s="115"/>
      <c r="J90" s="115"/>
      <c r="K90" s="115"/>
      <c r="L90" s="115"/>
      <c r="M90" s="115"/>
    </row>
    <row r="92" spans="1:13" x14ac:dyDescent="0.25">
      <c r="B92" s="116"/>
      <c r="C92" s="116"/>
      <c r="D92" s="116"/>
      <c r="E92" s="116"/>
      <c r="F92" s="116"/>
      <c r="G92" s="116"/>
      <c r="H92" s="116"/>
      <c r="I92" s="116"/>
      <c r="J92" s="116"/>
      <c r="K92" s="116"/>
      <c r="L92" s="116"/>
      <c r="M92" s="116"/>
    </row>
    <row r="93" spans="1:13" x14ac:dyDescent="0.25">
      <c r="B93" s="116"/>
      <c r="C93" s="116"/>
      <c r="D93" s="116"/>
      <c r="E93" s="116"/>
      <c r="F93" s="116"/>
      <c r="G93" s="116"/>
      <c r="H93" s="116"/>
      <c r="I93" s="116"/>
      <c r="J93" s="116"/>
      <c r="K93" s="116"/>
      <c r="L93" s="116"/>
      <c r="M93" s="116"/>
    </row>
  </sheetData>
  <mergeCells count="10">
    <mergeCell ref="B79:M80"/>
    <mergeCell ref="B82:M82"/>
    <mergeCell ref="B88:M90"/>
    <mergeCell ref="B92:M93"/>
    <mergeCell ref="A9:M9"/>
    <mergeCell ref="A10:M10"/>
    <mergeCell ref="D15:G15"/>
    <mergeCell ref="C65:I65"/>
    <mergeCell ref="C66:I66"/>
    <mergeCell ref="B76:M77"/>
  </mergeCells>
  <dataValidations count="1">
    <dataValidation type="list" allowBlank="1" showErrorMessage="1" error="Use the following date format when inserting a date:_x000a__x000a_Eg:  &quot;January 1, 2013&quot;" prompt="Use the following format eg: January 1, 2013" sqref="F12">
      <formula1>"CGAAP, MIFRS,USGAAP, ASPE"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_x0032_017_Update_Req xmlns="d6dbc8c3-1042-4473-bec9-62644ae75647">false</_x0032_017_Update_Req>
    <CLOReview xmlns="d6dbc8c3-1042-4473-bec9-62644ae75647">false</CLOReview>
    <Hydro_x0020_One_x0020_Data_x0020_Classification xmlns="f0af1d65-dfd0-4b99-b523-def3a954563f">Internal Use (Only Internal information is not for release to the public)</Hydro_x0020_One_x0020_Data_x0020_Classification>
    <Issue_x0020_Additional xmlns="d6dbc8c3-1042-4473-bec9-62644ae75647">false</Issue_x0020_Additional>
    <IR_Exhibit xmlns="d6dbc8c3-1042-4473-bec9-62644ae75647">I</IR_Exhibit>
    <Filing_Date xmlns="d6dbc8c3-1042-4473-bec9-62644ae75647">2018-02-12</Filing_Date>
    <Interrogatory_x0020_Number xmlns="d6dbc8c3-1042-4473-bec9-62644ae75647" xsi:nil="true"/>
    <Anchor_IR xmlns="d6dbc8c3-1042-4473-bec9-62644ae75647" xsi:nil="true"/>
    <Exhibit_Ref xmlns="d6dbc8c3-1042-4473-bec9-62644ae75647" xsi:nil="true"/>
    <Legal_x0020_Review_x0020_Required xmlns="d6dbc8c3-1042-4473-bec9-62644ae75647">No</Legal_x0020_Review_x0020_Required>
    <Actors xmlns="d6dbc8c3-1042-4473-bec9-62644ae75647">
      <UserInfo>
        <DisplayName>JODOIN Joel</DisplayName>
        <AccountId>1060</AccountId>
        <AccountType/>
      </UserInfo>
    </Actors>
    <Intervenor_x0020_Acronym xmlns="d6dbc8c3-1042-4473-bec9-62644ae75647" xsi:nil="true"/>
    <Dir_1 xmlns="d6dbc8c3-1042-4473-bec9-62644ae75647">true</Dir_1>
    <Intervenor_x0020_Name xmlns="d6dbc8c3-1042-4473-bec9-62644ae75647" xsi:nil="true"/>
    <Exhibit_Ref_Page xmlns="d6dbc8c3-1042-4473-bec9-62644ae75647" xsi:nil="true"/>
    <Document_Type xmlns="d6dbc8c3-1042-4473-bec9-62644ae75647">Interrogatory Response</Document_Type>
    <Exhibit_Ref_Additional xmlns="d6dbc8c3-1042-4473-bec9-62644ae75647">false</Exhibit_Ref_Additional>
    <RA_Contact xmlns="d6dbc8c3-1042-4473-bec9-62644ae75647">Uri Akselrud</RA_Contact>
    <Author_x0028_s_x0029_ xmlns="d6dbc8c3-1042-4473-bec9-62644ae75647">
      <UserInfo>
        <DisplayName/>
        <AccountId xsi:nil="true"/>
        <AccountType/>
      </UserInfo>
    </Author_x0028_s_x0029_>
    <Case_Number xmlns="d6dbc8c3-1042-4473-bec9-62644ae75647">EB-2017-0049</Case_Number>
    <SR_Approved xmlns="d6dbc8c3-1042-4473-bec9-62644ae75647">false</SR_Approved>
    <Strategic_x003f_ xmlns="d6dbc8c3-1042-4473-bec9-62644ae75647">false</Strategic_x003f_>
    <RA_Final xmlns="d6dbc8c3-1042-4473-bec9-62644ae75647">true</RA_Final>
    <IR_Tab xmlns="d6dbc8c3-1042-4473-bec9-62644ae75647" xsi:nil="true"/>
    <Issue_x0020_Group xmlns="d6dbc8c3-1042-4473-bec9-62644ae75647" xsi:nil="true"/>
    <Draft_Ready xmlns="d6dbc8c3-1042-4473-bec9-62644ae75647">true</Draft_Ready>
    <Question xmlns="d6dbc8c3-1042-4473-bec9-62644ae7564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Interrogatory_Response" ma:contentTypeID="0x01010061EC7F66509FFD4DA0B1B261A86BE7730100407B36F7694D13419ACF55DFA3D7B93F" ma:contentTypeVersion="87" ma:contentTypeDescription="Template for completing responses to Interrogatory Responses" ma:contentTypeScope="" ma:versionID="2bde3c56b1ec35603a8ba9804634b00f">
  <xsd:schema xmlns:xsd="http://www.w3.org/2001/XMLSchema" xmlns:xs="http://www.w3.org/2001/XMLSchema" xmlns:p="http://schemas.microsoft.com/office/2006/metadata/properties" xmlns:ns2="d6dbc8c3-1042-4473-bec9-62644ae75647" xmlns:ns3="f0af1d65-dfd0-4b99-b523-def3a954563f" xmlns:ns4="http://schemas.microsoft.com/sharepoint/v3/fields" targetNamespace="http://schemas.microsoft.com/office/2006/metadata/properties" ma:root="true" ma:fieldsID="f80231d34a7e41def1970a81d6cb8674" ns2:_="" ns3:_="" ns4:_="">
    <xsd:import namespace="d6dbc8c3-1042-4473-bec9-62644ae75647"/>
    <xsd:import namespace="f0af1d65-dfd0-4b99-b523-def3a954563f"/>
    <xsd:import namespace="http://schemas.microsoft.com/sharepoint/v3/fields"/>
    <xsd:element name="properties">
      <xsd:complexType>
        <xsd:sequence>
          <xsd:element name="documentManagement">
            <xsd:complexType>
              <xsd:all>
                <xsd:element ref="ns2:Case_Number" minOccurs="0"/>
                <xsd:element ref="ns2:Anchor_IR" minOccurs="0"/>
                <xsd:element ref="ns2:Document_Type" minOccurs="0"/>
                <xsd:element ref="ns2:Exhibit_Ref" minOccurs="0"/>
                <xsd:element ref="ns2:Exhibit_Ref_Page" minOccurs="0"/>
                <xsd:element ref="ns2:Exhibit_Ref_Additional" minOccurs="0"/>
                <xsd:element ref="ns2:Intervenor_x0020_Acronym" minOccurs="0"/>
                <xsd:element ref="ns2:Intervenor_x0020_Name" minOccurs="0"/>
                <xsd:element ref="ns2:IR_Exhibit" minOccurs="0"/>
                <xsd:element ref="ns2:IR_Tab" minOccurs="0"/>
                <xsd:element ref="ns2:Interrogatory_x0020_Number" minOccurs="0"/>
                <xsd:element ref="ns2:Question" minOccurs="0"/>
                <xsd:element ref="ns2:RA_Contact" minOccurs="0"/>
                <xsd:element ref="ns2:Draft_Ready" minOccurs="0"/>
                <xsd:element ref="ns2:Dir_1" minOccurs="0"/>
                <xsd:element ref="ns2:RA_Final" minOccurs="0"/>
                <xsd:element ref="ns2:SR_Approved" minOccurs="0"/>
                <xsd:element ref="ns2:Strategic_x003f_" minOccurs="0"/>
                <xsd:element ref="ns2:Legal_x0020_Review_x0020_Required" minOccurs="0"/>
                <xsd:element ref="ns2:Author_x0028_s_x0029_" minOccurs="0"/>
                <xsd:element ref="ns3:Hydro_x0020_One_x0020_Data_x0020_Classification" minOccurs="0"/>
                <xsd:element ref="ns2:Filing_Date" minOccurs="0"/>
                <xsd:element ref="ns2:Issue_x0020_Group" minOccurs="0"/>
                <xsd:element ref="ns2:Issue_x0020_Additional" minOccurs="0"/>
                <xsd:element ref="ns2:Actors" minOccurs="0"/>
                <xsd:element ref="ns2:_x0032_017_Update_Req" minOccurs="0"/>
                <xsd:element ref="ns4:_Version" minOccurs="0"/>
                <xsd:element ref="ns2:CLO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bc8c3-1042-4473-bec9-62644ae75647" elementFormDefault="qualified">
    <xsd:import namespace="http://schemas.microsoft.com/office/2006/documentManagement/types"/>
    <xsd:import namespace="http://schemas.microsoft.com/office/infopath/2007/PartnerControls"/>
    <xsd:element name="Case_Number" ma:index="2" nillable="true" ma:displayName="Case_Number" ma:default="EB-2017-0049" ma:internalName="Case_Number">
      <xsd:simpleType>
        <xsd:restriction base="dms:Text">
          <xsd:maxLength value="255"/>
        </xsd:restriction>
      </xsd:simpleType>
    </xsd:element>
    <xsd:element name="Anchor_IR" ma:index="3" nillable="true" ma:displayName="Anchor_IR" ma:description="Use format I-[IR Tab]-[Intervenor Acronym]-[IR Number], for example: I-27-SEC-2. NO zero infront of the number ie 02. If this is an anchor then put its own Name." ma:internalName="Anchor_IR" ma:readOnly="false">
      <xsd:simpleType>
        <xsd:restriction base="dms:Text">
          <xsd:maxLength value="255"/>
        </xsd:restriction>
      </xsd:simpleType>
    </xsd:element>
    <xsd:element name="Document_Type" ma:index="4" nillable="true" ma:displayName="Document_Type" ma:default="Interrogatory Response" ma:format="Dropdown" ma:internalName="Document_Typ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Exhibit_Ref" ma:index="5" nillable="true" ma:displayName="Exhibit_Ref" ma:description="Reference to the DX Application exhibit" ma:format="Dropdown" ma:internalName="Exhibit_Ref" ma:readOnly="false">
      <xsd:simpleType>
        <xsd:restriction base="dms:Choice">
          <xsd:enumeration value="A-01-01"/>
          <xsd:enumeration value="A-02-01"/>
          <xsd:enumeration value="A-02-01-01"/>
          <xsd:enumeration value="A-02-02"/>
          <xsd:enumeration value="A-03-01"/>
          <xsd:enumeration value="A-03-01-01"/>
          <xsd:enumeration value="A-03-01-02"/>
          <xsd:enumeration value="A-03-01-03"/>
          <xsd:enumeration value="A-03-01-04"/>
          <xsd:enumeration value="A-03-01-05"/>
          <xsd:enumeration value="A-03-02"/>
          <xsd:enumeration value="A-03-02-01"/>
          <xsd:enumeration value="A-03-02-02"/>
          <xsd:enumeration value="A-04-01"/>
          <xsd:enumeration value="A-04-02"/>
          <xsd:enumeration value="A-05-01"/>
          <xsd:enumeration value="A-05-02"/>
          <xsd:enumeration value="A-05-02-01"/>
          <xsd:enumeration value="A-05-03"/>
          <xsd:enumeration value="A-05-03-01"/>
          <xsd:enumeration value="A-05-03-02"/>
          <xsd:enumeration value="A-06-01"/>
          <xsd:enumeration value="A-06-02"/>
          <xsd:enumeration value="A-06-02-01"/>
          <xsd:enumeration value="A-06-02-02"/>
          <xsd:enumeration value="A-06-02-03"/>
          <xsd:enumeration value="A-06-03"/>
          <xsd:enumeration value="A-06-04"/>
          <xsd:enumeration value="A-06-04-01"/>
          <xsd:enumeration value="A-06-04-02"/>
          <xsd:enumeration value="A-06-05"/>
          <xsd:enumeration value="A-06-05-01"/>
          <xsd:enumeration value="A-06-06"/>
          <xsd:enumeration value="A-06-07"/>
          <xsd:enumeration value="A-06-07-01"/>
          <xsd:enumeration value="A-06-07-02"/>
          <xsd:enumeration value="A-06-07-03"/>
          <xsd:enumeration value="A-06-08"/>
          <xsd:enumeration value="A-06-08-01"/>
          <xsd:enumeration value="A-07-01"/>
          <xsd:enumeration value="A-08-01"/>
          <xsd:enumeration value="A-09-01"/>
          <xsd:enumeration value="A-09-02"/>
          <xsd:enumeration value="A-10-01"/>
          <xsd:enumeration value="Appendix 2-G"/>
          <xsd:enumeration value="B1-01-01 Section 1.0"/>
          <xsd:enumeration value="B1-01-01 Section 1.1"/>
          <xsd:enumeration value="B1-01-01 Section 1.2"/>
          <xsd:enumeration value="B1-01-01 Section 1.2-A01"/>
          <xsd:enumeration value="B1-01-01 Section 1.2-A02"/>
          <xsd:enumeration value="B1-01-01 Section 1.2-A03"/>
          <xsd:enumeration value="B1-01-01 Section 1.2-A04"/>
          <xsd:enumeration value="B1-01-01 Section 1.2-A05"/>
          <xsd:enumeration value="B1-01-01 Section 1.2-A06"/>
          <xsd:enumeration value="B1-01-01 Section 1.2-A07"/>
          <xsd:enumeration value="B1-01-01 Section 1.2-A08"/>
          <xsd:enumeration value="B1-01-01 Section 1.2-A09"/>
          <xsd:enumeration value="B1-01-01 Section 1.2-A10"/>
          <xsd:enumeration value="B1-01-01 Section 1.2-A11"/>
          <xsd:enumeration value="B1-01-01 Section 1.2-A12"/>
          <xsd:enumeration value="B1-01-01 Section 1.2-A13"/>
          <xsd:enumeration value="B1-01-01 Section 1.2-A14"/>
          <xsd:enumeration value="B1-01-01 Section 1.2-A15"/>
          <xsd:enumeration value="B1-01-01 Section 1.2-A16"/>
          <xsd:enumeration value="B1-01-01 Section 1.2-A17"/>
          <xsd:enumeration value="B1-01-01 Section 1.2-A18"/>
          <xsd:enumeration value="B1-01-01 Section 1.2-A19"/>
          <xsd:enumeration value="B1-01-01 Section 1.2-A20"/>
          <xsd:enumeration value="B1-01-01 Section 1.2-A21"/>
          <xsd:enumeration value="B1-01-01 Section 1.2-A22"/>
          <xsd:enumeration value="B1-01-01 Section 1.2-A23"/>
          <xsd:enumeration value="B1-01-01 Section 1.2-A24"/>
          <xsd:enumeration value="B1-01-01 Section 1.2-A25"/>
          <xsd:enumeration value="B1-01-01 Section 1.2-A26"/>
          <xsd:enumeration value="B1-01-01 Section 1.2-A27"/>
          <xsd:enumeration value="B1-01-01 Section 1.2-A28"/>
          <xsd:enumeration value="B1-01-01 Section 1.2-A29"/>
          <xsd:enumeration value="B1-01-01 Section 1.2-A30"/>
          <xsd:enumeration value="B1-01-01 Section 1.3"/>
          <xsd:enumeration value="B1-01-01 Section 1.3-A01"/>
          <xsd:enumeration value="B1-01-01 Section 1.3-A02"/>
          <xsd:enumeration value="B1-01-01 Section 1.3-A03"/>
          <xsd:enumeration value="B1-01-01 Section 1.3-A04"/>
          <xsd:enumeration value="B1-01-01 Section 1.4"/>
          <xsd:enumeration value="B1-01-01 Section 1.4-A01"/>
          <xsd:enumeration value="B1-01-01 Section 1.4-A05"/>
          <xsd:enumeration value="B1-01-01 Section 1.5"/>
          <xsd:enumeration value="B1-01-01 Section 1.6"/>
          <xsd:enumeration value="B1-01-01 Section 1.6-A01"/>
          <xsd:enumeration value="B1-01-01 Section 1.6-A02"/>
          <xsd:enumeration value="B1-01-01 Section 1.6-A03"/>
          <xsd:enumeration value="B1-01-01 Section 2.0"/>
          <xsd:enumeration value="B1-01-01 Section 2.1"/>
          <xsd:enumeration value="B1-01-01 Section 2.2"/>
          <xsd:enumeration value="B1-01-01 Section 2.3"/>
          <xsd:enumeration value="B1-01-01 Section 2.4"/>
          <xsd:enumeration value="B1-01-01 Section 3.0"/>
          <xsd:enumeration value="B1-01-01 Section 3.1"/>
          <xsd:enumeration value="B1-01-01 Section 3.2"/>
          <xsd:enumeration value="B1-01-01 Section 3.3"/>
          <xsd:enumeration value="B1-01-01 Section 3.4"/>
          <xsd:enumeration value="B1-01-01 Section 3.5"/>
          <xsd:enumeration value="B1-01-01 Section 3.6"/>
          <xsd:enumeration value="B1-01-01 Section 3.7"/>
          <xsd:enumeration value="B1-01-01 Section 3.8"/>
          <xsd:enumeration value="B1-01-02"/>
          <xsd:enumeration value="B1-02-01"/>
          <xsd:enumeration value="C1-01-01"/>
          <xsd:enumeration value="C1-01-02"/>
          <xsd:enumeration value="C1-01-03"/>
          <xsd:enumeration value="C1-01-04"/>
          <xsd:enumeration value="C1-01-05"/>
          <xsd:enumeration value="C1-01-06"/>
          <xsd:enumeration value="C1-01-07"/>
          <xsd:enumeration value="C1-01-08"/>
          <xsd:enumeration value="C1-01-09"/>
          <xsd:enumeration value="C1-01-10"/>
          <xsd:enumeration value="C1-02-01"/>
          <xsd:enumeration value="C1-02-01-01"/>
          <xsd:enumeration value="C1-02-01-02"/>
          <xsd:enumeration value="C1-02-01-03"/>
          <xsd:enumeration value="C1-02-01-04"/>
          <xsd:enumeration value="C1-02-01-05"/>
          <xsd:enumeration value="C1-02-01-06"/>
          <xsd:enumeration value="C1-02-01-07"/>
          <xsd:enumeration value="C1-02-01-08"/>
          <xsd:enumeration value="C1-02-02"/>
          <xsd:enumeration value="C1-02-02-01"/>
          <xsd:enumeration value="C1-02-02-02"/>
          <xsd:enumeration value="C1-03-01"/>
          <xsd:enumeration value="C1-03-01-01"/>
          <xsd:enumeration value="C1-03-01-02"/>
          <xsd:enumeration value="C1-03-01-03"/>
          <xsd:enumeration value="C1-04-01"/>
          <xsd:enumeration value="C1-04-01-01"/>
          <xsd:enumeration value="C1-05-01"/>
          <xsd:enumeration value="C1-05-01-01"/>
          <xsd:enumeration value="C1-05-01-02"/>
          <xsd:enumeration value="C1-05-01-03"/>
          <xsd:enumeration value="C1-05-02"/>
          <xsd:enumeration value="C1-06-01"/>
          <xsd:enumeration value="C1-06-01-01"/>
          <xsd:enumeration value="C1-06-02"/>
          <xsd:enumeration value="C1-07-01"/>
          <xsd:enumeration value="C1-07-02"/>
          <xsd:enumeration value="C1-07-02-01"/>
          <xsd:enumeration value="C1-07-02-02"/>
          <xsd:enumeration value="C1-07-02-03"/>
          <xsd:enumeration value="C1-07-02-04"/>
          <xsd:enumeration value="C1-07-02-05"/>
          <xsd:enumeration value="C1-07-02-06"/>
          <xsd:enumeration value="C1-07-03"/>
          <xsd:enumeration value="C1-07-03-01"/>
          <xsd:enumeration value="C1-07-03-02"/>
          <xsd:enumeration value="C1-07-04"/>
          <xsd:enumeration value="C2-01-01"/>
          <xsd:enumeration value="D1-01-01"/>
          <xsd:enumeration value="D1-01-02"/>
          <xsd:enumeration value="D1-01-03"/>
          <xsd:enumeration value="D1-01-03-01"/>
          <xsd:enumeration value="D1-01-04"/>
          <xsd:enumeration value="D1-01-05"/>
          <xsd:enumeration value="D1-02-01"/>
          <xsd:enumeration value="D1-02-02"/>
          <xsd:enumeration value="D1-03-01"/>
          <xsd:enumeration value="D1-03-01-01"/>
          <xsd:enumeration value="D1-03-01-02"/>
          <xsd:enumeration value="D1-04-01"/>
          <xsd:enumeration value="D1-04-01-01"/>
          <xsd:enumeration value="D2-01-01"/>
          <xsd:enumeration value="D2-01-02"/>
          <xsd:enumeration value="D2-01-02-01"/>
          <xsd:enumeration value="D2-01-03"/>
          <xsd:enumeration value="D2-01-04"/>
          <xsd:enumeration value="D2-01-05"/>
          <xsd:enumeration value="D2-02-01"/>
          <xsd:enumeration value="D2-02-02"/>
          <xsd:enumeration value="DSP_Table_54-57"/>
          <xsd:enumeration value="DSP-Appendix_A"/>
          <xsd:enumeration value="E1-01-01"/>
          <xsd:enumeration value="E1-01-02"/>
          <xsd:enumeration value="E1-01-02_Tables 4_5"/>
          <xsd:enumeration value="E1-01-02-01"/>
          <xsd:enumeration value="E1-02-01"/>
          <xsd:enumeration value="E1-02-01-01"/>
          <xsd:enumeration value="E1-02-01-02"/>
          <xsd:enumeration value="E2-01-01"/>
          <xsd:enumeration value="E2-01-02"/>
          <xsd:enumeration value="F1-01-01"/>
          <xsd:enumeration value="F1-01-01-01"/>
          <xsd:enumeration value="F1-01-01-02"/>
          <xsd:enumeration value="F1-02-01"/>
          <xsd:enumeration value="F1-02-01-01"/>
          <xsd:enumeration value="F1-03-01"/>
          <xsd:enumeration value="G1-01-01"/>
          <xsd:enumeration value="G1-02-01"/>
          <xsd:enumeration value="G1-03-01"/>
          <xsd:enumeration value="G1-03-01-01"/>
          <xsd:enumeration value="G1-03-01-02"/>
          <xsd:enumeration value="G1-03-01-03"/>
          <xsd:enumeration value="G1-03-01-04"/>
          <xsd:enumeration value="H1-01-01"/>
          <xsd:enumeration value="H1-01-01-01"/>
          <xsd:enumeration value="H1-01-01-02"/>
          <xsd:enumeration value="H1-01-02"/>
          <xsd:enumeration value="H1-01-03"/>
          <xsd:enumeration value="H1-01-04"/>
          <xsd:enumeration value="H1-02-01"/>
          <xsd:enumeration value="H1-02-02"/>
          <xsd:enumeration value="H1-02-02-01"/>
          <xsd:enumeration value="H1-02-02-02"/>
          <xsd:enumeration value="H1-02-02-03"/>
          <xsd:enumeration value="H1-02-02-04"/>
          <xsd:enumeration value="H1-02-03"/>
          <xsd:enumeration value="H1-02-03-01"/>
          <xsd:enumeration value="H1-02-03-02"/>
          <xsd:enumeration value="H1-03-01"/>
          <xsd:enumeration value="H1-03-02"/>
          <xsd:enumeration value="H1-04-01"/>
          <xsd:enumeration value="H1-04-01-01"/>
          <xsd:enumeration value="H1-04-01-02"/>
          <xsd:enumeration value="H1-04-01-03"/>
          <xsd:enumeration value="H1-04-01-04"/>
          <xsd:enumeration value="H1-04-01-05"/>
          <xsd:enumeration value="H1-05-01"/>
          <xsd:enumeration value="Q-01-01"/>
          <xsd:enumeration value="Q-01-01-01"/>
          <xsd:enumeration value="Q-01-01-02"/>
          <xsd:enumeration value="Q-01-01-03"/>
          <xsd:enumeration value="Q-01-01-04"/>
          <xsd:enumeration value="Q-01-01-05"/>
          <xsd:enumeration value="Q-01-01-06"/>
          <xsd:enumeration value="Q-01-01-07"/>
          <xsd:enumeration value="Q-01-01-08"/>
          <xsd:enumeration value="Auditor General Report"/>
          <xsd:enumeration value="Executive Presentation Day"/>
          <xsd:enumeration value="None"/>
          <xsd:enumeration value="Previous Proceeding"/>
        </xsd:restriction>
      </xsd:simpleType>
    </xsd:element>
    <xsd:element name="Exhibit_Ref_Page" ma:index="6" nillable="true" ma:displayName="Exhibit_Ref_Page" ma:description="Page number referenced in the IR" ma:internalName="Exhibit_Ref_Page">
      <xsd:simpleType>
        <xsd:restriction base="dms:Text">
          <xsd:maxLength value="255"/>
        </xsd:restriction>
      </xsd:simpleType>
    </xsd:element>
    <xsd:element name="Exhibit_Ref_Additional" ma:index="7" nillable="true" ma:displayName="Exhibit_Ref_Additional" ma:default="0" ma:description="Denotes that there are more than one reference Exhibit" ma:internalName="Exhibit_Ref_Additional" ma:readOnly="false">
      <xsd:simpleType>
        <xsd:restriction base="dms:Boolean"/>
      </xsd:simpleType>
    </xsd:element>
    <xsd:element name="Intervenor_x0020_Acronym" ma:index="8" nillable="true" ma:displayName="Intervenor Acronym" ma:description="Intervenor Acronym" ma:format="Dropdown" ma:internalName="Intervenor_x0020_Acronym" ma:readOnly="false">
      <xsd:simpleType>
        <xsd:restriction base="dms:Choice">
          <xsd:enumeration value="Anwaatin"/>
          <xsd:enumeration value="ABE"/>
          <xsd:enumeration value="AMPCO"/>
          <xsd:enumeration value="BLC"/>
          <xsd:enumeration value="BOMA"/>
          <xsd:enumeration value="CCI"/>
          <xsd:enumeration value="CCSA"/>
          <xsd:enumeration value="CME"/>
          <xsd:enumeration value="COFH"/>
          <xsd:enumeration value="CCON"/>
          <xsd:enumeration value="CCC"/>
          <xsd:enumeration value="DSI"/>
          <xsd:enumeration value="EastLink"/>
          <xsd:enumeration value="EnergyProbe"/>
          <xsd:enumeration value="ESC"/>
          <xsd:enumeration value="IESO"/>
          <xsd:enumeration value="ITPA"/>
          <xsd:enumeration value="Mowat"/>
          <xsd:enumeration value="OnPhaze"/>
          <xsd:enumeration value="OPG"/>
          <xsd:enumeration value="OSEA"/>
          <xsd:enumeration value="PWU"/>
          <xsd:enumeration value="QM"/>
          <xsd:enumeration value="Quinte"/>
          <xsd:enumeration value="RiceLake"/>
          <xsd:enumeration value="Rogers"/>
          <xsd:enumeration value="SEC"/>
          <xsd:enumeration value="Shaw"/>
          <xsd:enumeration value="Staff"/>
          <xsd:enumeration value="SunsetBay"/>
          <xsd:enumeration value="SIA"/>
          <xsd:enumeration value="SEP"/>
          <xsd:enumeration value="Union"/>
          <xsd:enumeration value="VECC"/>
        </xsd:restriction>
      </xsd:simpleType>
    </xsd:element>
    <xsd:element name="Intervenor_x0020_Name" ma:index="9" nillable="true" ma:displayName="Intervenor Name" ma:description="Select Intervenor" ma:format="Dropdown" ma:internalName="Intervenor_x0020_Name">
      <xsd:simpleType>
        <xsd:restriction base="dms:Choice">
          <xsd:enumeration value="Anwaatin Inc."/>
          <xsd:enumeration value="Arbourbrook Estates"/>
          <xsd:enumeration value="Association of Major Power Consumers in Ontario"/>
          <xsd:enumeration value="Balsam Lake Coalition"/>
          <xsd:enumeration value="Building Owners and Managers Association Toronto"/>
          <xsd:enumeration value="Cable Cable Inc."/>
          <xsd:enumeration value="Canadian Cable Systems Alliance Inc."/>
          <xsd:enumeration value="Canadian Manufacturers &amp; Exporters"/>
          <xsd:enumeration value="City of Hamilton"/>
          <xsd:enumeration value="Cogeco Connexion Inc."/>
          <xsd:enumeration value="Consumers Council of Canada"/>
          <xsd:enumeration value="Doyle Salewski Inc."/>
          <xsd:enumeration value="Eastlink"/>
          <xsd:enumeration value="Energy Probe Research Foundation"/>
          <xsd:enumeration value="Energy Storage Canada"/>
          <xsd:enumeration value="Independent Electricity System Operator"/>
          <xsd:enumeration value="Independent Telecommunications Providers Association"/>
          <xsd:enumeration value="Mowat Energy"/>
          <xsd:enumeration value="OEB Staff"/>
          <xsd:enumeration value="OnPhaze Inc."/>
          <xsd:enumeration value="Ontario Power Generation Inc."/>
          <xsd:enumeration value="Ontario Sustainable Energy Association"/>
          <xsd:enumeration value="Power Workers' Union"/>
          <xsd:enumeration value="Quebecor Media"/>
          <xsd:enumeration value="Quinte Manufacturers Association"/>
          <xsd:enumeration value="Rice Lake Tourist Association"/>
          <xsd:enumeration value="Rogers Communications"/>
          <xsd:enumeration value="School Energy Coalition"/>
          <xsd:enumeration value="Shaw Communications Inc."/>
          <xsd:enumeration value="Sunset Bay Road Cottagers"/>
          <xsd:enumeration value="Sustainable Infrastructure Alliance of Ontario"/>
          <xsd:enumeration value="The Society of Energy Professionals"/>
          <xsd:enumeration value="Union Gas Limited"/>
          <xsd:enumeration value="Vulnerable Energy Consumers Coalition"/>
        </xsd:restriction>
      </xsd:simpleType>
    </xsd:element>
    <xsd:element name="IR_Exhibit" ma:index="10" nillable="true" ma:displayName="IR_Exhibit" ma:description="IR Exhibit prefix (&quot;I&quot;)" ma:internalName="IR_Exhibit" ma:readOnly="false">
      <xsd:simpleType>
        <xsd:restriction base="dms:Text">
          <xsd:maxLength value="255"/>
        </xsd:restriction>
      </xsd:simpleType>
    </xsd:element>
    <xsd:element name="IR_Tab" ma:index="11" nillable="true" ma:displayName="IR_Tab" ma:description="Intervenor Number" ma:format="Dropdown" ma:indexed="true" ma:internalName="IR_Tab">
      <xsd:simpleType>
        <xsd:restriction base="dms:Choice">
          <xsd:enumeration value="00"/>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restriction>
      </xsd:simpleType>
    </xsd:element>
    <xsd:element name="Interrogatory_x0020_Number" ma:index="12" nillable="true" ma:displayName="IR Numb" ma:decimals="0" ma:description="Interrogatory Number" ma:internalName="Interrogatory_x0020_Number" ma:percentage="FALSE">
      <xsd:simpleType>
        <xsd:restriction base="dms:Number"/>
      </xsd:simpleType>
    </xsd:element>
    <xsd:element name="Question" ma:index="13" nillable="true" ma:displayName="Question" ma:description="IR Question Text" ma:internalName="Question">
      <xsd:simpleType>
        <xsd:restriction base="dms:Note">
          <xsd:maxLength value="255"/>
        </xsd:restriction>
      </xsd:simpleType>
    </xsd:element>
    <xsd:element name="RA_Contact" ma:index="14" nillable="true" ma:displayName="RA_Contact" ma:description="See RA Contact List Sheet&#10;" ma:format="Dropdown" ma:internalName="RA_Contact">
      <xsd:simpleType>
        <xsd:restriction base="dms:Choice">
          <xsd:enumeration value="Jody Mceachran"/>
          <xsd:enumeration value="Lisa Lee"/>
          <xsd:enumeration value="Nicole Taylor"/>
          <xsd:enumeration value="Stephen Vetsis"/>
          <xsd:enumeration value="Uri Akselrud"/>
          <xsd:enumeration value="Oren Ben-Shlomo"/>
          <xsd:enumeration value="Alex Zbarcea"/>
          <xsd:enumeration value="Andrew Flannery"/>
        </xsd:restriction>
      </xsd:simpleType>
    </xsd:element>
    <xsd:element name="Draft_Ready" ma:index="15" nillable="true" ma:displayName="Draft_Ready" ma:default="0" ma:description="Denotes whether there is a draft ready for Regulatory review." ma:internalName="Draft_Ready">
      <xsd:simpleType>
        <xsd:restriction base="dms:Boolean"/>
      </xsd:simpleType>
    </xsd:element>
    <xsd:element name="Dir_1" ma:index="16" nillable="true" ma:displayName="Dir_1" ma:default="0" ma:description="Denotes 1st approval by Director to either go to Sr Mgmt review (if strategic) or to go to final formatting." ma:internalName="Dir_1">
      <xsd:simpleType>
        <xsd:restriction base="dms:Boolean"/>
      </xsd:simpleType>
    </xsd:element>
    <xsd:element name="RA_Final" ma:index="17" nillable="true" ma:displayName="RA_Final" ma:default="0" ma:description="Denotes Final Approval by RA." ma:internalName="RA_Final">
      <xsd:simpleType>
        <xsd:restriction base="dms:Boolean"/>
      </xsd:simpleType>
    </xsd:element>
    <xsd:element name="SR_Approved" ma:index="18" nillable="true" ma:displayName="SR_Approved" ma:default="0" ma:description="Check if Sr Mgmt has approved the item.  Only applies if marked strategic." ma:internalName="SR_Approved">
      <xsd:simpleType>
        <xsd:restriction base="dms:Boolean"/>
      </xsd:simpleType>
    </xsd:element>
    <xsd:element name="Strategic_x003f_" ma:index="19" nillable="true" ma:displayName="Strategic?" ma:default="0" ma:description="Is this item strategic?  If yes then it will garner Sr Mgmt review." ma:internalName="Strategic_x003f_">
      <xsd:simpleType>
        <xsd:restriction base="dms:Boolean"/>
      </xsd:simpleType>
    </xsd:element>
    <xsd:element name="Legal_x0020_Review_x0020_Required" ma:index="20" nillable="true" ma:displayName="Legal Review Required" ma:default="No" ma:description="Legal Review Status" ma:format="Dropdown" ma:internalName="Legal_x0020_Review_x0020_Required">
      <xsd:simpleType>
        <xsd:restriction base="dms:Choice">
          <xsd:enumeration value="Yes"/>
          <xsd:enumeration value="No"/>
          <xsd:enumeration value="Submitted for Review"/>
          <xsd:enumeration value="Review Completed"/>
        </xsd:restriction>
      </xsd:simpleType>
    </xsd:element>
    <xsd:element name="Author_x0028_s_x0029_" ma:index="21" nillable="true" ma:displayName="Author(s)" ma:description="The person(s) primarily in charge of authoring the item." ma:list="UserInfo" ma:SharePointGroup="0" ma:internalName="Author_x0028_s_x0029_"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iling_Date" ma:index="24" nillable="true" ma:displayName="Filing_Date" ma:description="Date the IR is filed" ma:internalName="Filing_Date" ma:readOnly="false">
      <xsd:simpleType>
        <xsd:restriction base="dms:Text">
          <xsd:maxLength value="255"/>
        </xsd:restriction>
      </xsd:simpleType>
    </xsd:element>
    <xsd:element name="Issue_x0020_Group" ma:index="26" nillable="true" ma:displayName="Issue Group" ma:description="Select the Issue Group that the IR relates to" ma:format="Dropdown" ma:internalName="Issue_x0020_Group">
      <xsd:simpleType>
        <xsd:restriction base="dms:Choice">
          <xsd:enumeration value="Issue 1: Has Hydro One responded appropriately to all relevant OEB directions from previous proceedings?"/>
          <xsd:enumeration value="Issue 2: Has Hydro One adequately responded to the customer concerns expressed in the Community Meetings held for this application?"/>
          <xsd:enumeration value="Issue 3: Is the overall increase in the distribution revenue requirement from 2018 to 2022 reasonable?"/>
          <xsd:enumeration value="Issue 4: Are the rate and bill impacts in each customer class in each year in the 2018 to 2022 period reasonable?"/>
          <xsd:enumeration value="Issue 5: Are Hydro One’s proposed rate impact mitigation measures appropriate and do any of the proposed rate increases require rate smoothing or mitigation beyond what Hydro One has proposed?"/>
          <xsd:enumeration value="Issue 6: Does Hydro One’s First Nation and Métis Strategy sufficiently address the unique rights and concerns of Indigenous customers with respect to Hydro One’s distribution service?"/>
          <xsd:enumeration value="Issue 7: Is Hydro One’s proposed Custom Incentive Rate Methodology, using a Revenue Cap Index, consistent with the OEB’s Rate Handbook?"/>
          <xsd:enumeration value="Issue 8: Is the proposed industry-specific inflation factor, and the proposed custom productivity factor, appropriate?"/>
          <xsd:enumeration value="Issue 9: Are the values for the proposed custom capital factor appropriate?"/>
          <xsd:enumeration value="Issue 10: Are the program-based cost, productivity and benchmarking studies filed by Hydro One appropriate?"/>
          <xsd:enumeration value="Issue 11: Are the results of the studies sufficient to guide Hydro One’s plans to achieve the desired outcomes to the benefit of ratepayers?"/>
          <xsd:enumeration value="Issue 12: Do these studies align with each other and with Hydro One’s overall custom IR Plan?"/>
          <xsd:enumeration value="Issue 13: Are the annual updates proposed by Hydro One appropriate?"/>
          <xsd:enumeration value="Issue 14: Is Hydro One’s proposed integration of the Acquired Utilities in 2021 appropriate?"/>
          <xsd:enumeration value="Issue 15: Is the proposed Earnings/Sharing mechanism appropriate?"/>
          <xsd:enumeration value="Issue 16: Are the proposed Z-factors and Off-Ramps appropriate?"/>
          <xsd:enumeration value="Issue 17: Does the application adequately incorporate and reflect the four outcomes identified in the Rate Handbook: customer focus, operational effectiveness, public policy responsiveness, and financial performance?"/>
          <xsd:enumeration value="Issue 18: Are the metrics in the proposed additional scorecard measures appropriate and do they adequately reflect appropriate outcomes?"/>
          <xsd:enumeration value="Issue 19: Are the proposals for performance monitoring and reporting adequate and do the outcomes adequately reflect customer expectations?"/>
          <xsd:enumeration value="Issue 20: Does the application promote and incent appropriate outcomes for existing and future customers including factors such as cost control, system reliability, service quality, and bill impacts?"/>
          <xsd:enumeration value="Issue 21: Does the application adequately account for productivity gains in its forecasts and adequately include expectations for gains relative to external benchmarks?"/>
          <xsd:enumeration value="Issue 22: Has the applicant adequately demonstrated its ability and commitment to manage within the revenue requirement proposed over the course of the custom incentive rate plan term?"/>
          <xsd:enumeration value="Issue 23: Was the customer consultation adequate and does the Distribution System Plan adequately address customer needs and preferences?"/>
          <xsd:enumeration value="Issue 24: Does Hydro One’s investment planning process consider appropriate planning criteria? Does it adequately address the condition of distribution assets, service quality and system reliability?"/>
          <xsd:enumeration value="Issue 25: Does the Distribution System Plan adequately reflect productivity gains, benefit sharing and benchmarking?"/>
          <xsd:enumeration value="Issue 26: Does the Distribution System Plan address the trade-offs between capital and OM&amp;A spending over the course of the plan period?"/>
          <xsd:enumeration value="Issue 27: Has the distribution System Plan adequately addressed government mandated obligations over the planning period?"/>
          <xsd:enumeration value="Issue 28: Has Hydro One appropriately incorporated Regional Planning in its Distribution System Plan?"/>
          <xsd:enumeration value="Issue 29: Are the proposed capital expenditures resulting from the Distribution System Plan appropriate, and have they been adequately planned and paced?"/>
          <xsd:enumeration value="Issue 30: Are the proposed capital expenditures for System Renewal, System Service, System Access and General Plant appropriately based on the Distribution System Plan?"/>
          <xsd:enumeration value="Issue 31: Are the methodologies used to allocate Common Corporate capital expenditures to the distribution business appropriate?"/>
          <xsd:enumeration value="Issue 32: Are the methodologies used to determine the distribution Overhead Capitalization Rate for 2018 and onward appropriate?"/>
          <xsd:enumeration value="Issue 33: Are the amounts proposed for the rate base from 2018 to 2022 appropriate?"/>
          <xsd:enumeration value="Issue 34: Are the inputs used to determine the working capital component of the rate base and the methodology used appropriate?"/>
          <xsd:enumeration value="Issue 35: Is the proposed capital structure appropriate?"/>
          <xsd:enumeration value="Issue 36: Are the proposed timing and methodology for determining the return on equity and short-term debt prior to the effective date of rate implementation appropriate?"/>
          <xsd:enumeration value="Issue 37: Is the forecast of long term debt for 2018 and further years appropriate?"/>
          <xsd:enumeration value="Issue 38: Are the proposed OM&amp;A spending levels for Sustainment, Development, Operations, Customer Care, Common Corporate and Property Taxes and Rights Payments, appropriate, including consideration of factors considered in the Distribution System Plan?"/>
          <xsd:enumeration value="Issue 39: Do the proposed OM&amp;A expenditures include the consideration of factors such as system reliability, service quality, asset condition, cost benchmarking, bill impact and customer preferences?"/>
          <xsd:enumeration value="Issue 40: Are the proposed 2018 human resources related costs (wages, salaries, benefits, incentive payments, labour productivity and pension costs) including employee levels, appropriate (excluding executive compensation)?"/>
          <xsd:enumeration value="Issue 41: Has Hydro One demonstrated improvements in presenting its compensation costs and showing efficiency and value for dollar associated with its compensation costs (excluding executive compensation)?"/>
          <xsd:enumeration value="Issue 42: Is the updated executive compensation information filed by Hydro One in the distribution proceeding on December 21, 2017 consistent with the OEB’s findings on executive compensation in the EB-2016-0160 Transmission Decision?"/>
          <xsd:enumeration value="Issue 43: Are the methodologies used to allocate Common Corporate Costs and Other OM&amp;A costs to the distribution business for 2018 and further years appropriate?"/>
          <xsd:enumeration value="Issue 44: Is Hydro One’s proposed depreciation expense for 2018 and further years appropriate?"/>
          <xsd:enumeration value="Issue 45: Are the proposed other revenues for 2018 – 2022 appropriate?"/>
          <xsd:enumeration value="Issue 46: Is the load forecast methodology including the forecast of CDM savings appropriate?"/>
          <xsd:enumeration value="Issue 47: Are the customer and load forecasts a reasonable reflection of the energy and demand requirements for 2018 – 2022?"/>
          <xsd:enumeration value="Issue 48: Has the load forecast appropriately accounted for the addition of the Acquired Utilities’ customers in 2021?"/>
          <xsd:enumeration value="Issue 49: Are the inputs to the cost allocation model appropriate and are costs appropriately allocated?"/>
          <xsd:enumeration value="Issue 50: Are the proposed billing determinants appropriate?"/>
          <xsd:enumeration value="Issue 51: Are the revenue-to-cost ratios for all rate classes over the 2018 – 2022 period appropriate?"/>
          <xsd:enumeration value="Issue 52: Are the proposed fixed and variable charges for all rate classes over the 2018 - 2022 period, appropriate, including implementation of the OEB’s residential rate design?"/>
          <xsd:enumeration value="Issue 53: Are the proposed Retail Transmission Service Rates appropriate?"/>
          <xsd:enumeration value="Issue 54: Are the proposed specific service charges for miscellaneous services over the 2018 – 2022 period reasonable?"/>
          <xsd:enumeration value="Issue 55: Are the proposed line losses over the 2018 – 2022 period appropriate?"/>
          <xsd:enumeration value="Issue 56: Do the costs allocated to acquired utilities appropriately reflect the OEB’s decisions in related Hydro One acquisition proceedings?"/>
          <xsd:enumeration value="Issue 57: Are the proposed amounts, disposition and continuance of Hydro One’s existing deferral and variance accounts appropriate?"/>
          <xsd:enumeration value="Issue 58: Are the proposed new deferral and variance accounts appropriate?"/>
          <xsd:enumeration value="Issue 59: Is the proposal to discontinue several deferral and variance accounts appropriate?"/>
        </xsd:restriction>
      </xsd:simpleType>
    </xsd:element>
    <xsd:element name="Issue_x0020_Additional" ma:index="27" nillable="true" ma:displayName="Additional Issues" ma:default="0" ma:description="Is there more than one issue [y/n]" ma:internalName="Issue_x0020_Additional">
      <xsd:simpleType>
        <xsd:restriction base="dms:Boolean"/>
      </xsd:simpleType>
    </xsd:element>
    <xsd:element name="Actors" ma:index="28" nillable="true" ma:displayName="Witness" ma:description="List of Witness(es)" ma:list="UserInfo" ma:SharePointGroup="0" ma:internalName="Actor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32_017_Update_Req" ma:index="35" nillable="true" ma:displayName="2017_Update_Req" ma:default="0" ma:description="Does this IR require a 2017 update?" ma:internalName="_x0032_017_Update_Req">
      <xsd:simpleType>
        <xsd:restriction base="dms:Boolean"/>
      </xsd:simpleType>
    </xsd:element>
    <xsd:element name="CLOReview" ma:index="39" nillable="true" ma:displayName="CLOReview" ma:default="0" ma:description="Reviewed By Chief Legal Officer" ma:internalName="CLO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23" nillable="true" ma:displayName="Hydro One Data Classification" ma:default="Internal Use (Only Internal information is not for release to the public)" ma:description="Use these options to classify the data you are uploading onto the site. Any questions please contact BIT security team" ma:format="RadioButtons" ma:internalName="Hydro_x0020_One_x0020_Data_x0020_Classification" ma:readOnly="false">
      <xsd:simpleType>
        <xsd:restriction base="dms:Choice">
          <xsd:enumeration value="Internal Use (Only Internal information is not for release to the public)"/>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38"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D24395-088E-4DAF-B5AA-C41633174C8C}">
  <ds:schemaRefs>
    <ds:schemaRef ds:uri="http://schemas.microsoft.com/office/2006/metadata/customXsn"/>
  </ds:schemaRefs>
</ds:datastoreItem>
</file>

<file path=customXml/itemProps2.xml><?xml version="1.0" encoding="utf-8"?>
<ds:datastoreItem xmlns:ds="http://schemas.openxmlformats.org/officeDocument/2006/customXml" ds:itemID="{9A5D93C5-DFC8-4DC9-9F98-8648ADB334B2}">
  <ds:schemaRefs>
    <ds:schemaRef ds:uri="http://purl.org/dc/dcmitype/"/>
    <ds:schemaRef ds:uri="f0af1d65-dfd0-4b99-b523-def3a954563f"/>
    <ds:schemaRef ds:uri="http://schemas.microsoft.com/sharepoint/v3/fields"/>
    <ds:schemaRef ds:uri="http://schemas.microsoft.com/office/infopath/2007/PartnerControls"/>
    <ds:schemaRef ds:uri="http://purl.org/dc/elements/1.1/"/>
    <ds:schemaRef ds:uri="d6dbc8c3-1042-4473-bec9-62644ae75647"/>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6F80A105-CEA8-45B9-8854-84193B9389BE}">
  <ds:schemaRefs>
    <ds:schemaRef ds:uri="http://schemas.microsoft.com/sharepoint/v3/contenttype/forms"/>
  </ds:schemaRefs>
</ds:datastoreItem>
</file>

<file path=customXml/itemProps4.xml><?xml version="1.0" encoding="utf-8"?>
<ds:datastoreItem xmlns:ds="http://schemas.openxmlformats.org/officeDocument/2006/customXml" ds:itemID="{39A5A671-64EB-4B3C-935D-6BB4F6ECB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bc8c3-1042-4473-bec9-62644ae75647"/>
    <ds:schemaRef ds:uri="f0af1d65-dfd0-4b99-b523-def3a954563f"/>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App.2-BA_Fixed Asset Cont _2014</vt:lpstr>
      <vt:lpstr>App.2-BA_Fixed Asset Cont _2015</vt:lpstr>
      <vt:lpstr>App.2-BA_Fixed Asset Cont 2016</vt:lpstr>
      <vt:lpstr>App.2-BA_Fixed Asset Cont _2017</vt:lpstr>
      <vt:lpstr>App.2-BA_Fixed Asset Cont _2018</vt:lpstr>
      <vt:lpstr>App.2-BA_Fixed Asset Cont _2019</vt:lpstr>
      <vt:lpstr>App.2-BA_Fixed Asset Cont_2020</vt:lpstr>
      <vt:lpstr>App.2-BA_Fixed Asset Cont_2021</vt:lpstr>
      <vt:lpstr>App.2-BA_Fixed Asset Cont_2022</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NAVA Anthony</dc:creator>
  <cp:lastModifiedBy>MCEACHRAN Jody</cp:lastModifiedBy>
  <cp:lastPrinted>2017-05-01T16:08:54Z</cp:lastPrinted>
  <dcterms:created xsi:type="dcterms:W3CDTF">2016-12-22T15:51:09Z</dcterms:created>
  <dcterms:modified xsi:type="dcterms:W3CDTF">2018-05-03T20:12:44Z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0x01010061EC7F66509FFD4DA0B1B261A86BE7730100407B36F7694D13419ACF55DFA3D7B93F</vt:lpwstr>
  </property>
</Properties>
</file>