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827"/>
  <workbookPr defaultThemeVersion="166925"/>
  <mc:AlternateContent xmlns:mc="http://schemas.openxmlformats.org/markup-compatibility/2006">
    <mc:Choice Requires="x15">
      <x15ac:absPath xmlns:x15ac="http://schemas.microsoft.com/office/spreadsheetml/2010/11/ac" url="Q:\Regulatory\Cost of Service - 2018\PO 2 IR's and responses\"/>
    </mc:Choice>
  </mc:AlternateContent>
  <bookViews>
    <workbookView xWindow="0" yWindow="0" windowWidth="25200" windowHeight="11160" xr2:uid="{35192189-DBA4-4695-85F1-A64307E071AE}"/>
  </bookViews>
  <sheets>
    <sheet name="EB-2014-0072 Sept 26 2014" sheetId="1" r:id="rId1"/>
    <sheet name="EB-2014-0072 June 12 2015 RR1" sheetId="2" r:id="rId2"/>
    <sheet name="EB-2014-0072 June 12 2015 RR2" sheetId="3" r:id="rId3"/>
    <sheet name="EB-2014-0072 June 12 2015 RR3" sheetId="4" r:id="rId4"/>
    <sheet name="EB-2014-0072 June 12 2015 RR4" sheetId="5" r:id="rId5"/>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42" i="5" l="1"/>
  <c r="S42" i="5"/>
  <c r="N42" i="5"/>
  <c r="I42" i="5"/>
  <c r="BF40" i="5"/>
  <c r="BF44" i="5" s="1"/>
  <c r="AZ40" i="5"/>
  <c r="AZ44" i="5" s="1"/>
  <c r="AY40" i="5"/>
  <c r="AY44" i="5" s="1"/>
  <c r="AW40" i="5"/>
  <c r="AW44" i="5" s="1"/>
  <c r="AV40" i="5"/>
  <c r="AV44" i="5" s="1"/>
  <c r="AU40" i="5"/>
  <c r="AU44" i="5" s="1"/>
  <c r="AR40" i="5"/>
  <c r="AR44" i="5" s="1"/>
  <c r="AQ40" i="5"/>
  <c r="AQ44" i="5" s="1"/>
  <c r="AP40" i="5"/>
  <c r="AP44" i="5" s="1"/>
  <c r="AO40" i="5"/>
  <c r="AO44" i="5" s="1"/>
  <c r="AN40" i="5"/>
  <c r="AN44" i="5" s="1"/>
  <c r="AM40" i="5"/>
  <c r="AM44" i="5" s="1"/>
  <c r="AJ40" i="5"/>
  <c r="AJ44" i="5" s="1"/>
  <c r="AI40" i="5"/>
  <c r="AI44" i="5" s="1"/>
  <c r="AE40" i="5"/>
  <c r="AE44" i="5" s="1"/>
  <c r="AD40" i="5"/>
  <c r="AD44" i="5" s="1"/>
  <c r="AC40" i="5"/>
  <c r="AC44" i="5" s="1"/>
  <c r="AB40" i="5"/>
  <c r="AB44" i="5" s="1"/>
  <c r="AA40" i="5"/>
  <c r="AA44" i="5" s="1"/>
  <c r="W40" i="5"/>
  <c r="W44" i="5" s="1"/>
  <c r="V40" i="5"/>
  <c r="V44" i="5" s="1"/>
  <c r="U40" i="5"/>
  <c r="U44" i="5" s="1"/>
  <c r="R40" i="5"/>
  <c r="R44" i="5" s="1"/>
  <c r="Q40" i="5"/>
  <c r="Q44" i="5" s="1"/>
  <c r="P40" i="5"/>
  <c r="P44" i="5" s="1"/>
  <c r="M40" i="5"/>
  <c r="M44" i="5" s="1"/>
  <c r="L40" i="5"/>
  <c r="L44" i="5" s="1"/>
  <c r="K40" i="5"/>
  <c r="K44" i="5" s="1"/>
  <c r="J40" i="5"/>
  <c r="J44" i="5" s="1"/>
  <c r="H40" i="5"/>
  <c r="H44" i="5" s="1"/>
  <c r="G40" i="5"/>
  <c r="G44" i="5" s="1"/>
  <c r="F40" i="5"/>
  <c r="F44" i="5" s="1"/>
  <c r="E40" i="5"/>
  <c r="E44" i="5" s="1"/>
  <c r="BF39" i="5"/>
  <c r="BD39" i="5"/>
  <c r="BC39" i="5"/>
  <c r="AZ39" i="5"/>
  <c r="AY39" i="5"/>
  <c r="AW39" i="5"/>
  <c r="AV39" i="5"/>
  <c r="AU39" i="5"/>
  <c r="AR39" i="5"/>
  <c r="AQ39" i="5"/>
  <c r="AP39" i="5"/>
  <c r="AO39" i="5"/>
  <c r="AN39" i="5"/>
  <c r="AM39" i="5"/>
  <c r="AJ39" i="5"/>
  <c r="AI39" i="5"/>
  <c r="AH39" i="5"/>
  <c r="AE39" i="5"/>
  <c r="AD39" i="5"/>
  <c r="AC39" i="5"/>
  <c r="AB39" i="5"/>
  <c r="AA39" i="5"/>
  <c r="Z39" i="5"/>
  <c r="W39" i="5"/>
  <c r="V39" i="5"/>
  <c r="U39" i="5"/>
  <c r="R39" i="5"/>
  <c r="Q39" i="5"/>
  <c r="P39" i="5"/>
  <c r="M39" i="5"/>
  <c r="L39" i="5"/>
  <c r="K39" i="5"/>
  <c r="J39" i="5"/>
  <c r="H39" i="5"/>
  <c r="G39" i="5"/>
  <c r="F39" i="5"/>
  <c r="E39" i="5"/>
  <c r="BF38" i="5"/>
  <c r="AZ38" i="5"/>
  <c r="AY38" i="5"/>
  <c r="AW38" i="5"/>
  <c r="AV38" i="5"/>
  <c r="AU38" i="5"/>
  <c r="AR38" i="5"/>
  <c r="AQ38" i="5"/>
  <c r="AP38" i="5"/>
  <c r="AO38" i="5"/>
  <c r="AN38" i="5"/>
  <c r="AJ38" i="5"/>
  <c r="AI38" i="5"/>
  <c r="AE38" i="5"/>
  <c r="AD38" i="5"/>
  <c r="AC38" i="5"/>
  <c r="AB38" i="5"/>
  <c r="AA38" i="5"/>
  <c r="W38" i="5"/>
  <c r="V38" i="5"/>
  <c r="U38" i="5"/>
  <c r="R38" i="5"/>
  <c r="Q38" i="5"/>
  <c r="P38" i="5"/>
  <c r="M38" i="5"/>
  <c r="L38" i="5"/>
  <c r="K38" i="5"/>
  <c r="J38" i="5"/>
  <c r="I38" i="5"/>
  <c r="H38" i="5"/>
  <c r="G38" i="5"/>
  <c r="F38" i="5"/>
  <c r="E38" i="5"/>
  <c r="O36" i="5"/>
  <c r="S36" i="5" s="1"/>
  <c r="Y36" i="5" s="1"/>
  <c r="AF36" i="5" s="1"/>
  <c r="AL36" i="5" s="1"/>
  <c r="AS36" i="5" s="1"/>
  <c r="N36" i="5"/>
  <c r="T36" i="5" s="1"/>
  <c r="X36" i="5" s="1"/>
  <c r="AG36" i="5" s="1"/>
  <c r="AK36" i="5" s="1"/>
  <c r="AT36" i="5" s="1"/>
  <c r="AX36" i="5" s="1"/>
  <c r="BB36" i="5" s="1"/>
  <c r="I36" i="5"/>
  <c r="AT35" i="5"/>
  <c r="AX35" i="5" s="1"/>
  <c r="BB35" i="5" s="1"/>
  <c r="AG35" i="5"/>
  <c r="AK35" i="5" s="1"/>
  <c r="T35" i="5"/>
  <c r="X35" i="5" s="1"/>
  <c r="N35" i="5"/>
  <c r="I35" i="5"/>
  <c r="O35" i="5" s="1"/>
  <c r="S35" i="5" s="1"/>
  <c r="Y35" i="5" s="1"/>
  <c r="AF35" i="5" s="1"/>
  <c r="AL35" i="5" s="1"/>
  <c r="AS35" i="5" s="1"/>
  <c r="T34" i="5"/>
  <c r="X34" i="5" s="1"/>
  <c r="AG34" i="5" s="1"/>
  <c r="AK34" i="5" s="1"/>
  <c r="AT34" i="5" s="1"/>
  <c r="AX34" i="5" s="1"/>
  <c r="BB34" i="5" s="1"/>
  <c r="O34" i="5"/>
  <c r="S34" i="5" s="1"/>
  <c r="Y34" i="5" s="1"/>
  <c r="AF34" i="5" s="1"/>
  <c r="AL34" i="5" s="1"/>
  <c r="AS34" i="5" s="1"/>
  <c r="N34" i="5"/>
  <c r="I34" i="5"/>
  <c r="T33" i="5"/>
  <c r="X33" i="5" s="1"/>
  <c r="AG33" i="5" s="1"/>
  <c r="AK33" i="5" s="1"/>
  <c r="AT33" i="5" s="1"/>
  <c r="AX33" i="5" s="1"/>
  <c r="BB33" i="5" s="1"/>
  <c r="N33" i="5"/>
  <c r="I33" i="5"/>
  <c r="O33" i="5" s="1"/>
  <c r="S33" i="5" s="1"/>
  <c r="Y33" i="5" s="1"/>
  <c r="AF33" i="5" s="1"/>
  <c r="AL33" i="5" s="1"/>
  <c r="AS33" i="5" s="1"/>
  <c r="Y32" i="5"/>
  <c r="AF32" i="5" s="1"/>
  <c r="AL32" i="5" s="1"/>
  <c r="AS32" i="5" s="1"/>
  <c r="T32" i="5"/>
  <c r="X32" i="5" s="1"/>
  <c r="AG32" i="5" s="1"/>
  <c r="AK32" i="5" s="1"/>
  <c r="AT32" i="5" s="1"/>
  <c r="AX32" i="5" s="1"/>
  <c r="BB32" i="5" s="1"/>
  <c r="O32" i="5"/>
  <c r="S32" i="5" s="1"/>
  <c r="N32" i="5"/>
  <c r="I32" i="5"/>
  <c r="T31" i="5"/>
  <c r="X31" i="5" s="1"/>
  <c r="AG31" i="5" s="1"/>
  <c r="AK31" i="5" s="1"/>
  <c r="AT31" i="5" s="1"/>
  <c r="AX31" i="5" s="1"/>
  <c r="BB31" i="5" s="1"/>
  <c r="N31" i="5"/>
  <c r="I31" i="5"/>
  <c r="O31" i="5" s="1"/>
  <c r="S31" i="5" s="1"/>
  <c r="Y31" i="5" s="1"/>
  <c r="AF31" i="5" s="1"/>
  <c r="AL31" i="5" s="1"/>
  <c r="AS31" i="5" s="1"/>
  <c r="AM30" i="5"/>
  <c r="AM38" i="5" s="1"/>
  <c r="AH30" i="5"/>
  <c r="AH40" i="5" s="1"/>
  <c r="AH44" i="5" s="1"/>
  <c r="Z30" i="5"/>
  <c r="S30" i="5"/>
  <c r="N30" i="5"/>
  <c r="N38" i="5" s="1"/>
  <c r="I30" i="5"/>
  <c r="O30" i="5" s="1"/>
  <c r="O38" i="5" s="1"/>
  <c r="N29" i="5"/>
  <c r="T29" i="5" s="1"/>
  <c r="X29" i="5" s="1"/>
  <c r="AG29" i="5" s="1"/>
  <c r="AK29" i="5" s="1"/>
  <c r="AT29" i="5" s="1"/>
  <c r="AX29" i="5" s="1"/>
  <c r="I29" i="5"/>
  <c r="O29" i="5" s="1"/>
  <c r="S29" i="5" s="1"/>
  <c r="Y29" i="5" s="1"/>
  <c r="AF29" i="5" s="1"/>
  <c r="AL29" i="5" s="1"/>
  <c r="AS29" i="5" s="1"/>
  <c r="BA29" i="5" s="1"/>
  <c r="AF28" i="5"/>
  <c r="AL28" i="5" s="1"/>
  <c r="AS28" i="5" s="1"/>
  <c r="S28" i="5"/>
  <c r="Y28" i="5" s="1"/>
  <c r="N28" i="5"/>
  <c r="T28" i="5" s="1"/>
  <c r="X28" i="5" s="1"/>
  <c r="AG28" i="5" s="1"/>
  <c r="AK28" i="5" s="1"/>
  <c r="AT28" i="5" s="1"/>
  <c r="AX28" i="5" s="1"/>
  <c r="BB28" i="5" s="1"/>
  <c r="I28" i="5"/>
  <c r="O28" i="5" s="1"/>
  <c r="N27" i="5"/>
  <c r="T27" i="5" s="1"/>
  <c r="X27" i="5" s="1"/>
  <c r="AG27" i="5" s="1"/>
  <c r="AK27" i="5" s="1"/>
  <c r="AT27" i="5" s="1"/>
  <c r="AX27" i="5" s="1"/>
  <c r="I27" i="5"/>
  <c r="O27" i="5" s="1"/>
  <c r="S27" i="5" s="1"/>
  <c r="Y27" i="5" s="1"/>
  <c r="AF27" i="5" s="1"/>
  <c r="AL27" i="5" s="1"/>
  <c r="AS27" i="5" s="1"/>
  <c r="BA27" i="5" s="1"/>
  <c r="AF26" i="5"/>
  <c r="AL26" i="5" s="1"/>
  <c r="AS26" i="5" s="1"/>
  <c r="S26" i="5"/>
  <c r="Y26" i="5" s="1"/>
  <c r="N26" i="5"/>
  <c r="T26" i="5" s="1"/>
  <c r="X26" i="5" s="1"/>
  <c r="AG26" i="5" s="1"/>
  <c r="AK26" i="5" s="1"/>
  <c r="AT26" i="5" s="1"/>
  <c r="AX26" i="5" s="1"/>
  <c r="BB26" i="5" s="1"/>
  <c r="I26" i="5"/>
  <c r="O26" i="5" s="1"/>
  <c r="BG25" i="5"/>
  <c r="AX25" i="5"/>
  <c r="BB25" i="5" s="1"/>
  <c r="AT25" i="5"/>
  <c r="AS25" i="5"/>
  <c r="BA25" i="5" s="1"/>
  <c r="AL25" i="5"/>
  <c r="S24" i="5"/>
  <c r="O24" i="5"/>
  <c r="O39" i="5" s="1"/>
  <c r="N24" i="5"/>
  <c r="I24" i="5"/>
  <c r="BA28" i="5" l="1"/>
  <c r="BE28" i="5" s="1"/>
  <c r="BG28" i="5"/>
  <c r="BG32" i="5"/>
  <c r="BA32" i="5"/>
  <c r="BE32" i="5" s="1"/>
  <c r="BG36" i="5"/>
  <c r="BA36" i="5"/>
  <c r="BE36" i="5" s="1"/>
  <c r="BB27" i="5"/>
  <c r="BE27" i="5" s="1"/>
  <c r="BG27" i="5"/>
  <c r="BA26" i="5"/>
  <c r="BE26" i="5" s="1"/>
  <c r="BG26" i="5"/>
  <c r="BB29" i="5"/>
  <c r="BG29" i="5"/>
  <c r="BG34" i="5"/>
  <c r="BA34" i="5"/>
  <c r="BE34" i="5" s="1"/>
  <c r="S39" i="5"/>
  <c r="Y24" i="5"/>
  <c r="BA35" i="5"/>
  <c r="BE35" i="5" s="1"/>
  <c r="BG35" i="5"/>
  <c r="I39" i="5"/>
  <c r="I40" i="5"/>
  <c r="BE25" i="5"/>
  <c r="O40" i="5"/>
  <c r="O44" i="5" s="1"/>
  <c r="S40" i="5"/>
  <c r="S44" i="5" s="1"/>
  <c r="AG42" i="5"/>
  <c r="Z40" i="5"/>
  <c r="Z44" i="5" s="1"/>
  <c r="Z38" i="5"/>
  <c r="N40" i="5"/>
  <c r="T24" i="5"/>
  <c r="BA31" i="5"/>
  <c r="BE31" i="5" s="1"/>
  <c r="BG31" i="5"/>
  <c r="I44" i="5"/>
  <c r="BE29" i="5"/>
  <c r="Y30" i="5"/>
  <c r="S38" i="5"/>
  <c r="BA33" i="5"/>
  <c r="BE33" i="5" s="1"/>
  <c r="BG33" i="5"/>
  <c r="N39" i="5"/>
  <c r="N44" i="5"/>
  <c r="T30" i="5"/>
  <c r="AH38" i="5"/>
  <c r="Y42" i="5"/>
  <c r="AF30" i="5" l="1"/>
  <c r="Y38" i="5"/>
  <c r="T38" i="5"/>
  <c r="X30" i="5"/>
  <c r="T39" i="5"/>
  <c r="T40" i="5"/>
  <c r="T44" i="5" s="1"/>
  <c r="X24" i="5"/>
  <c r="AF42" i="5"/>
  <c r="Y44" i="5"/>
  <c r="Y39" i="5"/>
  <c r="Y40" i="5"/>
  <c r="AF24" i="5"/>
  <c r="AK42" i="5"/>
  <c r="AF39" i="5" l="1"/>
  <c r="AF40" i="5"/>
  <c r="AL24" i="5"/>
  <c r="X38" i="5"/>
  <c r="AG30" i="5"/>
  <c r="AG24" i="5"/>
  <c r="X39" i="5"/>
  <c r="X40" i="5"/>
  <c r="X44" i="5" s="1"/>
  <c r="AL42" i="5"/>
  <c r="AF44" i="5"/>
  <c r="AT42" i="5"/>
  <c r="AF38" i="5"/>
  <c r="AL30" i="5"/>
  <c r="AX42" i="5" l="1"/>
  <c r="AL40" i="5"/>
  <c r="AL39" i="5"/>
  <c r="AS24" i="5"/>
  <c r="AS30" i="5"/>
  <c r="AL38" i="5"/>
  <c r="AG39" i="5"/>
  <c r="AG40" i="5"/>
  <c r="AG44" i="5" s="1"/>
  <c r="AK24" i="5"/>
  <c r="AL44" i="5"/>
  <c r="AS42" i="5"/>
  <c r="AK30" i="5"/>
  <c r="AG38" i="5"/>
  <c r="AK39" i="5" l="1"/>
  <c r="AT24" i="5"/>
  <c r="AK40" i="5"/>
  <c r="AK44" i="5" s="1"/>
  <c r="BA30" i="5"/>
  <c r="AS38" i="5"/>
  <c r="BB42" i="5"/>
  <c r="BA42" i="5"/>
  <c r="BG42" i="5"/>
  <c r="AT30" i="5"/>
  <c r="AK38" i="5"/>
  <c r="AS39" i="5"/>
  <c r="AS40" i="5"/>
  <c r="AS44" i="5" s="1"/>
  <c r="BA24" i="5"/>
  <c r="BA39" i="5" l="1"/>
  <c r="BA40" i="5"/>
  <c r="BA44" i="5" s="1"/>
  <c r="AT38" i="5"/>
  <c r="AX30" i="5"/>
  <c r="BE42" i="5"/>
  <c r="AT40" i="5"/>
  <c r="AT44" i="5" s="1"/>
  <c r="AT39" i="5"/>
  <c r="AX24" i="5"/>
  <c r="BD30" i="5"/>
  <c r="BA38" i="5"/>
  <c r="BC30" i="5"/>
  <c r="AX40" i="5" l="1"/>
  <c r="AX44" i="5" s="1"/>
  <c r="AX39" i="5"/>
  <c r="BB24" i="5"/>
  <c r="BG24" i="5"/>
  <c r="BC38" i="5"/>
  <c r="BC40" i="5"/>
  <c r="BC44" i="5" s="1"/>
  <c r="BD38" i="5"/>
  <c r="BD40" i="5"/>
  <c r="BD44" i="5" s="1"/>
  <c r="BB30" i="5"/>
  <c r="AX38" i="5"/>
  <c r="BG30" i="5"/>
  <c r="BG38" i="5" s="1"/>
  <c r="BB40" i="5" l="1"/>
  <c r="BB44" i="5" s="1"/>
  <c r="BB39" i="5"/>
  <c r="BE24" i="5"/>
  <c r="BG39" i="5"/>
  <c r="BG40" i="5"/>
  <c r="BG44" i="5" s="1"/>
  <c r="BB38" i="5"/>
  <c r="BE30" i="5"/>
  <c r="BE38" i="5" s="1"/>
  <c r="BE39" i="5" l="1"/>
  <c r="BE40" i="5"/>
  <c r="BE44" i="5" s="1"/>
  <c r="AZ44" i="4" l="1"/>
  <c r="AV44" i="4"/>
  <c r="AR44" i="4"/>
  <c r="AN44" i="4"/>
  <c r="AJ44" i="4"/>
  <c r="AB44" i="4"/>
  <c r="P44" i="4"/>
  <c r="L44" i="4"/>
  <c r="H44" i="4"/>
  <c r="AK42" i="4"/>
  <c r="X42" i="4"/>
  <c r="AG42" i="4" s="1"/>
  <c r="S42" i="4"/>
  <c r="N42" i="4"/>
  <c r="I42" i="4"/>
  <c r="BF40" i="4"/>
  <c r="BF44" i="4" s="1"/>
  <c r="AZ40" i="4"/>
  <c r="AY40" i="4"/>
  <c r="AY44" i="4" s="1"/>
  <c r="AW40" i="4"/>
  <c r="AW44" i="4" s="1"/>
  <c r="AV40" i="4"/>
  <c r="AU40" i="4"/>
  <c r="AU44" i="4" s="1"/>
  <c r="AR40" i="4"/>
  <c r="AQ40" i="4"/>
  <c r="AQ44" i="4" s="1"/>
  <c r="AP40" i="4"/>
  <c r="AP44" i="4" s="1"/>
  <c r="AO40" i="4"/>
  <c r="AO44" i="4" s="1"/>
  <c r="AN40" i="4"/>
  <c r="AJ40" i="4"/>
  <c r="AI40" i="4"/>
  <c r="AI44" i="4" s="1"/>
  <c r="AE40" i="4"/>
  <c r="AE44" i="4" s="1"/>
  <c r="AD40" i="4"/>
  <c r="AD44" i="4" s="1"/>
  <c r="AC40" i="4"/>
  <c r="AC44" i="4" s="1"/>
  <c r="AB40" i="4"/>
  <c r="AA40" i="4"/>
  <c r="AA44" i="4" s="1"/>
  <c r="W40" i="4"/>
  <c r="W44" i="4" s="1"/>
  <c r="V40" i="4"/>
  <c r="V44" i="4" s="1"/>
  <c r="U40" i="4"/>
  <c r="U44" i="4" s="1"/>
  <c r="R40" i="4"/>
  <c r="R44" i="4" s="1"/>
  <c r="Q40" i="4"/>
  <c r="Q44" i="4" s="1"/>
  <c r="P40" i="4"/>
  <c r="M40" i="4"/>
  <c r="M44" i="4" s="1"/>
  <c r="L40" i="4"/>
  <c r="K40" i="4"/>
  <c r="K44" i="4" s="1"/>
  <c r="J40" i="4"/>
  <c r="J44" i="4" s="1"/>
  <c r="H40" i="4"/>
  <c r="G40" i="4"/>
  <c r="G44" i="4" s="1"/>
  <c r="F40" i="4"/>
  <c r="F44" i="4" s="1"/>
  <c r="E40" i="4"/>
  <c r="E44" i="4" s="1"/>
  <c r="BF39" i="4"/>
  <c r="AZ39" i="4"/>
  <c r="AY39" i="4"/>
  <c r="AW39" i="4"/>
  <c r="AV39" i="4"/>
  <c r="AU39" i="4"/>
  <c r="AR39" i="4"/>
  <c r="AQ39" i="4"/>
  <c r="AP39" i="4"/>
  <c r="AO39" i="4"/>
  <c r="AN39" i="4"/>
  <c r="AJ39" i="4"/>
  <c r="AI39" i="4"/>
  <c r="AH39" i="4"/>
  <c r="AE39" i="4"/>
  <c r="AD39" i="4"/>
  <c r="AC39" i="4"/>
  <c r="AB39" i="4"/>
  <c r="AA39" i="4"/>
  <c r="Z39" i="4"/>
  <c r="W39" i="4"/>
  <c r="V39" i="4"/>
  <c r="U39" i="4"/>
  <c r="R39" i="4"/>
  <c r="Q39" i="4"/>
  <c r="P39" i="4"/>
  <c r="M39" i="4"/>
  <c r="L39" i="4"/>
  <c r="K39" i="4"/>
  <c r="J39" i="4"/>
  <c r="H39" i="4"/>
  <c r="G39" i="4"/>
  <c r="F39" i="4"/>
  <c r="E39" i="4"/>
  <c r="BF38" i="4"/>
  <c r="BD38" i="4"/>
  <c r="BC38" i="4"/>
  <c r="AZ38" i="4"/>
  <c r="AY38" i="4"/>
  <c r="AW38" i="4"/>
  <c r="AV38" i="4"/>
  <c r="AU38" i="4"/>
  <c r="AR38" i="4"/>
  <c r="AQ38" i="4"/>
  <c r="AP38" i="4"/>
  <c r="AO38" i="4"/>
  <c r="AN38" i="4"/>
  <c r="AM38" i="4"/>
  <c r="AJ38" i="4"/>
  <c r="AI38" i="4"/>
  <c r="AH38" i="4"/>
  <c r="AE38" i="4"/>
  <c r="AD38" i="4"/>
  <c r="AC38" i="4"/>
  <c r="AB38" i="4"/>
  <c r="AA38" i="4"/>
  <c r="Z38" i="4"/>
  <c r="W38" i="4"/>
  <c r="V38" i="4"/>
  <c r="U38" i="4"/>
  <c r="R38" i="4"/>
  <c r="Q38" i="4"/>
  <c r="P38" i="4"/>
  <c r="M38" i="4"/>
  <c r="L38" i="4"/>
  <c r="K38" i="4"/>
  <c r="J38" i="4"/>
  <c r="I38" i="4"/>
  <c r="H38" i="4"/>
  <c r="G38" i="4"/>
  <c r="F38" i="4"/>
  <c r="E38" i="4"/>
  <c r="O36" i="4"/>
  <c r="S36" i="4" s="1"/>
  <c r="Y36" i="4" s="1"/>
  <c r="AF36" i="4" s="1"/>
  <c r="AL36" i="4" s="1"/>
  <c r="AS36" i="4" s="1"/>
  <c r="N36" i="4"/>
  <c r="T36" i="4" s="1"/>
  <c r="X36" i="4" s="1"/>
  <c r="AG36" i="4" s="1"/>
  <c r="AK36" i="4" s="1"/>
  <c r="AT36" i="4" s="1"/>
  <c r="AX36" i="4" s="1"/>
  <c r="BB36" i="4" s="1"/>
  <c r="I36" i="4"/>
  <c r="AT35" i="4"/>
  <c r="AX35" i="4" s="1"/>
  <c r="BB35" i="4" s="1"/>
  <c r="AG35" i="4"/>
  <c r="AK35" i="4" s="1"/>
  <c r="T35" i="4"/>
  <c r="X35" i="4" s="1"/>
  <c r="N35" i="4"/>
  <c r="I35" i="4"/>
  <c r="O35" i="4" s="1"/>
  <c r="S35" i="4" s="1"/>
  <c r="Y35" i="4" s="1"/>
  <c r="AF35" i="4" s="1"/>
  <c r="AL35" i="4" s="1"/>
  <c r="AS35" i="4" s="1"/>
  <c r="Y34" i="4"/>
  <c r="AF34" i="4" s="1"/>
  <c r="AL34" i="4" s="1"/>
  <c r="AS34" i="4" s="1"/>
  <c r="T34" i="4"/>
  <c r="X34" i="4" s="1"/>
  <c r="AG34" i="4" s="1"/>
  <c r="AK34" i="4" s="1"/>
  <c r="AT34" i="4" s="1"/>
  <c r="AX34" i="4" s="1"/>
  <c r="BB34" i="4" s="1"/>
  <c r="O34" i="4"/>
  <c r="S34" i="4" s="1"/>
  <c r="N34" i="4"/>
  <c r="I34" i="4"/>
  <c r="T33" i="4"/>
  <c r="X33" i="4" s="1"/>
  <c r="AG33" i="4" s="1"/>
  <c r="AK33" i="4" s="1"/>
  <c r="AT33" i="4" s="1"/>
  <c r="AX33" i="4" s="1"/>
  <c r="BB33" i="4" s="1"/>
  <c r="N33" i="4"/>
  <c r="I33" i="4"/>
  <c r="O33" i="4" s="1"/>
  <c r="S33" i="4" s="1"/>
  <c r="Y33" i="4" s="1"/>
  <c r="AF33" i="4" s="1"/>
  <c r="AL33" i="4" s="1"/>
  <c r="AS33" i="4" s="1"/>
  <c r="Y32" i="4"/>
  <c r="AF32" i="4" s="1"/>
  <c r="AL32" i="4" s="1"/>
  <c r="AS32" i="4" s="1"/>
  <c r="T32" i="4"/>
  <c r="X32" i="4" s="1"/>
  <c r="AG32" i="4" s="1"/>
  <c r="AK32" i="4" s="1"/>
  <c r="AT32" i="4" s="1"/>
  <c r="AX32" i="4" s="1"/>
  <c r="BB32" i="4" s="1"/>
  <c r="O32" i="4"/>
  <c r="S32" i="4" s="1"/>
  <c r="N32" i="4"/>
  <c r="I32" i="4"/>
  <c r="T31" i="4"/>
  <c r="X31" i="4" s="1"/>
  <c r="AG31" i="4" s="1"/>
  <c r="AK31" i="4" s="1"/>
  <c r="AT31" i="4" s="1"/>
  <c r="AX31" i="4" s="1"/>
  <c r="BB31" i="4" s="1"/>
  <c r="N31" i="4"/>
  <c r="I31" i="4"/>
  <c r="O31" i="4" s="1"/>
  <c r="S31" i="4" s="1"/>
  <c r="Y31" i="4" s="1"/>
  <c r="AF31" i="4" s="1"/>
  <c r="AL31" i="4" s="1"/>
  <c r="AS31" i="4" s="1"/>
  <c r="T30" i="4"/>
  <c r="T38" i="4" s="1"/>
  <c r="O30" i="4"/>
  <c r="N30" i="4"/>
  <c r="N38" i="4" s="1"/>
  <c r="I30" i="4"/>
  <c r="AM29" i="4"/>
  <c r="AM39" i="4" s="1"/>
  <c r="AH29" i="4"/>
  <c r="AH40" i="4" s="1"/>
  <c r="AH44" i="4" s="1"/>
  <c r="Z29" i="4"/>
  <c r="Z40" i="4" s="1"/>
  <c r="Z44" i="4" s="1"/>
  <c r="X29" i="4"/>
  <c r="AG29" i="4" s="1"/>
  <c r="AK29" i="4" s="1"/>
  <c r="AT29" i="4" s="1"/>
  <c r="AX29" i="4" s="1"/>
  <c r="BB29" i="4" s="1"/>
  <c r="N29" i="4"/>
  <c r="T29" i="4" s="1"/>
  <c r="I29" i="4"/>
  <c r="O29" i="4" s="1"/>
  <c r="S29" i="4" s="1"/>
  <c r="Y29" i="4" s="1"/>
  <c r="AF29" i="4" s="1"/>
  <c r="AL29" i="4" s="1"/>
  <c r="N28" i="4"/>
  <c r="T28" i="4" s="1"/>
  <c r="X28" i="4" s="1"/>
  <c r="AG28" i="4" s="1"/>
  <c r="AK28" i="4" s="1"/>
  <c r="AT28" i="4" s="1"/>
  <c r="AX28" i="4" s="1"/>
  <c r="BB28" i="4" s="1"/>
  <c r="I28" i="4"/>
  <c r="O28" i="4" s="1"/>
  <c r="S28" i="4" s="1"/>
  <c r="Y28" i="4" s="1"/>
  <c r="AF28" i="4" s="1"/>
  <c r="AL28" i="4" s="1"/>
  <c r="AS28" i="4" s="1"/>
  <c r="X27" i="4"/>
  <c r="AG27" i="4" s="1"/>
  <c r="AK27" i="4" s="1"/>
  <c r="AT27" i="4" s="1"/>
  <c r="AX27" i="4" s="1"/>
  <c r="N27" i="4"/>
  <c r="T27" i="4" s="1"/>
  <c r="I27" i="4"/>
  <c r="O27" i="4" s="1"/>
  <c r="S27" i="4" s="1"/>
  <c r="Y27" i="4" s="1"/>
  <c r="AF27" i="4" s="1"/>
  <c r="AL27" i="4" s="1"/>
  <c r="AS27" i="4" s="1"/>
  <c r="BA27" i="4" s="1"/>
  <c r="N26" i="4"/>
  <c r="T26" i="4" s="1"/>
  <c r="X26" i="4" s="1"/>
  <c r="AG26" i="4" s="1"/>
  <c r="AK26" i="4" s="1"/>
  <c r="AT26" i="4" s="1"/>
  <c r="AX26" i="4" s="1"/>
  <c r="BB26" i="4" s="1"/>
  <c r="I26" i="4"/>
  <c r="O26" i="4" s="1"/>
  <c r="S26" i="4" s="1"/>
  <c r="Y26" i="4" s="1"/>
  <c r="AF26" i="4" s="1"/>
  <c r="AL26" i="4" s="1"/>
  <c r="AS26" i="4" s="1"/>
  <c r="AX25" i="4"/>
  <c r="BB25" i="4" s="1"/>
  <c r="AT25" i="4"/>
  <c r="AS25" i="4"/>
  <c r="BA25" i="4" s="1"/>
  <c r="AL25" i="4"/>
  <c r="N24" i="4"/>
  <c r="I24" i="4"/>
  <c r="BA26" i="4" l="1"/>
  <c r="BE26" i="4" s="1"/>
  <c r="BG26" i="4"/>
  <c r="BG36" i="4"/>
  <c r="BA36" i="4"/>
  <c r="BE36" i="4" s="1"/>
  <c r="BB27" i="4"/>
  <c r="BG27" i="4"/>
  <c r="BG32" i="4"/>
  <c r="BA32" i="4"/>
  <c r="BE32" i="4" s="1"/>
  <c r="BG34" i="4"/>
  <c r="BA34" i="4"/>
  <c r="BE34" i="4" s="1"/>
  <c r="BA28" i="4"/>
  <c r="BE28" i="4" s="1"/>
  <c r="BG28" i="4"/>
  <c r="N40" i="4"/>
  <c r="T24" i="4"/>
  <c r="N39" i="4"/>
  <c r="I44" i="4"/>
  <c r="AT42" i="4"/>
  <c r="O38" i="4"/>
  <c r="S30" i="4"/>
  <c r="N44" i="4"/>
  <c r="BE25" i="4"/>
  <c r="BG25" i="4"/>
  <c r="BE27" i="4"/>
  <c r="AS29" i="4"/>
  <c r="BA31" i="4"/>
  <c r="BE31" i="4" s="1"/>
  <c r="BG31" i="4"/>
  <c r="AM40" i="4"/>
  <c r="AM44" i="4" s="1"/>
  <c r="BA35" i="4"/>
  <c r="BE35" i="4" s="1"/>
  <c r="BG35" i="4"/>
  <c r="I39" i="4"/>
  <c r="BA33" i="4"/>
  <c r="BE33" i="4" s="1"/>
  <c r="BG33" i="4"/>
  <c r="O24" i="4"/>
  <c r="Y42" i="4"/>
  <c r="I40" i="4"/>
  <c r="X30" i="4"/>
  <c r="AF42" i="4" l="1"/>
  <c r="T39" i="4"/>
  <c r="T40" i="4"/>
  <c r="T44" i="4" s="1"/>
  <c r="X24" i="4"/>
  <c r="X38" i="4"/>
  <c r="AG30" i="4"/>
  <c r="S38" i="4"/>
  <c r="Y30" i="4"/>
  <c r="O39" i="4"/>
  <c r="O40" i="4"/>
  <c r="O44" i="4" s="1"/>
  <c r="S24" i="4"/>
  <c r="BG29" i="4"/>
  <c r="BA29" i="4"/>
  <c r="AX42" i="4"/>
  <c r="BB42" i="4" l="1"/>
  <c r="BD29" i="4"/>
  <c r="BC29" i="4"/>
  <c r="S39" i="4"/>
  <c r="Y24" i="4"/>
  <c r="S40" i="4"/>
  <c r="S44" i="4" s="1"/>
  <c r="AK30" i="4"/>
  <c r="AG38" i="4"/>
  <c r="AF30" i="4"/>
  <c r="Y38" i="4"/>
  <c r="AG24" i="4"/>
  <c r="X39" i="4"/>
  <c r="X40" i="4"/>
  <c r="X44" i="4" s="1"/>
  <c r="AL42" i="4"/>
  <c r="AF38" i="4" l="1"/>
  <c r="AL30" i="4"/>
  <c r="Y39" i="4"/>
  <c r="Y40" i="4"/>
  <c r="Y44" i="4" s="1"/>
  <c r="AF24" i="4"/>
  <c r="AS42" i="4"/>
  <c r="BC39" i="4"/>
  <c r="BC40" i="4"/>
  <c r="BC44" i="4" s="1"/>
  <c r="BD39" i="4"/>
  <c r="BD40" i="4"/>
  <c r="BD44" i="4" s="1"/>
  <c r="AG39" i="4"/>
  <c r="AG40" i="4"/>
  <c r="AG44" i="4" s="1"/>
  <c r="AK24" i="4"/>
  <c r="AT30" i="4"/>
  <c r="AK38" i="4"/>
  <c r="BE29" i="4"/>
  <c r="AX30" i="4" l="1"/>
  <c r="AT38" i="4"/>
  <c r="BA42" i="4"/>
  <c r="BG42" i="4"/>
  <c r="AL38" i="4"/>
  <c r="AS30" i="4"/>
  <c r="AK39" i="4"/>
  <c r="AT24" i="4"/>
  <c r="AK40" i="4"/>
  <c r="AK44" i="4" s="1"/>
  <c r="AF39" i="4"/>
  <c r="AF40" i="4"/>
  <c r="AF44" i="4" s="1"/>
  <c r="AL24" i="4"/>
  <c r="BE42" i="4" l="1"/>
  <c r="BG30" i="4"/>
  <c r="BG38" i="4" s="1"/>
  <c r="AS38" i="4"/>
  <c r="BA30" i="4"/>
  <c r="AL40" i="4"/>
  <c r="AL44" i="4" s="1"/>
  <c r="AL39" i="4"/>
  <c r="AS24" i="4"/>
  <c r="AT40" i="4"/>
  <c r="AT44" i="4" s="1"/>
  <c r="AT39" i="4"/>
  <c r="AX24" i="4"/>
  <c r="AX38" i="4"/>
  <c r="BB30" i="4"/>
  <c r="BB38" i="4" s="1"/>
  <c r="AS39" i="4" l="1"/>
  <c r="AS40" i="4"/>
  <c r="AS44" i="4" s="1"/>
  <c r="BA24" i="4"/>
  <c r="BG24" i="4"/>
  <c r="AX40" i="4"/>
  <c r="AX44" i="4" s="1"/>
  <c r="BB24" i="4"/>
  <c r="AX39" i="4"/>
  <c r="BE30" i="4"/>
  <c r="BE38" i="4" s="1"/>
  <c r="BA38" i="4"/>
  <c r="BG39" i="4" l="1"/>
  <c r="BG40" i="4"/>
  <c r="BG44" i="4" s="1"/>
  <c r="BA39" i="4"/>
  <c r="BE24" i="4"/>
  <c r="BA40" i="4"/>
  <c r="BA44" i="4" s="1"/>
  <c r="BB40" i="4"/>
  <c r="BB44" i="4" s="1"/>
  <c r="BB39" i="4"/>
  <c r="BE39" i="4" l="1"/>
  <c r="BE40" i="4"/>
  <c r="BE44" i="4" s="1"/>
  <c r="BD44" i="3" l="1"/>
  <c r="AZ44" i="3"/>
  <c r="AV44" i="3"/>
  <c r="AR44" i="3"/>
  <c r="AN44" i="3"/>
  <c r="AJ44" i="3"/>
  <c r="AB44" i="3"/>
  <c r="P44" i="3"/>
  <c r="L44" i="3"/>
  <c r="H44" i="3"/>
  <c r="AK42" i="3"/>
  <c r="X42" i="3"/>
  <c r="AG42" i="3" s="1"/>
  <c r="S42" i="3"/>
  <c r="N42" i="3"/>
  <c r="N44" i="3" s="1"/>
  <c r="I42" i="3"/>
  <c r="BF40" i="3"/>
  <c r="BF44" i="3" s="1"/>
  <c r="BD40" i="3"/>
  <c r="BC40" i="3"/>
  <c r="BC44" i="3" s="1"/>
  <c r="AZ40" i="3"/>
  <c r="AY40" i="3"/>
  <c r="AY44" i="3" s="1"/>
  <c r="AW40" i="3"/>
  <c r="AW44" i="3" s="1"/>
  <c r="AV40" i="3"/>
  <c r="AU40" i="3"/>
  <c r="AU44" i="3" s="1"/>
  <c r="AR40" i="3"/>
  <c r="AQ40" i="3"/>
  <c r="AQ44" i="3" s="1"/>
  <c r="AP40" i="3"/>
  <c r="AP44" i="3" s="1"/>
  <c r="AO40" i="3"/>
  <c r="AO44" i="3" s="1"/>
  <c r="AN40" i="3"/>
  <c r="AM40" i="3"/>
  <c r="AM44" i="3" s="1"/>
  <c r="AJ40" i="3"/>
  <c r="AI40" i="3"/>
  <c r="AI44" i="3" s="1"/>
  <c r="AH40" i="3"/>
  <c r="AH44" i="3" s="1"/>
  <c r="AE40" i="3"/>
  <c r="AE44" i="3" s="1"/>
  <c r="AD40" i="3"/>
  <c r="AD44" i="3" s="1"/>
  <c r="AC40" i="3"/>
  <c r="AC44" i="3" s="1"/>
  <c r="AB40" i="3"/>
  <c r="AA40" i="3"/>
  <c r="AA44" i="3" s="1"/>
  <c r="Z40" i="3"/>
  <c r="Z44" i="3" s="1"/>
  <c r="W40" i="3"/>
  <c r="W44" i="3" s="1"/>
  <c r="V40" i="3"/>
  <c r="V44" i="3" s="1"/>
  <c r="U40" i="3"/>
  <c r="U44" i="3" s="1"/>
  <c r="R40" i="3"/>
  <c r="R44" i="3" s="1"/>
  <c r="Q40" i="3"/>
  <c r="Q44" i="3" s="1"/>
  <c r="P40" i="3"/>
  <c r="M40" i="3"/>
  <c r="M44" i="3" s="1"/>
  <c r="L40" i="3"/>
  <c r="K40" i="3"/>
  <c r="K44" i="3" s="1"/>
  <c r="J40" i="3"/>
  <c r="J44" i="3" s="1"/>
  <c r="H40" i="3"/>
  <c r="G40" i="3"/>
  <c r="G44" i="3" s="1"/>
  <c r="F40" i="3"/>
  <c r="F44" i="3" s="1"/>
  <c r="E40" i="3"/>
  <c r="E44" i="3" s="1"/>
  <c r="BF39" i="3"/>
  <c r="BD39" i="3"/>
  <c r="BC39" i="3"/>
  <c r="AZ39" i="3"/>
  <c r="AY39" i="3"/>
  <c r="AW39" i="3"/>
  <c r="AV39" i="3"/>
  <c r="AU39" i="3"/>
  <c r="AR39" i="3"/>
  <c r="AQ39" i="3"/>
  <c r="AP39" i="3"/>
  <c r="AO39" i="3"/>
  <c r="AN39" i="3"/>
  <c r="AM39" i="3"/>
  <c r="AJ39" i="3"/>
  <c r="AI39" i="3"/>
  <c r="AH39" i="3"/>
  <c r="AE39" i="3"/>
  <c r="AD39" i="3"/>
  <c r="AC39" i="3"/>
  <c r="AB39" i="3"/>
  <c r="AA39" i="3"/>
  <c r="Z39" i="3"/>
  <c r="W39" i="3"/>
  <c r="V39" i="3"/>
  <c r="U39" i="3"/>
  <c r="R39" i="3"/>
  <c r="Q39" i="3"/>
  <c r="P39" i="3"/>
  <c r="M39" i="3"/>
  <c r="L39" i="3"/>
  <c r="K39" i="3"/>
  <c r="J39" i="3"/>
  <c r="H39" i="3"/>
  <c r="G39" i="3"/>
  <c r="F39" i="3"/>
  <c r="E39" i="3"/>
  <c r="BF38" i="3"/>
  <c r="BD38" i="3"/>
  <c r="BC38" i="3"/>
  <c r="AZ38" i="3"/>
  <c r="AY38" i="3"/>
  <c r="AW38" i="3"/>
  <c r="AV38" i="3"/>
  <c r="AU38" i="3"/>
  <c r="AR38" i="3"/>
  <c r="AQ38" i="3"/>
  <c r="AP38" i="3"/>
  <c r="AO38" i="3"/>
  <c r="AN38" i="3"/>
  <c r="AM38" i="3"/>
  <c r="AJ38" i="3"/>
  <c r="AI38" i="3"/>
  <c r="AH38" i="3"/>
  <c r="AE38" i="3"/>
  <c r="AD38" i="3"/>
  <c r="AC38" i="3"/>
  <c r="AB38" i="3"/>
  <c r="AA38" i="3"/>
  <c r="Z38" i="3"/>
  <c r="W38" i="3"/>
  <c r="V38" i="3"/>
  <c r="U38" i="3"/>
  <c r="R38" i="3"/>
  <c r="Q38" i="3"/>
  <c r="P38" i="3"/>
  <c r="M38" i="3"/>
  <c r="L38" i="3"/>
  <c r="K38" i="3"/>
  <c r="J38" i="3"/>
  <c r="I38" i="3"/>
  <c r="H38" i="3"/>
  <c r="G38" i="3"/>
  <c r="F38" i="3"/>
  <c r="E38" i="3"/>
  <c r="O36" i="3"/>
  <c r="S36" i="3" s="1"/>
  <c r="Y36" i="3" s="1"/>
  <c r="AF36" i="3" s="1"/>
  <c r="AL36" i="3" s="1"/>
  <c r="AS36" i="3" s="1"/>
  <c r="N36" i="3"/>
  <c r="T36" i="3" s="1"/>
  <c r="X36" i="3" s="1"/>
  <c r="AG36" i="3" s="1"/>
  <c r="AK36" i="3" s="1"/>
  <c r="AT36" i="3" s="1"/>
  <c r="AX36" i="3" s="1"/>
  <c r="BB36" i="3" s="1"/>
  <c r="I36" i="3"/>
  <c r="T35" i="3"/>
  <c r="X35" i="3" s="1"/>
  <c r="AG35" i="3" s="1"/>
  <c r="AK35" i="3" s="1"/>
  <c r="AT35" i="3" s="1"/>
  <c r="AX35" i="3" s="1"/>
  <c r="BB35" i="3" s="1"/>
  <c r="N35" i="3"/>
  <c r="I35" i="3"/>
  <c r="O35" i="3" s="1"/>
  <c r="S35" i="3" s="1"/>
  <c r="Y35" i="3" s="1"/>
  <c r="AF35" i="3" s="1"/>
  <c r="AL35" i="3" s="1"/>
  <c r="AS35" i="3" s="1"/>
  <c r="O34" i="3"/>
  <c r="S34" i="3" s="1"/>
  <c r="Y34" i="3" s="1"/>
  <c r="AF34" i="3" s="1"/>
  <c r="AL34" i="3" s="1"/>
  <c r="AS34" i="3" s="1"/>
  <c r="N34" i="3"/>
  <c r="T34" i="3" s="1"/>
  <c r="X34" i="3" s="1"/>
  <c r="AG34" i="3" s="1"/>
  <c r="AK34" i="3" s="1"/>
  <c r="AT34" i="3" s="1"/>
  <c r="AX34" i="3" s="1"/>
  <c r="BB34" i="3" s="1"/>
  <c r="I34" i="3"/>
  <c r="T33" i="3"/>
  <c r="X33" i="3" s="1"/>
  <c r="AG33" i="3" s="1"/>
  <c r="AK33" i="3" s="1"/>
  <c r="AT33" i="3" s="1"/>
  <c r="AX33" i="3" s="1"/>
  <c r="BB33" i="3" s="1"/>
  <c r="N33" i="3"/>
  <c r="I33" i="3"/>
  <c r="O33" i="3" s="1"/>
  <c r="S33" i="3" s="1"/>
  <c r="Y33" i="3" s="1"/>
  <c r="AF33" i="3" s="1"/>
  <c r="AL33" i="3" s="1"/>
  <c r="AS33" i="3" s="1"/>
  <c r="O32" i="3"/>
  <c r="S32" i="3" s="1"/>
  <c r="Y32" i="3" s="1"/>
  <c r="AF32" i="3" s="1"/>
  <c r="AL32" i="3" s="1"/>
  <c r="AS32" i="3" s="1"/>
  <c r="N32" i="3"/>
  <c r="T32" i="3" s="1"/>
  <c r="X32" i="3" s="1"/>
  <c r="AG32" i="3" s="1"/>
  <c r="AK32" i="3" s="1"/>
  <c r="AT32" i="3" s="1"/>
  <c r="AX32" i="3" s="1"/>
  <c r="BB32" i="3" s="1"/>
  <c r="I32" i="3"/>
  <c r="T31" i="3"/>
  <c r="X31" i="3" s="1"/>
  <c r="AG31" i="3" s="1"/>
  <c r="AK31" i="3" s="1"/>
  <c r="AT31" i="3" s="1"/>
  <c r="AX31" i="3" s="1"/>
  <c r="BB31" i="3" s="1"/>
  <c r="N31" i="3"/>
  <c r="I31" i="3"/>
  <c r="O31" i="3" s="1"/>
  <c r="S31" i="3" s="1"/>
  <c r="Y31" i="3" s="1"/>
  <c r="AF31" i="3" s="1"/>
  <c r="AL31" i="3" s="1"/>
  <c r="AS31" i="3" s="1"/>
  <c r="T30" i="3"/>
  <c r="T38" i="3" s="1"/>
  <c r="O30" i="3"/>
  <c r="N30" i="3"/>
  <c r="N38" i="3" s="1"/>
  <c r="I30" i="3"/>
  <c r="AG29" i="3"/>
  <c r="AK29" i="3" s="1"/>
  <c r="AT29" i="3" s="1"/>
  <c r="AX29" i="3" s="1"/>
  <c r="BB29" i="3" s="1"/>
  <c r="T29" i="3"/>
  <c r="X29" i="3" s="1"/>
  <c r="N29" i="3"/>
  <c r="I29" i="3"/>
  <c r="O29" i="3" s="1"/>
  <c r="S29" i="3" s="1"/>
  <c r="Y29" i="3" s="1"/>
  <c r="AF29" i="3" s="1"/>
  <c r="AL29" i="3" s="1"/>
  <c r="AS29" i="3" s="1"/>
  <c r="T28" i="3"/>
  <c r="X28" i="3" s="1"/>
  <c r="AG28" i="3" s="1"/>
  <c r="AK28" i="3" s="1"/>
  <c r="AT28" i="3" s="1"/>
  <c r="AX28" i="3" s="1"/>
  <c r="BB28" i="3" s="1"/>
  <c r="O28" i="3"/>
  <c r="S28" i="3" s="1"/>
  <c r="Y28" i="3" s="1"/>
  <c r="AF28" i="3" s="1"/>
  <c r="AL28" i="3" s="1"/>
  <c r="AS28" i="3" s="1"/>
  <c r="N28" i="3"/>
  <c r="I28" i="3"/>
  <c r="T27" i="3"/>
  <c r="X27" i="3" s="1"/>
  <c r="AG27" i="3" s="1"/>
  <c r="AK27" i="3" s="1"/>
  <c r="AT27" i="3" s="1"/>
  <c r="AX27" i="3" s="1"/>
  <c r="BB27" i="3" s="1"/>
  <c r="N27" i="3"/>
  <c r="I27" i="3"/>
  <c r="O27" i="3" s="1"/>
  <c r="S27" i="3" s="1"/>
  <c r="Y27" i="3" s="1"/>
  <c r="AF27" i="3" s="1"/>
  <c r="AL27" i="3" s="1"/>
  <c r="AS27" i="3" s="1"/>
  <c r="Y26" i="3"/>
  <c r="AF26" i="3" s="1"/>
  <c r="AL26" i="3" s="1"/>
  <c r="AS26" i="3" s="1"/>
  <c r="T26" i="3"/>
  <c r="X26" i="3" s="1"/>
  <c r="AG26" i="3" s="1"/>
  <c r="AK26" i="3" s="1"/>
  <c r="AT26" i="3" s="1"/>
  <c r="AX26" i="3" s="1"/>
  <c r="BB26" i="3" s="1"/>
  <c r="O26" i="3"/>
  <c r="S26" i="3" s="1"/>
  <c r="N26" i="3"/>
  <c r="I26" i="3"/>
  <c r="AT25" i="3"/>
  <c r="AX25" i="3" s="1"/>
  <c r="BB25" i="3" s="1"/>
  <c r="AL25" i="3"/>
  <c r="AS25" i="3" s="1"/>
  <c r="N24" i="3"/>
  <c r="N40" i="3" s="1"/>
  <c r="I24" i="3"/>
  <c r="BG32" i="3" l="1"/>
  <c r="BA32" i="3"/>
  <c r="BE32" i="3" s="1"/>
  <c r="BG36" i="3"/>
  <c r="BA36" i="3"/>
  <c r="BE36" i="3" s="1"/>
  <c r="BG28" i="3"/>
  <c r="BA28" i="3"/>
  <c r="BE28" i="3" s="1"/>
  <c r="BG34" i="3"/>
  <c r="BA34" i="3"/>
  <c r="BE34" i="3" s="1"/>
  <c r="BG26" i="3"/>
  <c r="BA26" i="3"/>
  <c r="BE26" i="3" s="1"/>
  <c r="AT42" i="3"/>
  <c r="BA29" i="3"/>
  <c r="BE29" i="3" s="1"/>
  <c r="BG29" i="3"/>
  <c r="O38" i="3"/>
  <c r="S30" i="3"/>
  <c r="BA31" i="3"/>
  <c r="BE31" i="3" s="1"/>
  <c r="BG31" i="3"/>
  <c r="BA33" i="3"/>
  <c r="BE33" i="3" s="1"/>
  <c r="BG33" i="3"/>
  <c r="BA35" i="3"/>
  <c r="BE35" i="3" s="1"/>
  <c r="BG35" i="3"/>
  <c r="N39" i="3"/>
  <c r="BA27" i="3"/>
  <c r="BE27" i="3" s="1"/>
  <c r="BG27" i="3"/>
  <c r="I44" i="3"/>
  <c r="I39" i="3"/>
  <c r="I40" i="3"/>
  <c r="O24" i="3"/>
  <c r="BA25" i="3"/>
  <c r="BE25" i="3" s="1"/>
  <c r="BG25" i="3"/>
  <c r="T24" i="3"/>
  <c r="Y42" i="3"/>
  <c r="X30" i="3"/>
  <c r="S24" i="3" l="1"/>
  <c r="O39" i="3"/>
  <c r="O40" i="3"/>
  <c r="O44" i="3" s="1"/>
  <c r="AF42" i="3"/>
  <c r="S38" i="3"/>
  <c r="Y30" i="3"/>
  <c r="AX42" i="3"/>
  <c r="X38" i="3"/>
  <c r="AG30" i="3"/>
  <c r="T39" i="3"/>
  <c r="T40" i="3"/>
  <c r="T44" i="3" s="1"/>
  <c r="X24" i="3"/>
  <c r="X39" i="3" l="1"/>
  <c r="X40" i="3"/>
  <c r="X44" i="3" s="1"/>
  <c r="AG24" i="3"/>
  <c r="AL42" i="3"/>
  <c r="AK30" i="3"/>
  <c r="AG38" i="3"/>
  <c r="AF30" i="3"/>
  <c r="Y38" i="3"/>
  <c r="BB42" i="3"/>
  <c r="Y24" i="3"/>
  <c r="S39" i="3"/>
  <c r="S40" i="3"/>
  <c r="S44" i="3" s="1"/>
  <c r="AF38" i="3" l="1"/>
  <c r="AL30" i="3"/>
  <c r="AS42" i="3"/>
  <c r="AG39" i="3"/>
  <c r="AG40" i="3"/>
  <c r="AG44" i="3" s="1"/>
  <c r="AK24" i="3"/>
  <c r="AT30" i="3"/>
  <c r="AK38" i="3"/>
  <c r="Y39" i="3"/>
  <c r="AF24" i="3"/>
  <c r="Y40" i="3"/>
  <c r="Y44" i="3" s="1"/>
  <c r="BA42" i="3" l="1"/>
  <c r="BG42" i="3"/>
  <c r="AL38" i="3"/>
  <c r="AS30" i="3"/>
  <c r="AF39" i="3"/>
  <c r="AL24" i="3"/>
  <c r="AF40" i="3"/>
  <c r="AF44" i="3" s="1"/>
  <c r="AK39" i="3"/>
  <c r="AK40" i="3"/>
  <c r="AK44" i="3" s="1"/>
  <c r="AT24" i="3"/>
  <c r="AX30" i="3"/>
  <c r="AT38" i="3"/>
  <c r="AT40" i="3" l="1"/>
  <c r="AT44" i="3" s="1"/>
  <c r="AT39" i="3"/>
  <c r="AX24" i="3"/>
  <c r="AL40" i="3"/>
  <c r="AL44" i="3" s="1"/>
  <c r="AS24" i="3"/>
  <c r="AL39" i="3"/>
  <c r="BE42" i="3"/>
  <c r="AX38" i="3"/>
  <c r="BB30" i="3"/>
  <c r="BB38" i="3" s="1"/>
  <c r="BG30" i="3"/>
  <c r="BG38" i="3" s="1"/>
  <c r="AS38" i="3"/>
  <c r="BA30" i="3"/>
  <c r="AX40" i="3" l="1"/>
  <c r="AX44" i="3" s="1"/>
  <c r="BB24" i="3"/>
  <c r="AX39" i="3"/>
  <c r="BE30" i="3"/>
  <c r="BE38" i="3" s="1"/>
  <c r="BA38" i="3"/>
  <c r="AS39" i="3"/>
  <c r="AS40" i="3"/>
  <c r="AS44" i="3" s="1"/>
  <c r="BA24" i="3"/>
  <c r="BG24" i="3"/>
  <c r="BG39" i="3" l="1"/>
  <c r="BG40" i="3"/>
  <c r="BG44" i="3" s="1"/>
  <c r="BB40" i="3"/>
  <c r="BB44" i="3" s="1"/>
  <c r="BB39" i="3"/>
  <c r="BA39" i="3"/>
  <c r="BA40" i="3"/>
  <c r="BA44" i="3" s="1"/>
  <c r="BE24" i="3"/>
  <c r="BE39" i="3" l="1"/>
  <c r="BE40" i="3"/>
  <c r="BE44" i="3" s="1"/>
  <c r="AZ44" i="2" l="1"/>
  <c r="AV44" i="2"/>
  <c r="AR44" i="2"/>
  <c r="AN44" i="2"/>
  <c r="AJ44" i="2"/>
  <c r="AB44" i="2"/>
  <c r="P44" i="2"/>
  <c r="L44" i="2"/>
  <c r="H44" i="2"/>
  <c r="AK42" i="2"/>
  <c r="Y42" i="2"/>
  <c r="AF42" i="2" s="1"/>
  <c r="AL42" i="2" s="1"/>
  <c r="X42" i="2"/>
  <c r="AG42" i="2" s="1"/>
  <c r="S42" i="2"/>
  <c r="N42" i="2"/>
  <c r="I42" i="2"/>
  <c r="BF40" i="2"/>
  <c r="BF44" i="2" s="1"/>
  <c r="AZ40" i="2"/>
  <c r="AY40" i="2"/>
  <c r="AY44" i="2" s="1"/>
  <c r="AV40" i="2"/>
  <c r="AU40" i="2"/>
  <c r="AU44" i="2" s="1"/>
  <c r="AR40" i="2"/>
  <c r="AQ40" i="2"/>
  <c r="AQ44" i="2" s="1"/>
  <c r="AP40" i="2"/>
  <c r="AP44" i="2" s="1"/>
  <c r="AO40" i="2"/>
  <c r="AO44" i="2" s="1"/>
  <c r="AN40" i="2"/>
  <c r="AM40" i="2"/>
  <c r="AM44" i="2" s="1"/>
  <c r="AJ40" i="2"/>
  <c r="AI40" i="2"/>
  <c r="AI44" i="2" s="1"/>
  <c r="AE40" i="2"/>
  <c r="AE44" i="2" s="1"/>
  <c r="AD40" i="2"/>
  <c r="AD44" i="2" s="1"/>
  <c r="AC40" i="2"/>
  <c r="AC44" i="2" s="1"/>
  <c r="AB40" i="2"/>
  <c r="AA40" i="2"/>
  <c r="AA44" i="2" s="1"/>
  <c r="W40" i="2"/>
  <c r="W44" i="2" s="1"/>
  <c r="V40" i="2"/>
  <c r="V44" i="2" s="1"/>
  <c r="U40" i="2"/>
  <c r="U44" i="2" s="1"/>
  <c r="R40" i="2"/>
  <c r="R44" i="2" s="1"/>
  <c r="Q40" i="2"/>
  <c r="Q44" i="2" s="1"/>
  <c r="P40" i="2"/>
  <c r="M40" i="2"/>
  <c r="M44" i="2" s="1"/>
  <c r="L40" i="2"/>
  <c r="K40" i="2"/>
  <c r="K44" i="2" s="1"/>
  <c r="J40" i="2"/>
  <c r="J44" i="2" s="1"/>
  <c r="H40" i="2"/>
  <c r="G40" i="2"/>
  <c r="G44" i="2" s="1"/>
  <c r="F40" i="2"/>
  <c r="F44" i="2" s="1"/>
  <c r="E40" i="2"/>
  <c r="E44" i="2" s="1"/>
  <c r="BF39" i="2"/>
  <c r="AZ39" i="2"/>
  <c r="AY39" i="2"/>
  <c r="AV39" i="2"/>
  <c r="AU39" i="2"/>
  <c r="AR39" i="2"/>
  <c r="AQ39" i="2"/>
  <c r="AP39" i="2"/>
  <c r="AO39" i="2"/>
  <c r="AN39" i="2"/>
  <c r="AM39" i="2"/>
  <c r="AJ39" i="2"/>
  <c r="AI39" i="2"/>
  <c r="AE39" i="2"/>
  <c r="AD39" i="2"/>
  <c r="AC39" i="2"/>
  <c r="AB39" i="2"/>
  <c r="AA39" i="2"/>
  <c r="W39" i="2"/>
  <c r="V39" i="2"/>
  <c r="U39" i="2"/>
  <c r="R39" i="2"/>
  <c r="Q39" i="2"/>
  <c r="P39" i="2"/>
  <c r="M39" i="2"/>
  <c r="L39" i="2"/>
  <c r="K39" i="2"/>
  <c r="J39" i="2"/>
  <c r="H39" i="2"/>
  <c r="G39" i="2"/>
  <c r="F39" i="2"/>
  <c r="E39" i="2"/>
  <c r="BF38" i="2"/>
  <c r="BD38" i="2"/>
  <c r="BC38" i="2"/>
  <c r="AZ38" i="2"/>
  <c r="AY38" i="2"/>
  <c r="AW38" i="2"/>
  <c r="AV38" i="2"/>
  <c r="AU38" i="2"/>
  <c r="AR38" i="2"/>
  <c r="AQ38" i="2"/>
  <c r="AP38" i="2"/>
  <c r="AO38" i="2"/>
  <c r="AN38" i="2"/>
  <c r="AM38" i="2"/>
  <c r="AJ38" i="2"/>
  <c r="AI38" i="2"/>
  <c r="AH38" i="2"/>
  <c r="AE38" i="2"/>
  <c r="AD38" i="2"/>
  <c r="AC38" i="2"/>
  <c r="AB38" i="2"/>
  <c r="AA38" i="2"/>
  <c r="Z38" i="2"/>
  <c r="W38" i="2"/>
  <c r="V38" i="2"/>
  <c r="U38" i="2"/>
  <c r="R38" i="2"/>
  <c r="Q38" i="2"/>
  <c r="P38" i="2"/>
  <c r="N38" i="2"/>
  <c r="M38" i="2"/>
  <c r="L38" i="2"/>
  <c r="K38" i="2"/>
  <c r="J38" i="2"/>
  <c r="I38" i="2"/>
  <c r="H38" i="2"/>
  <c r="G38" i="2"/>
  <c r="F38" i="2"/>
  <c r="E38" i="2"/>
  <c r="AW36" i="2"/>
  <c r="AW39" i="2" s="1"/>
  <c r="T36" i="2"/>
  <c r="X36" i="2" s="1"/>
  <c r="AG36" i="2" s="1"/>
  <c r="AK36" i="2" s="1"/>
  <c r="AT36" i="2" s="1"/>
  <c r="AX36" i="2" s="1"/>
  <c r="BB36" i="2" s="1"/>
  <c r="S36" i="2"/>
  <c r="Y36" i="2" s="1"/>
  <c r="AF36" i="2" s="1"/>
  <c r="AL36" i="2" s="1"/>
  <c r="AS36" i="2" s="1"/>
  <c r="N36" i="2"/>
  <c r="I36" i="2"/>
  <c r="O36" i="2" s="1"/>
  <c r="X35" i="2"/>
  <c r="AG35" i="2" s="1"/>
  <c r="AK35" i="2" s="1"/>
  <c r="AT35" i="2" s="1"/>
  <c r="AX35" i="2" s="1"/>
  <c r="BB35" i="2" s="1"/>
  <c r="O35" i="2"/>
  <c r="S35" i="2" s="1"/>
  <c r="Y35" i="2" s="1"/>
  <c r="AF35" i="2" s="1"/>
  <c r="AL35" i="2" s="1"/>
  <c r="AS35" i="2" s="1"/>
  <c r="N35" i="2"/>
  <c r="T35" i="2" s="1"/>
  <c r="I35" i="2"/>
  <c r="AG34" i="2"/>
  <c r="AK34" i="2" s="1"/>
  <c r="AT34" i="2" s="1"/>
  <c r="AX34" i="2" s="1"/>
  <c r="BB34" i="2" s="1"/>
  <c r="T34" i="2"/>
  <c r="X34" i="2" s="1"/>
  <c r="N34" i="2"/>
  <c r="I34" i="2"/>
  <c r="O34" i="2" s="1"/>
  <c r="S34" i="2" s="1"/>
  <c r="Y34" i="2" s="1"/>
  <c r="AF34" i="2" s="1"/>
  <c r="AL34" i="2" s="1"/>
  <c r="AS34" i="2" s="1"/>
  <c r="X33" i="2"/>
  <c r="AG33" i="2" s="1"/>
  <c r="AK33" i="2" s="1"/>
  <c r="AT33" i="2" s="1"/>
  <c r="AX33" i="2" s="1"/>
  <c r="BB33" i="2" s="1"/>
  <c r="O33" i="2"/>
  <c r="S33" i="2" s="1"/>
  <c r="Y33" i="2" s="1"/>
  <c r="AF33" i="2" s="1"/>
  <c r="AL33" i="2" s="1"/>
  <c r="AS33" i="2" s="1"/>
  <c r="N33" i="2"/>
  <c r="T33" i="2" s="1"/>
  <c r="I33" i="2"/>
  <c r="AG32" i="2"/>
  <c r="AK32" i="2" s="1"/>
  <c r="AT32" i="2" s="1"/>
  <c r="AX32" i="2" s="1"/>
  <c r="BB32" i="2" s="1"/>
  <c r="T32" i="2"/>
  <c r="X32" i="2" s="1"/>
  <c r="N32" i="2"/>
  <c r="I32" i="2"/>
  <c r="O32" i="2" s="1"/>
  <c r="S32" i="2" s="1"/>
  <c r="Y32" i="2" s="1"/>
  <c r="AF32" i="2" s="1"/>
  <c r="AL32" i="2" s="1"/>
  <c r="AS32" i="2" s="1"/>
  <c r="AH31" i="2"/>
  <c r="N31" i="2"/>
  <c r="T31" i="2" s="1"/>
  <c r="X31" i="2" s="1"/>
  <c r="AG31" i="2" s="1"/>
  <c r="AK31" i="2" s="1"/>
  <c r="AT31" i="2" s="1"/>
  <c r="AX31" i="2" s="1"/>
  <c r="BB31" i="2" s="1"/>
  <c r="I31" i="2"/>
  <c r="O31" i="2" s="1"/>
  <c r="S31" i="2" s="1"/>
  <c r="Y31" i="2" s="1"/>
  <c r="AF31" i="2" s="1"/>
  <c r="AL31" i="2" s="1"/>
  <c r="AS31" i="2" s="1"/>
  <c r="O30" i="2"/>
  <c r="O38" i="2" s="1"/>
  <c r="N30" i="2"/>
  <c r="T30" i="2" s="1"/>
  <c r="I30" i="2"/>
  <c r="N29" i="2"/>
  <c r="T29" i="2" s="1"/>
  <c r="X29" i="2" s="1"/>
  <c r="AG29" i="2" s="1"/>
  <c r="AK29" i="2" s="1"/>
  <c r="AT29" i="2" s="1"/>
  <c r="AX29" i="2" s="1"/>
  <c r="BB29" i="2" s="1"/>
  <c r="I29" i="2"/>
  <c r="O29" i="2" s="1"/>
  <c r="S29" i="2" s="1"/>
  <c r="Y29" i="2" s="1"/>
  <c r="AF29" i="2" s="1"/>
  <c r="AL29" i="2" s="1"/>
  <c r="AS29" i="2" s="1"/>
  <c r="BA29" i="2" s="1"/>
  <c r="BE29" i="2" s="1"/>
  <c r="AK28" i="2"/>
  <c r="AT28" i="2" s="1"/>
  <c r="AX28" i="2" s="1"/>
  <c r="BB28" i="2" s="1"/>
  <c r="AH28" i="2"/>
  <c r="Z28" i="2"/>
  <c r="S28" i="2"/>
  <c r="Y28" i="2" s="1"/>
  <c r="AF28" i="2" s="1"/>
  <c r="AL28" i="2" s="1"/>
  <c r="AS28" i="2" s="1"/>
  <c r="O28" i="2"/>
  <c r="N28" i="2"/>
  <c r="T28" i="2" s="1"/>
  <c r="X28" i="2" s="1"/>
  <c r="AG28" i="2" s="1"/>
  <c r="I28" i="2"/>
  <c r="AH27" i="2"/>
  <c r="AF27" i="2"/>
  <c r="AL27" i="2" s="1"/>
  <c r="AS27" i="2" s="1"/>
  <c r="Z27" i="2"/>
  <c r="N27" i="2"/>
  <c r="T27" i="2" s="1"/>
  <c r="X27" i="2" s="1"/>
  <c r="AG27" i="2" s="1"/>
  <c r="AK27" i="2" s="1"/>
  <c r="AT27" i="2" s="1"/>
  <c r="AX27" i="2" s="1"/>
  <c r="BB27" i="2" s="1"/>
  <c r="I27" i="2"/>
  <c r="O27" i="2" s="1"/>
  <c r="S27" i="2" s="1"/>
  <c r="Y27" i="2" s="1"/>
  <c r="AH26" i="2"/>
  <c r="AH39" i="2" s="1"/>
  <c r="Z26" i="2"/>
  <c r="O26" i="2"/>
  <c r="S26" i="2" s="1"/>
  <c r="Y26" i="2" s="1"/>
  <c r="AF26" i="2" s="1"/>
  <c r="AL26" i="2" s="1"/>
  <c r="AS26" i="2" s="1"/>
  <c r="N26" i="2"/>
  <c r="T26" i="2" s="1"/>
  <c r="X26" i="2" s="1"/>
  <c r="AG26" i="2" s="1"/>
  <c r="AK26" i="2" s="1"/>
  <c r="AT26" i="2" s="1"/>
  <c r="AX26" i="2" s="1"/>
  <c r="BB26" i="2" s="1"/>
  <c r="I26" i="2"/>
  <c r="AX25" i="2"/>
  <c r="BB25" i="2" s="1"/>
  <c r="BE25" i="2" s="1"/>
  <c r="AT25" i="2"/>
  <c r="AS25" i="2"/>
  <c r="BA25" i="2" s="1"/>
  <c r="AL25" i="2"/>
  <c r="AH24" i="2"/>
  <c r="AH40" i="2" s="1"/>
  <c r="AH44" i="2" s="1"/>
  <c r="Z24" i="2"/>
  <c r="N24" i="2"/>
  <c r="I24" i="2"/>
  <c r="BG27" i="2" l="1"/>
  <c r="BA27" i="2"/>
  <c r="BG28" i="2"/>
  <c r="BA28" i="2"/>
  <c r="BA32" i="2"/>
  <c r="BE32" i="2" s="1"/>
  <c r="BG32" i="2"/>
  <c r="BG26" i="2"/>
  <c r="BA26" i="2"/>
  <c r="BA31" i="2"/>
  <c r="BG31" i="2"/>
  <c r="BA34" i="2"/>
  <c r="BE34" i="2" s="1"/>
  <c r="BG34" i="2"/>
  <c r="BG33" i="2"/>
  <c r="BA33" i="2"/>
  <c r="BE33" i="2" s="1"/>
  <c r="BA35" i="2"/>
  <c r="BE35" i="2" s="1"/>
  <c r="BG35" i="2"/>
  <c r="BG36" i="2"/>
  <c r="BA36" i="2"/>
  <c r="BE36" i="2" s="1"/>
  <c r="I39" i="2"/>
  <c r="I40" i="2"/>
  <c r="I44" i="2" s="1"/>
  <c r="O24" i="2"/>
  <c r="N39" i="2"/>
  <c r="N40" i="2"/>
  <c r="N44" i="2" s="1"/>
  <c r="BG25" i="2"/>
  <c r="BG29" i="2"/>
  <c r="S30" i="2"/>
  <c r="T38" i="2"/>
  <c r="X30" i="2"/>
  <c r="AT42" i="2"/>
  <c r="Z40" i="2"/>
  <c r="Z44" i="2" s="1"/>
  <c r="T24" i="2"/>
  <c r="Z39" i="2"/>
  <c r="AS42" i="2"/>
  <c r="AW40" i="2"/>
  <c r="AW44" i="2" s="1"/>
  <c r="S38" i="2" l="1"/>
  <c r="Y30" i="2"/>
  <c r="BD26" i="2"/>
  <c r="BE26" i="2" s="1"/>
  <c r="BC26" i="2"/>
  <c r="BA42" i="2"/>
  <c r="BG42" i="2"/>
  <c r="T39" i="2"/>
  <c r="T40" i="2"/>
  <c r="T44" i="2" s="1"/>
  <c r="X24" i="2"/>
  <c r="X38" i="2"/>
  <c r="AG30" i="2"/>
  <c r="BD27" i="2"/>
  <c r="BC27" i="2"/>
  <c r="BE27" i="2"/>
  <c r="AX42" i="2"/>
  <c r="BC28" i="2"/>
  <c r="BE28" i="2" s="1"/>
  <c r="BD28" i="2"/>
  <c r="O39" i="2"/>
  <c r="O40" i="2"/>
  <c r="O44" i="2" s="1"/>
  <c r="S24" i="2"/>
  <c r="BD31" i="2"/>
  <c r="BC31" i="2"/>
  <c r="BE31" i="2" s="1"/>
  <c r="Y24" i="2" l="1"/>
  <c r="S39" i="2"/>
  <c r="S40" i="2"/>
  <c r="S44" i="2" s="1"/>
  <c r="X39" i="2"/>
  <c r="X40" i="2"/>
  <c r="X44" i="2" s="1"/>
  <c r="AG24" i="2"/>
  <c r="BB42" i="2"/>
  <c r="Y38" i="2"/>
  <c r="AF30" i="2"/>
  <c r="BE42" i="2"/>
  <c r="AK30" i="2"/>
  <c r="AG38" i="2"/>
  <c r="AT30" i="2" l="1"/>
  <c r="AK38" i="2"/>
  <c r="AG39" i="2"/>
  <c r="AG40" i="2"/>
  <c r="AG44" i="2" s="1"/>
  <c r="AK24" i="2"/>
  <c r="AF38" i="2"/>
  <c r="AL30" i="2"/>
  <c r="Y39" i="2"/>
  <c r="Y40" i="2"/>
  <c r="Y44" i="2" s="1"/>
  <c r="AF24" i="2"/>
  <c r="AF39" i="2" l="1"/>
  <c r="AF40" i="2"/>
  <c r="AF44" i="2" s="1"/>
  <c r="AL24" i="2"/>
  <c r="AK39" i="2"/>
  <c r="AK40" i="2"/>
  <c r="AK44" i="2" s="1"/>
  <c r="AT24" i="2"/>
  <c r="AX30" i="2"/>
  <c r="AT38" i="2"/>
  <c r="AL38" i="2"/>
  <c r="AS30" i="2"/>
  <c r="BG30" i="2" l="1"/>
  <c r="BG38" i="2" s="1"/>
  <c r="BA30" i="2"/>
  <c r="AS38" i="2"/>
  <c r="AX38" i="2"/>
  <c r="BB30" i="2"/>
  <c r="BB38" i="2" s="1"/>
  <c r="AL40" i="2"/>
  <c r="AL44" i="2" s="1"/>
  <c r="AS24" i="2"/>
  <c r="AL39" i="2"/>
  <c r="AT40" i="2"/>
  <c r="AT44" i="2" s="1"/>
  <c r="AT39" i="2"/>
  <c r="AX24" i="2"/>
  <c r="AS39" i="2" l="1"/>
  <c r="AS40" i="2"/>
  <c r="AS44" i="2" s="1"/>
  <c r="BA24" i="2"/>
  <c r="BG24" i="2"/>
  <c r="BE30" i="2"/>
  <c r="BE38" i="2" s="1"/>
  <c r="BA38" i="2"/>
  <c r="AX40" i="2"/>
  <c r="AX44" i="2" s="1"/>
  <c r="BB24" i="2"/>
  <c r="AX39" i="2"/>
  <c r="BB40" i="2" l="1"/>
  <c r="BB44" i="2" s="1"/>
  <c r="BB39" i="2"/>
  <c r="BG39" i="2"/>
  <c r="BG40" i="2"/>
  <c r="BG44" i="2" s="1"/>
  <c r="BA39" i="2"/>
  <c r="BD24" i="2"/>
  <c r="BA40" i="2"/>
  <c r="BA44" i="2" s="1"/>
  <c r="BC24" i="2"/>
  <c r="BC39" i="2" l="1"/>
  <c r="BC40" i="2"/>
  <c r="BC44" i="2" s="1"/>
  <c r="BD39" i="2"/>
  <c r="BD40" i="2"/>
  <c r="BD44" i="2" s="1"/>
  <c r="BE24" i="2"/>
  <c r="BE39" i="2" l="1"/>
  <c r="BE40" i="2"/>
  <c r="BE44" i="2" s="1"/>
  <c r="AZ44" i="1" l="1"/>
  <c r="AV44" i="1"/>
  <c r="AR44" i="1"/>
  <c r="AN44" i="1"/>
  <c r="AJ44" i="1"/>
  <c r="AB44" i="1"/>
  <c r="P44" i="1"/>
  <c r="L44" i="1"/>
  <c r="H44" i="1"/>
  <c r="AK42" i="1"/>
  <c r="X42" i="1"/>
  <c r="AG42" i="1" s="1"/>
  <c r="S42" i="1"/>
  <c r="N42" i="1"/>
  <c r="I42" i="1"/>
  <c r="BF40" i="1"/>
  <c r="BF44" i="1" s="1"/>
  <c r="AZ40" i="1"/>
  <c r="AY40" i="1"/>
  <c r="AY44" i="1" s="1"/>
  <c r="AW40" i="1"/>
  <c r="AW44" i="1" s="1"/>
  <c r="AV40" i="1"/>
  <c r="AU40" i="1"/>
  <c r="AU44" i="1" s="1"/>
  <c r="AR40" i="1"/>
  <c r="AQ40" i="1"/>
  <c r="AQ44" i="1" s="1"/>
  <c r="AP40" i="1"/>
  <c r="AP44" i="1" s="1"/>
  <c r="AO40" i="1"/>
  <c r="AO44" i="1" s="1"/>
  <c r="AN40" i="1"/>
  <c r="AM40" i="1"/>
  <c r="AM44" i="1" s="1"/>
  <c r="AJ40" i="1"/>
  <c r="AI40" i="1"/>
  <c r="AI44" i="1" s="1"/>
  <c r="AH40" i="1"/>
  <c r="AH44" i="1" s="1"/>
  <c r="AE40" i="1"/>
  <c r="AE44" i="1" s="1"/>
  <c r="AD40" i="1"/>
  <c r="AD44" i="1" s="1"/>
  <c r="AC40" i="1"/>
  <c r="AC44" i="1" s="1"/>
  <c r="AB40" i="1"/>
  <c r="AA40" i="1"/>
  <c r="AA44" i="1" s="1"/>
  <c r="Z40" i="1"/>
  <c r="Z44" i="1" s="1"/>
  <c r="W40" i="1"/>
  <c r="W44" i="1" s="1"/>
  <c r="V40" i="1"/>
  <c r="V44" i="1" s="1"/>
  <c r="U40" i="1"/>
  <c r="U44" i="1" s="1"/>
  <c r="R40" i="1"/>
  <c r="R44" i="1" s="1"/>
  <c r="Q40" i="1"/>
  <c r="Q44" i="1" s="1"/>
  <c r="P40" i="1"/>
  <c r="M40" i="1"/>
  <c r="M44" i="1" s="1"/>
  <c r="L40" i="1"/>
  <c r="K40" i="1"/>
  <c r="K44" i="1" s="1"/>
  <c r="J40" i="1"/>
  <c r="J44" i="1" s="1"/>
  <c r="H40" i="1"/>
  <c r="G40" i="1"/>
  <c r="G44" i="1" s="1"/>
  <c r="F40" i="1"/>
  <c r="F44" i="1" s="1"/>
  <c r="E40" i="1"/>
  <c r="E44" i="1" s="1"/>
  <c r="BF39" i="1"/>
  <c r="AZ39" i="1"/>
  <c r="AY39" i="1"/>
  <c r="AW39" i="1"/>
  <c r="AV39" i="1"/>
  <c r="AU39" i="1"/>
  <c r="AR39" i="1"/>
  <c r="AQ39" i="1"/>
  <c r="AP39" i="1"/>
  <c r="AO39" i="1"/>
  <c r="AN39" i="1"/>
  <c r="AM39" i="1"/>
  <c r="AJ39" i="1"/>
  <c r="AI39" i="1"/>
  <c r="AH39" i="1"/>
  <c r="AE39" i="1"/>
  <c r="AD39" i="1"/>
  <c r="AC39" i="1"/>
  <c r="AB39" i="1"/>
  <c r="AA39" i="1"/>
  <c r="Z39" i="1"/>
  <c r="W39" i="1"/>
  <c r="V39" i="1"/>
  <c r="U39" i="1"/>
  <c r="R39" i="1"/>
  <c r="Q39" i="1"/>
  <c r="P39" i="1"/>
  <c r="M39" i="1"/>
  <c r="L39" i="1"/>
  <c r="K39" i="1"/>
  <c r="J39" i="1"/>
  <c r="H39" i="1"/>
  <c r="G39" i="1"/>
  <c r="F39" i="1"/>
  <c r="E39" i="1"/>
  <c r="BF38" i="1"/>
  <c r="AZ38" i="1"/>
  <c r="AY38" i="1"/>
  <c r="AW38" i="1"/>
  <c r="AV38" i="1"/>
  <c r="AU38" i="1"/>
  <c r="AR38" i="1"/>
  <c r="AQ38" i="1"/>
  <c r="AP38" i="1"/>
  <c r="AO38" i="1"/>
  <c r="AN38" i="1"/>
  <c r="AM38" i="1"/>
  <c r="AJ38" i="1"/>
  <c r="AI38" i="1"/>
  <c r="AH38" i="1"/>
  <c r="AE38" i="1"/>
  <c r="AD38" i="1"/>
  <c r="AC38" i="1"/>
  <c r="AB38" i="1"/>
  <c r="AA38" i="1"/>
  <c r="Z38" i="1"/>
  <c r="W38" i="1"/>
  <c r="V38" i="1"/>
  <c r="U38" i="1"/>
  <c r="R38" i="1"/>
  <c r="Q38" i="1"/>
  <c r="P38" i="1"/>
  <c r="M38" i="1"/>
  <c r="L38" i="1"/>
  <c r="K38" i="1"/>
  <c r="J38" i="1"/>
  <c r="I38" i="1"/>
  <c r="H38" i="1"/>
  <c r="G38" i="1"/>
  <c r="F38" i="1"/>
  <c r="E38" i="1"/>
  <c r="Y36" i="1"/>
  <c r="AF36" i="1" s="1"/>
  <c r="AL36" i="1" s="1"/>
  <c r="AS36" i="1" s="1"/>
  <c r="O36" i="1"/>
  <c r="S36" i="1" s="1"/>
  <c r="N36" i="1"/>
  <c r="T36" i="1" s="1"/>
  <c r="X36" i="1" s="1"/>
  <c r="AG36" i="1" s="1"/>
  <c r="AK36" i="1" s="1"/>
  <c r="AT36" i="1" s="1"/>
  <c r="AX36" i="1" s="1"/>
  <c r="BB36" i="1" s="1"/>
  <c r="I36" i="1"/>
  <c r="T35" i="1"/>
  <c r="X35" i="1" s="1"/>
  <c r="AG35" i="1" s="1"/>
  <c r="AK35" i="1" s="1"/>
  <c r="AT35" i="1" s="1"/>
  <c r="AX35" i="1" s="1"/>
  <c r="BB35" i="1" s="1"/>
  <c r="N35" i="1"/>
  <c r="I35" i="1"/>
  <c r="O35" i="1" s="1"/>
  <c r="S35" i="1" s="1"/>
  <c r="Y35" i="1" s="1"/>
  <c r="AF35" i="1" s="1"/>
  <c r="AL35" i="1" s="1"/>
  <c r="AS35" i="1" s="1"/>
  <c r="Y34" i="1"/>
  <c r="AF34" i="1" s="1"/>
  <c r="AL34" i="1" s="1"/>
  <c r="AS34" i="1" s="1"/>
  <c r="O34" i="1"/>
  <c r="S34" i="1" s="1"/>
  <c r="N34" i="1"/>
  <c r="T34" i="1" s="1"/>
  <c r="X34" i="1" s="1"/>
  <c r="AG34" i="1" s="1"/>
  <c r="AK34" i="1" s="1"/>
  <c r="AT34" i="1" s="1"/>
  <c r="AX34" i="1" s="1"/>
  <c r="BB34" i="1" s="1"/>
  <c r="I34" i="1"/>
  <c r="T33" i="1"/>
  <c r="X33" i="1" s="1"/>
  <c r="AG33" i="1" s="1"/>
  <c r="AK33" i="1" s="1"/>
  <c r="AT33" i="1" s="1"/>
  <c r="AX33" i="1" s="1"/>
  <c r="BB33" i="1" s="1"/>
  <c r="N33" i="1"/>
  <c r="I33" i="1"/>
  <c r="O33" i="1" s="1"/>
  <c r="S33" i="1" s="1"/>
  <c r="Y33" i="1" s="1"/>
  <c r="AF33" i="1" s="1"/>
  <c r="AL33" i="1" s="1"/>
  <c r="AS33" i="1" s="1"/>
  <c r="Y32" i="1"/>
  <c r="AF32" i="1" s="1"/>
  <c r="AL32" i="1" s="1"/>
  <c r="AS32" i="1" s="1"/>
  <c r="O32" i="1"/>
  <c r="S32" i="1" s="1"/>
  <c r="N32" i="1"/>
  <c r="T32" i="1" s="1"/>
  <c r="X32" i="1" s="1"/>
  <c r="AG32" i="1" s="1"/>
  <c r="AK32" i="1" s="1"/>
  <c r="AT32" i="1" s="1"/>
  <c r="AX32" i="1" s="1"/>
  <c r="BB32" i="1" s="1"/>
  <c r="I32" i="1"/>
  <c r="O31" i="1"/>
  <c r="S31" i="1" s="1"/>
  <c r="Y31" i="1" s="1"/>
  <c r="AF31" i="1" s="1"/>
  <c r="AL31" i="1" s="1"/>
  <c r="AS31" i="1" s="1"/>
  <c r="N31" i="1"/>
  <c r="T31" i="1" s="1"/>
  <c r="X31" i="1" s="1"/>
  <c r="AG31" i="1" s="1"/>
  <c r="AK31" i="1" s="1"/>
  <c r="AT31" i="1" s="1"/>
  <c r="AX31" i="1" s="1"/>
  <c r="BB31" i="1" s="1"/>
  <c r="I31" i="1"/>
  <c r="O30" i="1"/>
  <c r="N30" i="1"/>
  <c r="T30" i="1" s="1"/>
  <c r="I30" i="1"/>
  <c r="AL29" i="1"/>
  <c r="AS29" i="1" s="1"/>
  <c r="BG29" i="1" s="1"/>
  <c r="Y29" i="1"/>
  <c r="AF29" i="1" s="1"/>
  <c r="O29" i="1"/>
  <c r="S29" i="1" s="1"/>
  <c r="N29" i="1"/>
  <c r="T29" i="1" s="1"/>
  <c r="X29" i="1" s="1"/>
  <c r="AG29" i="1" s="1"/>
  <c r="AK29" i="1" s="1"/>
  <c r="AT29" i="1" s="1"/>
  <c r="AX29" i="1" s="1"/>
  <c r="BB29" i="1" s="1"/>
  <c r="I29" i="1"/>
  <c r="Y28" i="1"/>
  <c r="AF28" i="1" s="1"/>
  <c r="AL28" i="1" s="1"/>
  <c r="AS28" i="1" s="1"/>
  <c r="O28" i="1"/>
  <c r="S28" i="1" s="1"/>
  <c r="N28" i="1"/>
  <c r="T28" i="1" s="1"/>
  <c r="X28" i="1" s="1"/>
  <c r="AG28" i="1" s="1"/>
  <c r="AK28" i="1" s="1"/>
  <c r="AT28" i="1" s="1"/>
  <c r="AX28" i="1" s="1"/>
  <c r="BB28" i="1" s="1"/>
  <c r="I28" i="1"/>
  <c r="O27" i="1"/>
  <c r="S27" i="1" s="1"/>
  <c r="Y27" i="1" s="1"/>
  <c r="AF27" i="1" s="1"/>
  <c r="AL27" i="1" s="1"/>
  <c r="AS27" i="1" s="1"/>
  <c r="N27" i="1"/>
  <c r="T27" i="1" s="1"/>
  <c r="X27" i="1" s="1"/>
  <c r="AG27" i="1" s="1"/>
  <c r="AK27" i="1" s="1"/>
  <c r="AT27" i="1" s="1"/>
  <c r="AX27" i="1" s="1"/>
  <c r="BB27" i="1" s="1"/>
  <c r="I27" i="1"/>
  <c r="X26" i="1"/>
  <c r="AG26" i="1" s="1"/>
  <c r="AK26" i="1" s="1"/>
  <c r="AT26" i="1" s="1"/>
  <c r="AX26" i="1" s="1"/>
  <c r="BB26" i="1" s="1"/>
  <c r="O26" i="1"/>
  <c r="S26" i="1" s="1"/>
  <c r="Y26" i="1" s="1"/>
  <c r="AF26" i="1" s="1"/>
  <c r="AL26" i="1" s="1"/>
  <c r="AS26" i="1" s="1"/>
  <c r="N26" i="1"/>
  <c r="T26" i="1" s="1"/>
  <c r="I26" i="1"/>
  <c r="BB25" i="1"/>
  <c r="AT25" i="1"/>
  <c r="AX25" i="1" s="1"/>
  <c r="AS25" i="1"/>
  <c r="AL25" i="1"/>
  <c r="O24" i="1"/>
  <c r="N24" i="1"/>
  <c r="N40" i="1" s="1"/>
  <c r="I24" i="1"/>
  <c r="BG31" i="1" l="1"/>
  <c r="BA31" i="1"/>
  <c r="BG26" i="1"/>
  <c r="BA26" i="1"/>
  <c r="BG27" i="1"/>
  <c r="BA27" i="1"/>
  <c r="BG28" i="1"/>
  <c r="BA28" i="1"/>
  <c r="BG34" i="1"/>
  <c r="BA34" i="1"/>
  <c r="BE34" i="1" s="1"/>
  <c r="BG32" i="1"/>
  <c r="BA32" i="1"/>
  <c r="BE32" i="1" s="1"/>
  <c r="BG36" i="1"/>
  <c r="BA36" i="1"/>
  <c r="BE36" i="1" s="1"/>
  <c r="AT42" i="1"/>
  <c r="O39" i="1"/>
  <c r="O38" i="1"/>
  <c r="S30" i="1"/>
  <c r="N39" i="1"/>
  <c r="O40" i="1"/>
  <c r="O44" i="1" s="1"/>
  <c r="N44" i="1"/>
  <c r="S24" i="1"/>
  <c r="BA25" i="1"/>
  <c r="BE25" i="1" s="1"/>
  <c r="BG25" i="1"/>
  <c r="T38" i="1"/>
  <c r="X30" i="1"/>
  <c r="BA29" i="1"/>
  <c r="I39" i="1"/>
  <c r="I40" i="1"/>
  <c r="I44" i="1" s="1"/>
  <c r="T24" i="1"/>
  <c r="BA33" i="1"/>
  <c r="BE33" i="1" s="1"/>
  <c r="BG33" i="1"/>
  <c r="BA35" i="1"/>
  <c r="BE35" i="1" s="1"/>
  <c r="BG35" i="1"/>
  <c r="N38" i="1"/>
  <c r="Y42" i="1"/>
  <c r="BD26" i="1" l="1"/>
  <c r="BC26" i="1"/>
  <c r="BE26" i="1"/>
  <c r="S39" i="1"/>
  <c r="S40" i="1"/>
  <c r="S44" i="1" s="1"/>
  <c r="Y24" i="1"/>
  <c r="AX42" i="1"/>
  <c r="BD29" i="1"/>
  <c r="BC29" i="1"/>
  <c r="BE29" i="1"/>
  <c r="BD27" i="1"/>
  <c r="BC27" i="1"/>
  <c r="BE27" i="1" s="1"/>
  <c r="BD31" i="1"/>
  <c r="BC31" i="1"/>
  <c r="BE31" i="1" s="1"/>
  <c r="X38" i="1"/>
  <c r="AG30" i="1"/>
  <c r="BD28" i="1"/>
  <c r="BC28" i="1"/>
  <c r="BE28" i="1" s="1"/>
  <c r="S38" i="1"/>
  <c r="Y30" i="1"/>
  <c r="AF42" i="1"/>
  <c r="T39" i="1"/>
  <c r="T40" i="1"/>
  <c r="T44" i="1" s="1"/>
  <c r="X24" i="1"/>
  <c r="Y39" i="1" l="1"/>
  <c r="Y40" i="1"/>
  <c r="Y44" i="1" s="1"/>
  <c r="AF24" i="1"/>
  <c r="AF30" i="1"/>
  <c r="Y38" i="1"/>
  <c r="BB42" i="1"/>
  <c r="AK30" i="1"/>
  <c r="AG38" i="1"/>
  <c r="X39" i="1"/>
  <c r="AG24" i="1"/>
  <c r="X40" i="1"/>
  <c r="X44" i="1" s="1"/>
  <c r="AL42" i="1"/>
  <c r="AT30" i="1" l="1"/>
  <c r="AK38" i="1"/>
  <c r="AF38" i="1"/>
  <c r="AL30" i="1"/>
  <c r="AG39" i="1"/>
  <c r="AG40" i="1"/>
  <c r="AG44" i="1" s="1"/>
  <c r="AK24" i="1"/>
  <c r="AF39" i="1"/>
  <c r="AF40" i="1"/>
  <c r="AF44" i="1" s="1"/>
  <c r="AL24" i="1"/>
  <c r="AS42" i="1"/>
  <c r="AK39" i="1" l="1"/>
  <c r="AK40" i="1"/>
  <c r="AK44" i="1" s="1"/>
  <c r="AT24" i="1"/>
  <c r="AL40" i="1"/>
  <c r="AL44" i="1" s="1"/>
  <c r="AS24" i="1"/>
  <c r="AL39" i="1"/>
  <c r="BA42" i="1"/>
  <c r="BG42" i="1"/>
  <c r="AL38" i="1"/>
  <c r="AS30" i="1"/>
  <c r="AX30" i="1"/>
  <c r="AT38" i="1"/>
  <c r="AX38" i="1" l="1"/>
  <c r="BB30" i="1"/>
  <c r="BB38" i="1" s="1"/>
  <c r="BE42" i="1"/>
  <c r="BG30" i="1"/>
  <c r="BG38" i="1" s="1"/>
  <c r="AS38" i="1"/>
  <c r="BA30" i="1"/>
  <c r="AT40" i="1"/>
  <c r="AT44" i="1" s="1"/>
  <c r="AX24" i="1"/>
  <c r="AT39" i="1"/>
  <c r="AS39" i="1"/>
  <c r="AS40" i="1"/>
  <c r="AS44" i="1" s="1"/>
  <c r="BG24" i="1"/>
  <c r="BA24" i="1"/>
  <c r="BA39" i="1" l="1"/>
  <c r="BA40" i="1"/>
  <c r="BA44" i="1" s="1"/>
  <c r="BC24" i="1"/>
  <c r="BD24" i="1"/>
  <c r="BD30" i="1"/>
  <c r="BD38" i="1" s="1"/>
  <c r="BC30" i="1"/>
  <c r="BC38" i="1" s="1"/>
  <c r="BA38" i="1"/>
  <c r="BG39" i="1"/>
  <c r="BG40" i="1"/>
  <c r="BG44" i="1" s="1"/>
  <c r="AX40" i="1"/>
  <c r="AX44" i="1" s="1"/>
  <c r="BB24" i="1"/>
  <c r="AX39" i="1"/>
  <c r="BD39" i="1" l="1"/>
  <c r="BD40" i="1"/>
  <c r="BD44" i="1" s="1"/>
  <c r="BC39" i="1"/>
  <c r="BC40" i="1"/>
  <c r="BC44" i="1" s="1"/>
  <c r="BB40" i="1"/>
  <c r="BB44" i="1" s="1"/>
  <c r="BB39" i="1"/>
  <c r="BE30" i="1"/>
  <c r="BE38" i="1" s="1"/>
  <c r="BE24" i="1"/>
  <c r="BE39" i="1" l="1"/>
  <c r="BE40" i="1"/>
  <c r="BE44" i="1" s="1"/>
</calcChain>
</file>

<file path=xl/sharedStrings.xml><?xml version="1.0" encoding="utf-8"?>
<sst xmlns="http://schemas.openxmlformats.org/spreadsheetml/2006/main" count="430" uniqueCount="85">
  <si>
    <t xml:space="preserve">Please complete the following continuity schedule for the following Deferral / Variance Accounts.  Enter information into green cells only.  
If you have received approval to dispose of balances from prior years, the starting point for entries in the 2015 DVA schedule below will be the balance sheet date as per your G/L for which you received approval.  For example, if in the 2014 EDR process (CoS or IRM) you received approval for the December 31, 2012 balances, the starting point for your entries below should be the 2011 year.  This will allow for the correct starting point for the 2012 opening balance columns for both principal and interest.
Please refer to the footnotes for further instructions.
</t>
  </si>
  <si>
    <t>Projected Interest on Dec-31-13 Balances</t>
  </si>
  <si>
    <t>2.1.7 RRR</t>
  </si>
  <si>
    <t>Account Descriptions</t>
  </si>
  <si>
    <t>Account Number</t>
  </si>
  <si>
    <t>Opening Principal Amounts as of Jan-1-10</t>
  </si>
  <si>
    <r>
      <t xml:space="preserve">Transactions Debit / (Credit) during 2010 excluding interest and adjustments </t>
    </r>
    <r>
      <rPr>
        <b/>
        <vertAlign val="superscript"/>
        <sz val="10"/>
        <rFont val="Arial"/>
        <family val="2"/>
      </rPr>
      <t>2</t>
    </r>
  </si>
  <si>
    <t>Board-Approved Disposition during 2010</t>
  </si>
  <si>
    <r>
      <t xml:space="preserve">Adjustments during 2010 - other </t>
    </r>
    <r>
      <rPr>
        <b/>
        <vertAlign val="superscript"/>
        <sz val="10"/>
        <rFont val="Arial"/>
        <family val="2"/>
      </rPr>
      <t>1</t>
    </r>
  </si>
  <si>
    <t>Closing Principal Balance as of Dec-31-10</t>
  </si>
  <si>
    <t>Opening Interest Amounts as of Jan-1-10</t>
  </si>
  <si>
    <t>Interest Jan-1 to Dec-31-10</t>
  </si>
  <si>
    <r>
      <t xml:space="preserve">Adjustments during 2010 - other </t>
    </r>
    <r>
      <rPr>
        <b/>
        <vertAlign val="superscript"/>
        <sz val="10"/>
        <rFont val="Arial"/>
        <family val="2"/>
      </rPr>
      <t>2</t>
    </r>
  </si>
  <si>
    <t>Closing Interest Amounts as of Dec-31-10</t>
  </si>
  <si>
    <t>Opening Principal Amounts as of Jan-1-11</t>
  </si>
  <si>
    <r>
      <t xml:space="preserve">Transactions Debit / (Credit) during 2011 excluding interest and adjustments </t>
    </r>
    <r>
      <rPr>
        <b/>
        <vertAlign val="superscript"/>
        <sz val="10"/>
        <rFont val="Arial"/>
        <family val="2"/>
      </rPr>
      <t>2</t>
    </r>
  </si>
  <si>
    <t>Board-Approved Disposition during 2011</t>
  </si>
  <si>
    <r>
      <t xml:space="preserve">Adjustments during 2011 - other </t>
    </r>
    <r>
      <rPr>
        <b/>
        <vertAlign val="superscript"/>
        <sz val="10"/>
        <rFont val="Arial"/>
        <family val="2"/>
      </rPr>
      <t>1</t>
    </r>
  </si>
  <si>
    <t>Closing Principal Balance as of Dec-31-11</t>
  </si>
  <si>
    <t>Opening Interest Amounts as of Jan-1-11</t>
  </si>
  <si>
    <t>Interest Jan-1 to Dec-31-11</t>
  </si>
  <si>
    <r>
      <t xml:space="preserve">Adjustments during 2011 - other </t>
    </r>
    <r>
      <rPr>
        <b/>
        <vertAlign val="superscript"/>
        <sz val="10"/>
        <rFont val="Arial"/>
        <family val="2"/>
      </rPr>
      <t>2</t>
    </r>
  </si>
  <si>
    <t>Closing Interest Amounts as of Dec-31-11</t>
  </si>
  <si>
    <t>Opening Principal Amounts as of Jan-1-12</t>
  </si>
  <si>
    <r>
      <t xml:space="preserve">Transactions Debit / (Credit) during 2012 excluding interest and adjustments </t>
    </r>
    <r>
      <rPr>
        <b/>
        <vertAlign val="superscript"/>
        <sz val="10"/>
        <rFont val="Arial"/>
        <family val="2"/>
      </rPr>
      <t>2</t>
    </r>
  </si>
  <si>
    <t>Board-Approved Disposition during 2012</t>
  </si>
  <si>
    <t>Other 1 Adjustments during Q1 2012</t>
  </si>
  <si>
    <t>Other 1 Adjustments during Q2 2012</t>
  </si>
  <si>
    <t>Other 1 Adjustments during Q3 2012</t>
  </si>
  <si>
    <t>Other 1 Adjustments during Q4 2012</t>
  </si>
  <si>
    <t>Closing Principal Balance as of Dec-31-12</t>
  </si>
  <si>
    <t>Opening Interest Amounts as of Jan-1-12</t>
  </si>
  <si>
    <t>Interest Jan-1 to Dec-31-12</t>
  </si>
  <si>
    <t>Adjustments during 2012 - other 1</t>
  </si>
  <si>
    <t>Closing Interest Amounts as of Dec-31-12</t>
  </si>
  <si>
    <t>Opening Principal Amounts as of Jan-1-13</t>
  </si>
  <si>
    <r>
      <t>Transactions Debit / (Credit) during 2013 excluding interest and adjustments</t>
    </r>
    <r>
      <rPr>
        <b/>
        <vertAlign val="superscript"/>
        <sz val="10"/>
        <rFont val="Arial"/>
        <family val="2"/>
      </rPr>
      <t xml:space="preserve"> 2</t>
    </r>
  </si>
  <si>
    <t>Board-Approved Disposition during 2013</t>
  </si>
  <si>
    <t>Other 1 Adjustments during Q1 2013</t>
  </si>
  <si>
    <t>Other 1 Adjustments during Q2 2013</t>
  </si>
  <si>
    <t>Other 1 Adjustments during Q3 2013</t>
  </si>
  <si>
    <t>Other 1 Adjustments during Q4 2013</t>
  </si>
  <si>
    <t>Closing Principal Balance as of Dec-31-13</t>
  </si>
  <si>
    <t>Opening Interest Amounts as of Jan-1-13</t>
  </si>
  <si>
    <t>Interest Jan-1 to Dec-31-13</t>
  </si>
  <si>
    <t>Adjustments during 2013 - other 1</t>
  </si>
  <si>
    <t>Closing Interest Amounts as of Dec-31-13</t>
  </si>
  <si>
    <t>Principal Disposition during 2014 - instructed by Board</t>
  </si>
  <si>
    <t>Interest Disposition during 2014 - instructed by Board</t>
  </si>
  <si>
    <t>Closing Principal Balances as of Dec 31-13 Adjusted for Dispositions during 2014</t>
  </si>
  <si>
    <t>Closing Interest Balances as of Dec 31-13 Adjusted for Dispositions during 2014</t>
  </si>
  <si>
    <r>
      <t xml:space="preserve">Projected Interest from Jan 1, 2014 to December 31, 2014 on Dec 31 -13 balance adjusted for disposition during 2014 </t>
    </r>
    <r>
      <rPr>
        <b/>
        <vertAlign val="superscript"/>
        <sz val="10"/>
        <rFont val="Arial"/>
        <family val="2"/>
      </rPr>
      <t>3</t>
    </r>
  </si>
  <si>
    <r>
      <t xml:space="preserve">Projected Interest from January 1, 2015 to April 30, 2015 on Dec 31 -13 balance adjusted for disposition during 2014  </t>
    </r>
    <r>
      <rPr>
        <b/>
        <vertAlign val="superscript"/>
        <sz val="11"/>
        <rFont val="Arial"/>
        <family val="2"/>
      </rPr>
      <t>3</t>
    </r>
  </si>
  <si>
    <t>Total Claim</t>
  </si>
  <si>
    <t>As of Dec 31-13</t>
  </si>
  <si>
    <r>
      <t xml:space="preserve">Variance
RRR vs. 2013 Balance
</t>
    </r>
    <r>
      <rPr>
        <b/>
        <i/>
        <sz val="10"/>
        <rFont val="Arial"/>
        <family val="2"/>
      </rPr>
      <t>(Principal + Interest)</t>
    </r>
  </si>
  <si>
    <t>Claim before Forecasted Transactions</t>
  </si>
  <si>
    <t>Group 1 Accounts</t>
  </si>
  <si>
    <t>LV Variance Account</t>
  </si>
  <si>
    <t>Smart Metering Entity Charge Variance</t>
  </si>
  <si>
    <t>RSVA - Wholesale Market Service Charge</t>
  </si>
  <si>
    <t>RSVA - Retail Transmission Network Charge</t>
  </si>
  <si>
    <t>RSVA - Retail Transmission Connection Charge</t>
  </si>
  <si>
    <t>RSVA - Power (excluding Global Adjustment)</t>
  </si>
  <si>
    <t>RSVA - Global Adjustment</t>
  </si>
  <si>
    <t>Recovery of Regulatory Asset Balances</t>
  </si>
  <si>
    <r>
      <t>Disposition and Recovery/Refund of Regulatory Balances (2008)</t>
    </r>
    <r>
      <rPr>
        <vertAlign val="superscript"/>
        <sz val="11"/>
        <rFont val="Arial"/>
        <family val="2"/>
      </rPr>
      <t>4</t>
    </r>
  </si>
  <si>
    <r>
      <t>Disposition and Recovery/Refund of Regulatory Balances (2009)</t>
    </r>
    <r>
      <rPr>
        <vertAlign val="superscript"/>
        <sz val="11"/>
        <rFont val="Arial"/>
        <family val="2"/>
      </rPr>
      <t>4</t>
    </r>
  </si>
  <si>
    <r>
      <t>Disposition and Recovery/Refund of Regulatory Balances (2010)</t>
    </r>
    <r>
      <rPr>
        <vertAlign val="superscript"/>
        <sz val="11"/>
        <rFont val="Arial"/>
        <family val="2"/>
      </rPr>
      <t>4</t>
    </r>
  </si>
  <si>
    <r>
      <t>Disposition and Recovery/Refund of Regulatory Balances (2011)</t>
    </r>
    <r>
      <rPr>
        <vertAlign val="superscript"/>
        <sz val="11"/>
        <rFont val="Arial"/>
        <family val="2"/>
      </rPr>
      <t>4</t>
    </r>
  </si>
  <si>
    <r>
      <t>Disposition and Recovery/Refund of Regulatory Balances (2012)</t>
    </r>
    <r>
      <rPr>
        <vertAlign val="superscript"/>
        <sz val="11"/>
        <rFont val="Arial"/>
        <family val="2"/>
      </rPr>
      <t>4</t>
    </r>
  </si>
  <si>
    <t>Total Group 1 Balance excluding Account 1589 - Global Adjustment</t>
  </si>
  <si>
    <t>Total Group 1 Balance</t>
  </si>
  <si>
    <t>LRAM Variance Account</t>
  </si>
  <si>
    <t>Total including Account 1568</t>
  </si>
  <si>
    <t>For all Board-Approved dispositions, please ensure that the disposition amount has the same sign (e.g: debit balances are to have a positive figure and credit balance are to have a negative figure) as per the related Board decision.</t>
  </si>
  <si>
    <t>Please provide explanations for the nature of the adjustments.  If the adjustment relates to previously Board Approved disposed balances, please provide amounts for adjustments and include supporting documentations.</t>
  </si>
  <si>
    <t>For RSVA accounts only, report the net variance to the account during the year.  For all other accounts, record the transactions during the year.</t>
  </si>
  <si>
    <t>If the LDC’s rate year begins on January 1, 2015, the projected interest is recorded from January 1, 2014 to December 31, 2014 on the December 31, 2013 balances adjusted for the disposed balances approved by the Board in the 2014 rate decision.  If the LDC’s rate year begins on May 1, 2015, the projected interest is recorded from January 1, 2014 to April 30, 2015 on the December 31, 2013 balances adjusted for the disposed interest balances approved by the Board in the 2014 rate decision.</t>
  </si>
  <si>
    <t>Include Account 1595 as part of Group 1 accounts (lines 31, 32, 33 and 34) for review and disposition if the recovery (or refund) period has been completed. If the recovery (or refund) period has not been completed, do not include the respective balance in Account 1595 for disposition at this time.</t>
  </si>
  <si>
    <t>Original Filed DVA Continuity Schedule</t>
  </si>
  <si>
    <t>Revised Final DVA Continuity Schedule for Rider #1</t>
  </si>
  <si>
    <t>Revised Final DVA Continuity Schedule for Rider #2</t>
  </si>
  <si>
    <t>Revised Final DVA Continuity Schedule for Rider #3</t>
  </si>
  <si>
    <t>Revised Final DVA Continuity Schedule for Rider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</si>
</sst>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 #,##0;[Red]\(#,##0\)"/>
    <numFmt numFmtId="165" formatCode="_ #,##0.00;[Red]\(#,##0.00\)"/>
    <numFmt numFmtId="166" formatCode="_(&quot;$&quot;* #,##0_);_(&quot;$&quot;* \(#,##0\);_(&quot;$&quot;* &quot;-&quot;??_);_(@_)"/>
  </numFmts>
  <fonts count="18" x14ac:knownFonts="1">
    <font>
      <sz val="11"/>
      <color theme="1"/>
      <name val="Calibri"/>
      <family val="2"/>
      <scheme val="minor"/>
    </font>
    <font>
      <sz val="10"/>
      <name val="Arial"/>
      <family val="2"/>
    </font>
    <font>
      <b/>
      <sz val="10"/>
      <name val="Arial"/>
      <family val="2"/>
    </font>
    <font>
      <b/>
      <sz val="11"/>
      <name val="Arial"/>
      <family val="2"/>
    </font>
    <font>
      <b/>
      <sz val="22"/>
      <name val="Arial"/>
      <family val="2"/>
    </font>
    <font>
      <sz val="22"/>
      <name val="Arial"/>
      <family val="2"/>
    </font>
    <font>
      <b/>
      <sz val="26"/>
      <name val="Arial"/>
      <family val="2"/>
    </font>
    <font>
      <b/>
      <vertAlign val="superscript"/>
      <sz val="10"/>
      <name val="Arial"/>
      <family val="2"/>
    </font>
    <font>
      <b/>
      <vertAlign val="superscript"/>
      <sz val="11"/>
      <name val="Arial"/>
      <family val="2"/>
    </font>
    <font>
      <b/>
      <i/>
      <sz val="10"/>
      <name val="Arial"/>
      <family val="2"/>
    </font>
    <font>
      <b/>
      <sz val="16"/>
      <name val="Arial"/>
      <family val="2"/>
    </font>
    <font>
      <b/>
      <sz val="20"/>
      <name val="Arial"/>
      <family val="2"/>
    </font>
    <font>
      <sz val="11"/>
      <name val="Arial"/>
      <family val="2"/>
    </font>
    <font>
      <vertAlign val="superscript"/>
      <sz val="11"/>
      <name val="Arial"/>
      <family val="2"/>
    </font>
    <font>
      <b/>
      <sz val="11"/>
      <color indexed="12"/>
      <name val="Arial"/>
      <family val="2"/>
    </font>
    <font>
      <strike/>
      <sz val="10"/>
      <name val="Arial"/>
      <family val="2"/>
    </font>
    <font>
      <sz val="9"/>
      <name val="Arial"/>
      <family val="2"/>
    </font>
    <font>
      <b/>
      <u/>
      <sz val="20"/>
      <name val="Arial"/>
      <family val="2"/>
    </font>
  </fonts>
  <fills count="7">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
      <patternFill patternType="solid">
        <fgColor indexed="13"/>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12"/>
      </bottom>
      <diagonal/>
    </border>
    <border>
      <left/>
      <right/>
      <top/>
      <bottom style="medium">
        <color indexed="12"/>
      </bottom>
      <diagonal/>
    </border>
    <border>
      <left/>
      <right style="medium">
        <color indexed="64"/>
      </right>
      <top/>
      <bottom style="medium">
        <color indexed="12"/>
      </bottom>
      <diagonal/>
    </border>
    <border>
      <left style="medium">
        <color indexed="64"/>
      </left>
      <right style="medium">
        <color indexed="64"/>
      </right>
      <top/>
      <bottom style="medium">
        <color indexed="39"/>
      </bottom>
      <diagonal/>
    </border>
    <border>
      <left style="medium">
        <color indexed="64"/>
      </left>
      <right/>
      <top style="medium">
        <color indexed="12"/>
      </top>
      <bottom/>
      <diagonal/>
    </border>
    <border>
      <left/>
      <right/>
      <top style="medium">
        <color indexed="12"/>
      </top>
      <bottom/>
      <diagonal/>
    </border>
    <border>
      <left/>
      <right style="medium">
        <color indexed="64"/>
      </right>
      <top style="medium">
        <color indexed="12"/>
      </top>
      <bottom/>
      <diagonal/>
    </border>
    <border>
      <left style="medium">
        <color indexed="64"/>
      </left>
      <right style="medium">
        <color indexed="64"/>
      </right>
      <top style="medium">
        <color indexed="39"/>
      </top>
      <bottom/>
      <diagonal/>
    </border>
    <border>
      <left style="medium">
        <color indexed="9"/>
      </left>
      <right style="medium">
        <color indexed="9"/>
      </right>
      <top style="medium">
        <color indexed="9"/>
      </top>
      <bottom/>
      <diagonal/>
    </border>
    <border>
      <left style="medium">
        <color indexed="9"/>
      </left>
      <right/>
      <top style="medium">
        <color indexed="9"/>
      </top>
      <bottom/>
      <diagonal/>
    </border>
    <border>
      <left style="medium">
        <color indexed="9"/>
      </left>
      <right style="medium">
        <color indexed="64"/>
      </right>
      <top style="medium">
        <color indexed="9"/>
      </top>
      <bottom/>
      <diagonal/>
    </border>
    <border>
      <left style="medium">
        <color indexed="64"/>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9"/>
      </left>
      <right style="medium">
        <color indexed="9"/>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style="medium">
        <color indexed="9"/>
      </left>
      <right style="medium">
        <color indexed="64"/>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style="medium">
        <color indexed="9"/>
      </left>
      <right/>
      <top/>
      <bottom style="medium">
        <color indexed="9"/>
      </bottom>
      <diagonal/>
    </border>
    <border>
      <left style="medium">
        <color indexed="9"/>
      </left>
      <right style="medium">
        <color indexed="64"/>
      </right>
      <top/>
      <bottom style="medium">
        <color indexed="9"/>
      </bottom>
      <diagonal/>
    </border>
    <border>
      <left style="medium">
        <color indexed="64"/>
      </left>
      <right style="medium">
        <color indexed="9"/>
      </right>
      <top/>
      <bottom style="medium">
        <color indexed="9"/>
      </bottom>
      <diagonal/>
    </border>
    <border>
      <left style="medium">
        <color indexed="9"/>
      </left>
      <right/>
      <top style="medium">
        <color indexed="9"/>
      </top>
      <bottom style="medium">
        <color indexed="9"/>
      </bottom>
      <diagonal/>
    </border>
    <border>
      <left style="medium">
        <color indexed="64"/>
      </left>
      <right style="medium">
        <color indexed="9"/>
      </right>
      <top/>
      <bottom/>
      <diagonal/>
    </border>
    <border>
      <left style="medium">
        <color indexed="9"/>
      </left>
      <right style="medium">
        <color indexed="9"/>
      </right>
      <top/>
      <bottom/>
      <diagonal/>
    </border>
    <border>
      <left style="medium">
        <color indexed="9"/>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1" fillId="0" borderId="0"/>
  </cellStyleXfs>
  <cellXfs count="113">
    <xf numFmtId="0" fontId="0" fillId="0" borderId="0" xfId="0"/>
    <xf numFmtId="0" fontId="2" fillId="0" borderId="0" xfId="1" applyFont="1" applyAlignment="1" applyProtection="1">
      <alignment horizontal="left" vertical="center" wrapText="1"/>
    </xf>
    <xf numFmtId="0" fontId="1" fillId="0" borderId="0" xfId="1" applyFont="1" applyProtection="1"/>
    <xf numFmtId="0" fontId="1" fillId="0" borderId="0" xfId="1" applyFont="1" applyFill="1" applyProtection="1"/>
    <xf numFmtId="0" fontId="2" fillId="0" borderId="0" xfId="1" applyFont="1" applyProtection="1"/>
    <xf numFmtId="0" fontId="3" fillId="0" borderId="0" xfId="1" applyFont="1" applyProtection="1"/>
    <xf numFmtId="0" fontId="3" fillId="0" borderId="0" xfId="1" applyFont="1" applyAlignment="1" applyProtection="1">
      <alignment wrapText="1"/>
    </xf>
    <xf numFmtId="0" fontId="4" fillId="0" borderId="1" xfId="1" applyFont="1" applyFill="1" applyBorder="1" applyAlignment="1" applyProtection="1">
      <alignment horizontal="center" vertical="center"/>
    </xf>
    <xf numFmtId="0" fontId="4" fillId="0" borderId="2" xfId="1" applyFont="1" applyFill="1" applyBorder="1" applyAlignment="1" applyProtection="1">
      <alignment horizontal="center" vertical="center"/>
    </xf>
    <xf numFmtId="0" fontId="4" fillId="0" borderId="3" xfId="1" applyFont="1" applyFill="1" applyBorder="1" applyAlignment="1" applyProtection="1">
      <alignment horizontal="center" vertical="center"/>
    </xf>
    <xf numFmtId="0" fontId="5" fillId="0" borderId="1" xfId="1" applyFont="1" applyBorder="1" applyAlignment="1" applyProtection="1">
      <alignment horizontal="center"/>
    </xf>
    <xf numFmtId="0" fontId="5" fillId="0" borderId="2" xfId="1" applyFont="1" applyBorder="1" applyAlignment="1" applyProtection="1">
      <alignment horizontal="center"/>
    </xf>
    <xf numFmtId="0" fontId="5" fillId="0" borderId="3" xfId="1" applyFont="1" applyBorder="1" applyAlignment="1" applyProtection="1">
      <alignment horizontal="center"/>
    </xf>
    <xf numFmtId="0" fontId="5" fillId="0" borderId="4" xfId="1" applyFont="1" applyBorder="1" applyAlignment="1" applyProtection="1">
      <alignment horizontal="center"/>
    </xf>
    <xf numFmtId="0" fontId="5" fillId="0" borderId="3" xfId="1" applyFont="1" applyBorder="1" applyAlignment="1" applyProtection="1"/>
    <xf numFmtId="0" fontId="6" fillId="0" borderId="5" xfId="1" applyFont="1" applyBorder="1" applyAlignment="1" applyProtection="1">
      <alignment horizontal="left" vertical="center"/>
    </xf>
    <xf numFmtId="0" fontId="2" fillId="0" borderId="6" xfId="1" applyFont="1" applyBorder="1" applyAlignment="1" applyProtection="1">
      <alignment horizontal="center" vertical="center" wrapText="1"/>
    </xf>
    <xf numFmtId="0" fontId="2" fillId="0" borderId="5" xfId="1" applyFont="1" applyBorder="1" applyAlignment="1" applyProtection="1">
      <alignment horizontal="center" vertical="center" wrapText="1"/>
    </xf>
    <xf numFmtId="0" fontId="2" fillId="0" borderId="7" xfId="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6" fillId="0" borderId="9" xfId="1" applyFont="1" applyBorder="1" applyAlignment="1" applyProtection="1">
      <alignment horizontal="left" vertical="center"/>
    </xf>
    <xf numFmtId="0" fontId="2" fillId="0" borderId="10"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2" fillId="0" borderId="0" xfId="1" applyFont="1" applyBorder="1" applyAlignment="1" applyProtection="1">
      <alignment horizontal="center" vertical="center" wrapText="1"/>
    </xf>
    <xf numFmtId="0" fontId="1" fillId="0" borderId="0" xfId="1" applyFont="1" applyBorder="1" applyAlignment="1" applyProtection="1">
      <alignment horizontal="center" vertical="center" wrapText="1"/>
    </xf>
    <xf numFmtId="0" fontId="2" fillId="0" borderId="11" xfId="1" applyFont="1" applyBorder="1" applyAlignment="1" applyProtection="1">
      <alignment horizontal="center" vertical="center" wrapText="1"/>
    </xf>
    <xf numFmtId="0" fontId="10" fillId="0" borderId="0" xfId="1" applyFont="1" applyAlignment="1" applyProtection="1">
      <alignment vertical="center"/>
    </xf>
    <xf numFmtId="0" fontId="2" fillId="0" borderId="12" xfId="1" applyFont="1" applyBorder="1" applyAlignment="1" applyProtection="1">
      <alignment horizontal="center" vertical="center" wrapText="1"/>
    </xf>
    <xf numFmtId="0" fontId="2" fillId="0" borderId="13" xfId="1" applyFont="1" applyBorder="1" applyAlignment="1" applyProtection="1">
      <alignment horizontal="center" vertical="center" wrapText="1"/>
    </xf>
    <xf numFmtId="0" fontId="1" fillId="0" borderId="13" xfId="1" applyFont="1" applyBorder="1" applyAlignment="1" applyProtection="1">
      <alignment horizontal="center" vertical="center" wrapText="1"/>
    </xf>
    <xf numFmtId="0" fontId="2" fillId="0" borderId="14" xfId="1" applyFont="1" applyBorder="1" applyAlignment="1" applyProtection="1">
      <alignment horizontal="center" vertical="center" wrapText="1"/>
    </xf>
    <xf numFmtId="0" fontId="2" fillId="0" borderId="15" xfId="1" applyFont="1" applyBorder="1" applyAlignment="1" applyProtection="1">
      <alignment horizontal="center" vertical="center" wrapText="1"/>
    </xf>
    <xf numFmtId="0" fontId="11" fillId="0" borderId="5" xfId="1" applyFont="1" applyBorder="1" applyAlignment="1" applyProtection="1"/>
    <xf numFmtId="0" fontId="12" fillId="0" borderId="6" xfId="1" applyFont="1" applyBorder="1" applyProtection="1"/>
    <xf numFmtId="0" fontId="12" fillId="0" borderId="9" xfId="1" applyFont="1" applyBorder="1" applyProtection="1"/>
    <xf numFmtId="0" fontId="12" fillId="0" borderId="0" xfId="1" applyFont="1" applyBorder="1" applyProtection="1"/>
    <xf numFmtId="0" fontId="1" fillId="0" borderId="0" xfId="1" applyFont="1" applyBorder="1" applyAlignment="1" applyProtection="1">
      <alignment wrapText="1"/>
    </xf>
    <xf numFmtId="0" fontId="3" fillId="0" borderId="10" xfId="1" applyFont="1" applyBorder="1" applyAlignment="1" applyProtection="1">
      <alignment horizontal="center" vertical="center" wrapText="1"/>
    </xf>
    <xf numFmtId="0" fontId="1" fillId="0" borderId="16" xfId="1" applyFont="1" applyBorder="1" applyAlignment="1" applyProtection="1">
      <alignment wrapText="1"/>
    </xf>
    <xf numFmtId="0" fontId="1" fillId="0" borderId="17" xfId="1" applyFont="1" applyBorder="1" applyAlignment="1" applyProtection="1">
      <alignment wrapText="1"/>
    </xf>
    <xf numFmtId="0" fontId="1" fillId="0" borderId="18" xfId="1" applyFont="1" applyBorder="1" applyAlignment="1" applyProtection="1">
      <alignment wrapText="1"/>
    </xf>
    <xf numFmtId="0" fontId="1" fillId="0" borderId="0" xfId="1" applyFont="1" applyBorder="1" applyProtection="1"/>
    <xf numFmtId="0" fontId="1" fillId="0" borderId="10" xfId="1" applyFont="1" applyBorder="1" applyProtection="1"/>
    <xf numFmtId="0" fontId="1" fillId="0" borderId="19" xfId="1" applyFont="1" applyBorder="1" applyProtection="1"/>
    <xf numFmtId="0" fontId="1" fillId="0" borderId="18" xfId="1" applyFont="1" applyBorder="1" applyProtection="1"/>
    <xf numFmtId="0" fontId="12" fillId="0" borderId="10" xfId="1" applyFont="1" applyBorder="1" applyAlignment="1" applyProtection="1">
      <alignment horizontal="center"/>
    </xf>
    <xf numFmtId="164" fontId="12" fillId="2" borderId="20" xfId="1" applyNumberFormat="1" applyFont="1" applyFill="1" applyBorder="1" applyProtection="1">
      <protection locked="0"/>
    </xf>
    <xf numFmtId="164" fontId="12" fillId="2" borderId="21" xfId="1" applyNumberFormat="1" applyFont="1" applyFill="1" applyBorder="1" applyProtection="1">
      <protection locked="0"/>
    </xf>
    <xf numFmtId="164" fontId="12" fillId="3" borderId="21" xfId="1" applyNumberFormat="1" applyFont="1" applyFill="1" applyBorder="1" applyProtection="1"/>
    <xf numFmtId="164" fontId="12" fillId="3" borderId="22" xfId="1" applyNumberFormat="1" applyFont="1" applyFill="1" applyBorder="1" applyProtection="1"/>
    <xf numFmtId="164" fontId="12" fillId="4" borderId="23" xfId="1" applyNumberFormat="1" applyFont="1" applyFill="1" applyBorder="1" applyProtection="1"/>
    <xf numFmtId="164" fontId="12" fillId="4" borderId="24" xfId="1" applyNumberFormat="1" applyFont="1" applyFill="1" applyBorder="1" applyProtection="1"/>
    <xf numFmtId="164" fontId="12" fillId="0" borderId="0" xfId="1" applyNumberFormat="1" applyFont="1" applyFill="1" applyBorder="1" applyProtection="1"/>
    <xf numFmtId="164" fontId="12" fillId="4" borderId="20" xfId="1" applyNumberFormat="1" applyFont="1" applyFill="1" applyBorder="1" applyProtection="1"/>
    <xf numFmtId="164" fontId="12" fillId="2" borderId="25" xfId="1" applyNumberFormat="1" applyFont="1" applyFill="1" applyBorder="1" applyProtection="1">
      <protection locked="0"/>
    </xf>
    <xf numFmtId="164" fontId="12" fillId="0" borderId="10" xfId="1" applyNumberFormat="1" applyFont="1" applyFill="1" applyBorder="1" applyProtection="1"/>
    <xf numFmtId="164" fontId="12" fillId="4" borderId="26" xfId="1" applyNumberFormat="1" applyFont="1" applyFill="1" applyBorder="1" applyProtection="1"/>
    <xf numFmtId="164" fontId="12" fillId="4" borderId="25" xfId="1" applyNumberFormat="1" applyFont="1" applyFill="1" applyBorder="1" applyProtection="1"/>
    <xf numFmtId="164" fontId="12" fillId="4" borderId="27" xfId="1" applyNumberFormat="1" applyFont="1" applyFill="1" applyBorder="1" applyProtection="1"/>
    <xf numFmtId="164" fontId="12" fillId="0" borderId="10" xfId="1" applyNumberFormat="1" applyFont="1" applyBorder="1" applyProtection="1"/>
    <xf numFmtId="164" fontId="12" fillId="2" borderId="28" xfId="1" applyNumberFormat="1" applyFont="1" applyFill="1" applyBorder="1" applyProtection="1">
      <protection locked="0"/>
    </xf>
    <xf numFmtId="164" fontId="12" fillId="5" borderId="9" xfId="1" applyNumberFormat="1" applyFont="1" applyFill="1" applyBorder="1" applyProtection="1">
      <protection locked="0"/>
    </xf>
    <xf numFmtId="164" fontId="12" fillId="5" borderId="0" xfId="1" applyNumberFormat="1" applyFont="1" applyFill="1" applyBorder="1" applyProtection="1">
      <protection locked="0"/>
    </xf>
    <xf numFmtId="164" fontId="12" fillId="5" borderId="0" xfId="1" applyNumberFormat="1" applyFont="1" applyFill="1" applyBorder="1" applyProtection="1"/>
    <xf numFmtId="164" fontId="12" fillId="5" borderId="10" xfId="1" applyNumberFormat="1" applyFont="1" applyFill="1" applyBorder="1" applyProtection="1"/>
    <xf numFmtId="0" fontId="12" fillId="0" borderId="9" xfId="1" applyFont="1" applyBorder="1" applyAlignment="1" applyProtection="1"/>
    <xf numFmtId="164" fontId="12" fillId="2" borderId="24" xfId="1" applyNumberFormat="1" applyFont="1" applyFill="1" applyBorder="1" applyProtection="1">
      <protection locked="0"/>
    </xf>
    <xf numFmtId="164" fontId="12" fillId="2" borderId="29" xfId="1" applyNumberFormat="1" applyFont="1" applyFill="1" applyBorder="1" applyProtection="1">
      <protection locked="0"/>
    </xf>
    <xf numFmtId="164" fontId="12" fillId="3" borderId="29" xfId="1" applyNumberFormat="1" applyFont="1" applyFill="1" applyBorder="1" applyProtection="1"/>
    <xf numFmtId="164" fontId="12" fillId="3" borderId="30" xfId="1" applyNumberFormat="1" applyFont="1" applyFill="1" applyBorder="1" applyProtection="1"/>
    <xf numFmtId="164" fontId="12" fillId="4" borderId="31" xfId="1" applyNumberFormat="1" applyFont="1" applyFill="1" applyBorder="1" applyProtection="1"/>
    <xf numFmtId="164" fontId="12" fillId="2" borderId="32" xfId="1" applyNumberFormat="1" applyFont="1" applyFill="1" applyBorder="1" applyProtection="1">
      <protection locked="0"/>
    </xf>
    <xf numFmtId="164" fontId="12" fillId="3" borderId="32" xfId="1" applyNumberFormat="1" applyFont="1" applyFill="1" applyBorder="1" applyProtection="1"/>
    <xf numFmtId="164" fontId="12" fillId="3" borderId="27" xfId="1" applyNumberFormat="1" applyFont="1" applyFill="1" applyBorder="1" applyProtection="1"/>
    <xf numFmtId="0" fontId="1" fillId="3" borderId="0" xfId="1" applyFont="1" applyFill="1" applyProtection="1"/>
    <xf numFmtId="0" fontId="12" fillId="0" borderId="9" xfId="1" applyFont="1" applyBorder="1" applyAlignment="1" applyProtection="1">
      <alignment horizontal="left"/>
    </xf>
    <xf numFmtId="0" fontId="12" fillId="0" borderId="10" xfId="1" applyFont="1" applyBorder="1" applyProtection="1"/>
    <xf numFmtId="164" fontId="12" fillId="0" borderId="9" xfId="1" applyNumberFormat="1" applyFont="1" applyFill="1" applyBorder="1" applyProtection="1"/>
    <xf numFmtId="164" fontId="12" fillId="3" borderId="0" xfId="1" applyNumberFormat="1" applyFont="1" applyFill="1" applyBorder="1" applyProtection="1"/>
    <xf numFmtId="164" fontId="12" fillId="3" borderId="10" xfId="1" applyNumberFormat="1" applyFont="1" applyFill="1" applyBorder="1" applyProtection="1"/>
    <xf numFmtId="164" fontId="1" fillId="0" borderId="0" xfId="1" applyNumberFormat="1" applyFont="1" applyBorder="1" applyProtection="1"/>
    <xf numFmtId="164" fontId="1" fillId="0" borderId="11" xfId="1" applyNumberFormat="1" applyFont="1" applyBorder="1" applyProtection="1"/>
    <xf numFmtId="0" fontId="3" fillId="0" borderId="9" xfId="1" applyFont="1" applyBorder="1" applyAlignment="1" applyProtection="1"/>
    <xf numFmtId="0" fontId="3" fillId="0" borderId="10" xfId="1" applyFont="1" applyBorder="1" applyAlignment="1" applyProtection="1">
      <alignment horizontal="center" vertical="center"/>
    </xf>
    <xf numFmtId="164" fontId="12" fillId="0" borderId="11" xfId="1" applyNumberFormat="1" applyFont="1" applyFill="1" applyBorder="1" applyProtection="1"/>
    <xf numFmtId="0" fontId="3" fillId="0" borderId="10" xfId="1" applyFont="1" applyBorder="1" applyAlignment="1" applyProtection="1"/>
    <xf numFmtId="0" fontId="3" fillId="0" borderId="9" xfId="1" applyFont="1" applyBorder="1" applyAlignment="1" applyProtection="1">
      <alignment horizontal="left"/>
    </xf>
    <xf numFmtId="0" fontId="3" fillId="0" borderId="10" xfId="1" applyFont="1" applyBorder="1" applyAlignment="1" applyProtection="1">
      <alignment horizontal="center"/>
    </xf>
    <xf numFmtId="0" fontId="12" fillId="0" borderId="9" xfId="1" applyFont="1" applyFill="1" applyBorder="1" applyProtection="1"/>
    <xf numFmtId="0" fontId="12" fillId="0" borderId="10" xfId="1" applyFont="1" applyFill="1" applyBorder="1" applyProtection="1"/>
    <xf numFmtId="0" fontId="14" fillId="0" borderId="9" xfId="1" applyFont="1" applyBorder="1" applyProtection="1"/>
    <xf numFmtId="0" fontId="14" fillId="0" borderId="10" xfId="1" applyFont="1" applyBorder="1" applyAlignment="1" applyProtection="1">
      <alignment horizontal="center"/>
    </xf>
    <xf numFmtId="164" fontId="12" fillId="2" borderId="33" xfId="1" applyNumberFormat="1" applyFont="1" applyFill="1" applyBorder="1" applyProtection="1">
      <protection locked="0"/>
    </xf>
    <xf numFmtId="164" fontId="12" fillId="2" borderId="34" xfId="1" applyNumberFormat="1" applyFont="1" applyFill="1" applyBorder="1" applyProtection="1">
      <protection locked="0"/>
    </xf>
    <xf numFmtId="164" fontId="12" fillId="2" borderId="35" xfId="1" applyNumberFormat="1" applyFont="1" applyFill="1" applyBorder="1" applyProtection="1">
      <protection locked="0"/>
    </xf>
    <xf numFmtId="0" fontId="3" fillId="0" borderId="36" xfId="1" applyFont="1" applyBorder="1" applyProtection="1"/>
    <xf numFmtId="0" fontId="12" fillId="0" borderId="37" xfId="1" applyFont="1" applyBorder="1" applyProtection="1"/>
    <xf numFmtId="164" fontId="12" fillId="0" borderId="36" xfId="1" applyNumberFormat="1" applyFont="1" applyFill="1" applyBorder="1" applyProtection="1"/>
    <xf numFmtId="164" fontId="12" fillId="0" borderId="38" xfId="1" applyNumberFormat="1" applyFont="1" applyFill="1" applyBorder="1" applyProtection="1"/>
    <xf numFmtId="164" fontId="12" fillId="0" borderId="37" xfId="1" applyNumberFormat="1" applyFont="1" applyFill="1" applyBorder="1" applyProtection="1"/>
    <xf numFmtId="164" fontId="12" fillId="0" borderId="39" xfId="1" applyNumberFormat="1" applyFont="1" applyFill="1" applyBorder="1" applyProtection="1"/>
    <xf numFmtId="44" fontId="1" fillId="0" borderId="0" xfId="1" applyNumberFormat="1" applyFont="1" applyProtection="1"/>
    <xf numFmtId="0" fontId="3" fillId="6" borderId="0" xfId="1" applyFont="1" applyFill="1" applyBorder="1" applyAlignment="1" applyProtection="1">
      <alignment horizontal="left" vertical="top" wrapText="1"/>
    </xf>
    <xf numFmtId="165" fontId="1" fillId="0" borderId="0" xfId="1" applyNumberFormat="1" applyFont="1" applyProtection="1"/>
    <xf numFmtId="0" fontId="13" fillId="0" borderId="0" xfId="1" applyFont="1" applyProtection="1"/>
    <xf numFmtId="166" fontId="12" fillId="0" borderId="0" xfId="1" applyNumberFormat="1" applyFont="1" applyFill="1" applyBorder="1" applyProtection="1"/>
    <xf numFmtId="0" fontId="13" fillId="0" borderId="0" xfId="1" applyFont="1" applyAlignment="1" applyProtection="1">
      <alignment horizontal="right"/>
    </xf>
    <xf numFmtId="0" fontId="15" fillId="0" borderId="0" xfId="1" applyFont="1" applyProtection="1"/>
    <xf numFmtId="0" fontId="13" fillId="0" borderId="0" xfId="1" applyFont="1" applyAlignment="1" applyProtection="1">
      <alignment vertical="top"/>
    </xf>
    <xf numFmtId="0" fontId="16" fillId="0" borderId="0" xfId="1" applyFont="1" applyAlignment="1" applyProtection="1">
      <alignment horizontal="left" vertical="top" wrapText="1"/>
    </xf>
    <xf numFmtId="0" fontId="1" fillId="0" borderId="0" xfId="1" applyFont="1" applyAlignment="1" applyProtection="1">
      <alignment vertical="top" wrapText="1"/>
    </xf>
    <xf numFmtId="0" fontId="1" fillId="0" borderId="0" xfId="1" applyFont="1" applyAlignment="1" applyProtection="1">
      <alignment horizontal="left" vertical="center" wrapText="1"/>
    </xf>
    <xf numFmtId="0" fontId="17" fillId="0" borderId="0" xfId="1" applyFont="1" applyProtection="1"/>
  </cellXfs>
  <cellStyles count="2">
    <cellStyle name="Normal" xfId="0" builtinId="0"/>
    <cellStyle name="Normal 2" xfId="1" xr:uid="{D15E8E27-3539-430B-8ABC-66FD431214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1CA56-1860-4E5D-AB6B-9B78D95705A0}">
  <dimension ref="A10:BJ57"/>
  <sheetViews>
    <sheetView tabSelected="1" topLeftCell="C10" zoomScale="80" zoomScaleNormal="80" workbookViewId="0">
      <pane xSplit="5" ySplit="12" topLeftCell="BD22" activePane="bottomRight" state="frozen"/>
      <selection activeCell="C10" sqref="C10"/>
      <selection pane="topRight" activeCell="H10" sqref="H10"/>
      <selection pane="bottomLeft" activeCell="C22" sqref="C22"/>
      <selection pane="bottomRight" activeCell="BD47" sqref="BD47"/>
    </sheetView>
  </sheetViews>
  <sheetFormatPr defaultColWidth="9.140625" defaultRowHeight="12.75" x14ac:dyDescent="0.2"/>
  <cols>
    <col min="1" max="1" width="9.140625" style="2" hidden="1" customWidth="1"/>
    <col min="2" max="2" width="2.85546875" style="2" hidden="1" customWidth="1"/>
    <col min="3" max="3" width="86.42578125" style="2" customWidth="1"/>
    <col min="4" max="4" width="9.7109375" style="2" customWidth="1"/>
    <col min="5" max="5" width="16.140625" style="2" customWidth="1"/>
    <col min="6" max="6" width="23.140625" style="2" customWidth="1"/>
    <col min="7" max="8" width="18.42578125" style="2" customWidth="1"/>
    <col min="9" max="9" width="14.7109375" style="2" customWidth="1"/>
    <col min="10" max="10" width="14.140625" style="2" customWidth="1"/>
    <col min="11" max="13" width="14.85546875" style="2" customWidth="1"/>
    <col min="14" max="14" width="15.42578125" style="2" customWidth="1"/>
    <col min="15" max="15" width="16.140625" style="2" customWidth="1"/>
    <col min="16" max="16" width="23.140625" style="2" customWidth="1"/>
    <col min="17" max="18" width="18.42578125" style="2" customWidth="1"/>
    <col min="19" max="19" width="14.7109375" style="2" customWidth="1"/>
    <col min="20" max="20" width="14.140625" style="2" customWidth="1"/>
    <col min="21" max="23" width="14.85546875" style="2" customWidth="1"/>
    <col min="24" max="24" width="15.42578125" style="2" customWidth="1"/>
    <col min="25" max="25" width="16.140625" style="2" customWidth="1"/>
    <col min="26" max="26" width="23.140625" style="2" customWidth="1"/>
    <col min="27" max="31" width="18.42578125" style="2" customWidth="1"/>
    <col min="32" max="32" width="14.7109375" style="2" customWidth="1"/>
    <col min="33" max="33" width="14.140625" style="2" customWidth="1"/>
    <col min="34" max="36" width="14.85546875" style="2" customWidth="1"/>
    <col min="37" max="37" width="15.42578125" style="2" customWidth="1"/>
    <col min="38" max="38" width="16.140625" style="2" customWidth="1"/>
    <col min="39" max="39" width="23.140625" style="2" customWidth="1"/>
    <col min="40" max="44" width="18.42578125" style="2" customWidth="1"/>
    <col min="45" max="45" width="14.7109375" style="2" customWidth="1"/>
    <col min="46" max="46" width="14.140625" style="2" customWidth="1"/>
    <col min="47" max="49" width="14.85546875" style="2" customWidth="1"/>
    <col min="50" max="50" width="15.42578125" style="2" customWidth="1"/>
    <col min="51" max="52" width="14.85546875" style="2" customWidth="1"/>
    <col min="53" max="53" width="16.85546875" style="2" customWidth="1"/>
    <col min="54" max="54" width="17.28515625" style="2" customWidth="1"/>
    <col min="55" max="57" width="30" style="2" customWidth="1"/>
    <col min="58" max="58" width="22.42578125" style="2" bestFit="1" customWidth="1"/>
    <col min="59" max="59" width="19.85546875" style="2" customWidth="1"/>
    <col min="60" max="16384" width="9.140625" style="2"/>
  </cols>
  <sheetData>
    <row r="10" spans="3:4" ht="26.25" x14ac:dyDescent="0.4">
      <c r="C10" s="112" t="s">
        <v>80</v>
      </c>
    </row>
    <row r="12" spans="3:4" hidden="1" x14ac:dyDescent="0.2"/>
    <row r="13" spans="3:4" hidden="1" x14ac:dyDescent="0.2"/>
    <row r="14" spans="3:4" hidden="1" x14ac:dyDescent="0.2"/>
    <row r="15" spans="3:4" ht="168" hidden="1" customHeight="1" x14ac:dyDescent="0.2">
      <c r="C15" s="1" t="s">
        <v>0</v>
      </c>
      <c r="D15" s="1"/>
    </row>
    <row r="16" spans="3:4" hidden="1" x14ac:dyDescent="0.2"/>
    <row r="17" spans="1:62" x14ac:dyDescent="0.2">
      <c r="F17" s="3"/>
      <c r="P17" s="3"/>
      <c r="Z17" s="3"/>
      <c r="AJ17" s="3"/>
      <c r="AM17" s="3"/>
      <c r="AW17" s="3"/>
    </row>
    <row r="18" spans="1:62" ht="13.5" thickBot="1" x14ac:dyDescent="0.25">
      <c r="C18" s="4"/>
    </row>
    <row r="19" spans="1:62" ht="28.5" thickBot="1" x14ac:dyDescent="0.4">
      <c r="C19" s="5"/>
      <c r="D19" s="6"/>
      <c r="E19" s="7">
        <v>2010</v>
      </c>
      <c r="F19" s="8"/>
      <c r="G19" s="8"/>
      <c r="H19" s="8"/>
      <c r="I19" s="8"/>
      <c r="J19" s="8"/>
      <c r="K19" s="8"/>
      <c r="L19" s="8"/>
      <c r="M19" s="8"/>
      <c r="N19" s="9"/>
      <c r="O19" s="7">
        <v>2011</v>
      </c>
      <c r="P19" s="8"/>
      <c r="Q19" s="8"/>
      <c r="R19" s="8"/>
      <c r="S19" s="8"/>
      <c r="T19" s="8"/>
      <c r="U19" s="8"/>
      <c r="V19" s="8"/>
      <c r="W19" s="8"/>
      <c r="X19" s="9"/>
      <c r="Y19" s="7">
        <v>2012</v>
      </c>
      <c r="Z19" s="8"/>
      <c r="AA19" s="8"/>
      <c r="AB19" s="8"/>
      <c r="AC19" s="8"/>
      <c r="AD19" s="8"/>
      <c r="AE19" s="8"/>
      <c r="AF19" s="8"/>
      <c r="AG19" s="8"/>
      <c r="AH19" s="8"/>
      <c r="AI19" s="8"/>
      <c r="AJ19" s="8"/>
      <c r="AK19" s="9"/>
      <c r="AL19" s="7">
        <v>2013</v>
      </c>
      <c r="AM19" s="8"/>
      <c r="AN19" s="8"/>
      <c r="AO19" s="8"/>
      <c r="AP19" s="8"/>
      <c r="AQ19" s="8"/>
      <c r="AR19" s="8"/>
      <c r="AS19" s="8"/>
      <c r="AT19" s="8"/>
      <c r="AU19" s="8"/>
      <c r="AV19" s="8"/>
      <c r="AW19" s="8"/>
      <c r="AX19" s="9"/>
      <c r="AY19" s="7">
        <v>2014</v>
      </c>
      <c r="AZ19" s="8"/>
      <c r="BA19" s="8"/>
      <c r="BB19" s="9"/>
      <c r="BC19" s="10" t="s">
        <v>1</v>
      </c>
      <c r="BD19" s="11"/>
      <c r="BE19" s="12"/>
      <c r="BF19" s="13" t="s">
        <v>2</v>
      </c>
      <c r="BG19" s="14"/>
    </row>
    <row r="20" spans="1:62" ht="14.25" customHeight="1" x14ac:dyDescent="0.2">
      <c r="C20" s="15" t="s">
        <v>3</v>
      </c>
      <c r="D20" s="16" t="s">
        <v>4</v>
      </c>
      <c r="E20" s="17" t="s">
        <v>5</v>
      </c>
      <c r="F20" s="18" t="s">
        <v>6</v>
      </c>
      <c r="G20" s="18" t="s">
        <v>7</v>
      </c>
      <c r="H20" s="18" t="s">
        <v>8</v>
      </c>
      <c r="I20" s="18" t="s">
        <v>9</v>
      </c>
      <c r="J20" s="18" t="s">
        <v>10</v>
      </c>
      <c r="K20" s="18" t="s">
        <v>11</v>
      </c>
      <c r="L20" s="18" t="s">
        <v>7</v>
      </c>
      <c r="M20" s="18" t="s">
        <v>12</v>
      </c>
      <c r="N20" s="16" t="s">
        <v>13</v>
      </c>
      <c r="O20" s="17" t="s">
        <v>14</v>
      </c>
      <c r="P20" s="18" t="s">
        <v>15</v>
      </c>
      <c r="Q20" s="18" t="s">
        <v>16</v>
      </c>
      <c r="R20" s="18" t="s">
        <v>17</v>
      </c>
      <c r="S20" s="18" t="s">
        <v>18</v>
      </c>
      <c r="T20" s="18" t="s">
        <v>19</v>
      </c>
      <c r="U20" s="18" t="s">
        <v>20</v>
      </c>
      <c r="V20" s="18" t="s">
        <v>16</v>
      </c>
      <c r="W20" s="18" t="s">
        <v>21</v>
      </c>
      <c r="X20" s="16" t="s">
        <v>22</v>
      </c>
      <c r="Y20" s="17" t="s">
        <v>23</v>
      </c>
      <c r="Z20" s="18" t="s">
        <v>24</v>
      </c>
      <c r="AA20" s="18" t="s">
        <v>25</v>
      </c>
      <c r="AB20" s="18" t="s">
        <v>26</v>
      </c>
      <c r="AC20" s="18" t="s">
        <v>27</v>
      </c>
      <c r="AD20" s="18" t="s">
        <v>28</v>
      </c>
      <c r="AE20" s="18" t="s">
        <v>29</v>
      </c>
      <c r="AF20" s="18" t="s">
        <v>30</v>
      </c>
      <c r="AG20" s="18" t="s">
        <v>31</v>
      </c>
      <c r="AH20" s="18" t="s">
        <v>32</v>
      </c>
      <c r="AI20" s="18" t="s">
        <v>25</v>
      </c>
      <c r="AJ20" s="18" t="s">
        <v>33</v>
      </c>
      <c r="AK20" s="16" t="s">
        <v>34</v>
      </c>
      <c r="AL20" s="17" t="s">
        <v>35</v>
      </c>
      <c r="AM20" s="18" t="s">
        <v>36</v>
      </c>
      <c r="AN20" s="18" t="s">
        <v>37</v>
      </c>
      <c r="AO20" s="18" t="s">
        <v>38</v>
      </c>
      <c r="AP20" s="18" t="s">
        <v>39</v>
      </c>
      <c r="AQ20" s="18" t="s">
        <v>40</v>
      </c>
      <c r="AR20" s="18" t="s">
        <v>41</v>
      </c>
      <c r="AS20" s="18" t="s">
        <v>42</v>
      </c>
      <c r="AT20" s="18" t="s">
        <v>43</v>
      </c>
      <c r="AU20" s="18" t="s">
        <v>44</v>
      </c>
      <c r="AV20" s="18" t="s">
        <v>37</v>
      </c>
      <c r="AW20" s="18" t="s">
        <v>45</v>
      </c>
      <c r="AX20" s="16" t="s">
        <v>46</v>
      </c>
      <c r="AY20" s="18" t="s">
        <v>47</v>
      </c>
      <c r="AZ20" s="18" t="s">
        <v>48</v>
      </c>
      <c r="BA20" s="18" t="s">
        <v>49</v>
      </c>
      <c r="BB20" s="18" t="s">
        <v>50</v>
      </c>
      <c r="BC20" s="17" t="s">
        <v>51</v>
      </c>
      <c r="BD20" s="18" t="s">
        <v>52</v>
      </c>
      <c r="BE20" s="16" t="s">
        <v>53</v>
      </c>
      <c r="BF20" s="19" t="s">
        <v>54</v>
      </c>
      <c r="BG20" s="16" t="s">
        <v>55</v>
      </c>
    </row>
    <row r="21" spans="1:62" ht="24.75" customHeight="1" x14ac:dyDescent="0.2">
      <c r="C21" s="20"/>
      <c r="D21" s="21"/>
      <c r="E21" s="22"/>
      <c r="F21" s="23"/>
      <c r="G21" s="24"/>
      <c r="H21" s="24"/>
      <c r="I21" s="24"/>
      <c r="J21" s="23"/>
      <c r="K21" s="24"/>
      <c r="L21" s="24"/>
      <c r="M21" s="24"/>
      <c r="N21" s="21"/>
      <c r="O21" s="22"/>
      <c r="P21" s="23"/>
      <c r="Q21" s="24"/>
      <c r="R21" s="24"/>
      <c r="S21" s="24"/>
      <c r="T21" s="23"/>
      <c r="U21" s="24"/>
      <c r="V21" s="24"/>
      <c r="W21" s="24"/>
      <c r="X21" s="21"/>
      <c r="Y21" s="22"/>
      <c r="Z21" s="23"/>
      <c r="AA21" s="24"/>
      <c r="AB21" s="24"/>
      <c r="AC21" s="24"/>
      <c r="AD21" s="24"/>
      <c r="AE21" s="24"/>
      <c r="AF21" s="24"/>
      <c r="AG21" s="23"/>
      <c r="AH21" s="24"/>
      <c r="AI21" s="24"/>
      <c r="AJ21" s="24"/>
      <c r="AK21" s="21"/>
      <c r="AL21" s="22"/>
      <c r="AM21" s="23"/>
      <c r="AN21" s="24"/>
      <c r="AO21" s="24"/>
      <c r="AP21" s="24"/>
      <c r="AQ21" s="24"/>
      <c r="AR21" s="24"/>
      <c r="AS21" s="24"/>
      <c r="AT21" s="23"/>
      <c r="AU21" s="24"/>
      <c r="AV21" s="24"/>
      <c r="AW21" s="24"/>
      <c r="AX21" s="21"/>
      <c r="AY21" s="24"/>
      <c r="AZ21" s="24"/>
      <c r="BA21" s="24"/>
      <c r="BB21" s="24"/>
      <c r="BC21" s="22"/>
      <c r="BD21" s="23"/>
      <c r="BE21" s="21"/>
      <c r="BF21" s="25"/>
      <c r="BG21" s="21"/>
    </row>
    <row r="22" spans="1:62" ht="36.75" customHeight="1" thickBot="1" x14ac:dyDescent="0.25">
      <c r="B22" s="26"/>
      <c r="C22" s="20"/>
      <c r="D22" s="21"/>
      <c r="E22" s="27"/>
      <c r="F22" s="28"/>
      <c r="G22" s="29"/>
      <c r="H22" s="29"/>
      <c r="I22" s="29"/>
      <c r="J22" s="28"/>
      <c r="K22" s="29"/>
      <c r="L22" s="29"/>
      <c r="M22" s="29"/>
      <c r="N22" s="30"/>
      <c r="O22" s="27"/>
      <c r="P22" s="28"/>
      <c r="Q22" s="29"/>
      <c r="R22" s="29"/>
      <c r="S22" s="29"/>
      <c r="T22" s="28"/>
      <c r="U22" s="29"/>
      <c r="V22" s="29"/>
      <c r="W22" s="29"/>
      <c r="X22" s="30"/>
      <c r="Y22" s="27"/>
      <c r="Z22" s="28"/>
      <c r="AA22" s="29"/>
      <c r="AB22" s="29"/>
      <c r="AC22" s="29"/>
      <c r="AD22" s="29"/>
      <c r="AE22" s="29"/>
      <c r="AF22" s="29"/>
      <c r="AG22" s="28"/>
      <c r="AH22" s="29"/>
      <c r="AI22" s="29"/>
      <c r="AJ22" s="29"/>
      <c r="AK22" s="30"/>
      <c r="AL22" s="27"/>
      <c r="AM22" s="28"/>
      <c r="AN22" s="29"/>
      <c r="AO22" s="29"/>
      <c r="AP22" s="29"/>
      <c r="AQ22" s="29"/>
      <c r="AR22" s="29"/>
      <c r="AS22" s="29"/>
      <c r="AT22" s="28"/>
      <c r="AU22" s="29"/>
      <c r="AV22" s="29"/>
      <c r="AW22" s="29"/>
      <c r="AX22" s="30"/>
      <c r="AY22" s="29"/>
      <c r="AZ22" s="29"/>
      <c r="BA22" s="29"/>
      <c r="BB22" s="29"/>
      <c r="BC22" s="27"/>
      <c r="BD22" s="28"/>
      <c r="BE22" s="30" t="s">
        <v>56</v>
      </c>
      <c r="BF22" s="31"/>
      <c r="BG22" s="30"/>
    </row>
    <row r="23" spans="1:62" ht="33.75" customHeight="1" thickBot="1" x14ac:dyDescent="0.45">
      <c r="C23" s="32" t="s">
        <v>57</v>
      </c>
      <c r="D23" s="33"/>
      <c r="E23" s="34"/>
      <c r="F23" s="35"/>
      <c r="G23" s="36"/>
      <c r="H23" s="36"/>
      <c r="I23" s="36"/>
      <c r="J23" s="36"/>
      <c r="K23" s="36"/>
      <c r="L23" s="36"/>
      <c r="M23" s="36"/>
      <c r="N23" s="37"/>
      <c r="O23" s="34"/>
      <c r="P23" s="35"/>
      <c r="Q23" s="36"/>
      <c r="R23" s="36"/>
      <c r="S23" s="36"/>
      <c r="T23" s="36"/>
      <c r="U23" s="36"/>
      <c r="V23" s="36"/>
      <c r="W23" s="36"/>
      <c r="X23" s="37"/>
      <c r="Y23" s="34"/>
      <c r="Z23" s="35"/>
      <c r="AA23" s="36"/>
      <c r="AB23" s="36"/>
      <c r="AC23" s="36"/>
      <c r="AD23" s="36"/>
      <c r="AE23" s="36"/>
      <c r="AF23" s="36"/>
      <c r="AG23" s="36"/>
      <c r="AH23" s="36"/>
      <c r="AI23" s="36"/>
      <c r="AJ23" s="36"/>
      <c r="AK23" s="37"/>
      <c r="AL23" s="34"/>
      <c r="AM23" s="35"/>
      <c r="AN23" s="36"/>
      <c r="AO23" s="36"/>
      <c r="AP23" s="36"/>
      <c r="AQ23" s="36"/>
      <c r="AR23" s="36"/>
      <c r="AS23" s="36"/>
      <c r="AT23" s="36"/>
      <c r="AU23" s="36"/>
      <c r="AV23" s="36"/>
      <c r="AW23" s="36"/>
      <c r="AX23" s="37"/>
      <c r="AY23" s="38"/>
      <c r="AZ23" s="39"/>
      <c r="BA23" s="36"/>
      <c r="BB23" s="40"/>
      <c r="BC23" s="41"/>
      <c r="BD23" s="41"/>
      <c r="BE23" s="42"/>
      <c r="BF23" s="43"/>
      <c r="BG23" s="44"/>
    </row>
    <row r="24" spans="1:62" ht="15" customHeight="1" thickBot="1" x14ac:dyDescent="0.25">
      <c r="A24" s="2">
        <v>1</v>
      </c>
      <c r="C24" s="34" t="s">
        <v>58</v>
      </c>
      <c r="D24" s="45">
        <v>1550</v>
      </c>
      <c r="E24" s="46"/>
      <c r="F24" s="46"/>
      <c r="G24" s="46"/>
      <c r="H24" s="47"/>
      <c r="I24" s="48">
        <f>E24+F24-G24+H24</f>
        <v>0</v>
      </c>
      <c r="J24" s="46"/>
      <c r="K24" s="46"/>
      <c r="L24" s="46"/>
      <c r="M24" s="47"/>
      <c r="N24" s="49">
        <f>J24+K24-L24+M24</f>
        <v>0</v>
      </c>
      <c r="O24" s="50">
        <f>I24</f>
        <v>0</v>
      </c>
      <c r="P24" s="46"/>
      <c r="Q24" s="46"/>
      <c r="R24" s="47"/>
      <c r="S24" s="48">
        <f>O24+P24-Q24+R24</f>
        <v>0</v>
      </c>
      <c r="T24" s="51">
        <f t="shared" ref="T24:T35" si="0">N24</f>
        <v>0</v>
      </c>
      <c r="U24" s="46"/>
      <c r="V24" s="46"/>
      <c r="W24" s="47"/>
      <c r="X24" s="49">
        <f>T24+U24-V24+W24</f>
        <v>0</v>
      </c>
      <c r="Y24" s="50">
        <f>S24</f>
        <v>0</v>
      </c>
      <c r="Z24" s="46"/>
      <c r="AA24" s="46"/>
      <c r="AB24" s="46">
        <v>708191</v>
      </c>
      <c r="AC24" s="46"/>
      <c r="AD24" s="46"/>
      <c r="AE24" s="46"/>
      <c r="AF24" s="52">
        <f t="shared" ref="AF24:AF35" si="1">Y24+Z24-AA24+SUM(AB24:AE24)</f>
        <v>708191</v>
      </c>
      <c r="AG24" s="53">
        <f>X24</f>
        <v>0</v>
      </c>
      <c r="AH24" s="54"/>
      <c r="AI24" s="46"/>
      <c r="AJ24" s="46">
        <v>6718</v>
      </c>
      <c r="AK24" s="55">
        <f t="shared" ref="AK24:AK35" si="2">AG24+AH24-AI24+AJ24</f>
        <v>6718</v>
      </c>
      <c r="AL24" s="56">
        <f>AF24</f>
        <v>708191</v>
      </c>
      <c r="AM24" s="54">
        <v>609899.29</v>
      </c>
      <c r="AN24" s="54"/>
      <c r="AO24" s="54"/>
      <c r="AP24" s="54"/>
      <c r="AQ24" s="54"/>
      <c r="AR24" s="54"/>
      <c r="AS24" s="52">
        <f t="shared" ref="AS24:AS35" si="3">AL24+AM24-AN24+SUM(AO24:AR24)</f>
        <v>1318090.29</v>
      </c>
      <c r="AT24" s="57">
        <f>AK24</f>
        <v>6718</v>
      </c>
      <c r="AU24" s="54">
        <v>13711.38</v>
      </c>
      <c r="AV24" s="54"/>
      <c r="AW24" s="54"/>
      <c r="AX24" s="55">
        <f t="shared" ref="AX24:AX35" si="4">AT24+AU24-AV24+AW24</f>
        <v>20429.379999999997</v>
      </c>
      <c r="AY24" s="54">
        <v>708190.71999999997</v>
      </c>
      <c r="AZ24" s="54">
        <v>6718</v>
      </c>
      <c r="BA24" s="57">
        <f>AS24-AY24</f>
        <v>609899.57000000007</v>
      </c>
      <c r="BB24" s="58">
        <f>AX24-AZ24</f>
        <v>13711.379999999997</v>
      </c>
      <c r="BC24" s="54">
        <f>BA24*1.47%</f>
        <v>8965.5236789999999</v>
      </c>
      <c r="BD24" s="54">
        <f>BA24*1.47%/12*4</f>
        <v>2988.507893</v>
      </c>
      <c r="BE24" s="59">
        <f>SUM(BA24:BD24)</f>
        <v>635564.98157200008</v>
      </c>
      <c r="BF24" s="60">
        <v>1338519.3899999999</v>
      </c>
      <c r="BG24" s="59">
        <f>BF24-SUM(AS24,AX24)</f>
        <v>-0.28000000002793968</v>
      </c>
    </row>
    <row r="25" spans="1:62" ht="15" customHeight="1" thickBot="1" x14ac:dyDescent="0.25">
      <c r="C25" s="34" t="s">
        <v>59</v>
      </c>
      <c r="D25" s="45">
        <v>1551</v>
      </c>
      <c r="E25" s="61"/>
      <c r="F25" s="62"/>
      <c r="G25" s="62"/>
      <c r="H25" s="62"/>
      <c r="I25" s="63"/>
      <c r="J25" s="62"/>
      <c r="K25" s="62"/>
      <c r="L25" s="62"/>
      <c r="M25" s="62"/>
      <c r="N25" s="63"/>
      <c r="O25" s="63"/>
      <c r="P25" s="62"/>
      <c r="Q25" s="62"/>
      <c r="R25" s="62"/>
      <c r="S25" s="63"/>
      <c r="T25" s="63"/>
      <c r="U25" s="62"/>
      <c r="V25" s="62"/>
      <c r="W25" s="62"/>
      <c r="X25" s="63"/>
      <c r="Y25" s="63"/>
      <c r="Z25" s="62"/>
      <c r="AA25" s="62"/>
      <c r="AB25" s="62"/>
      <c r="AC25" s="62"/>
      <c r="AD25" s="62"/>
      <c r="AE25" s="62"/>
      <c r="AF25" s="63"/>
      <c r="AG25" s="63"/>
      <c r="AH25" s="62"/>
      <c r="AI25" s="62"/>
      <c r="AJ25" s="62"/>
      <c r="AK25" s="64">
        <v>0</v>
      </c>
      <c r="AL25" s="56">
        <f>AK25</f>
        <v>0</v>
      </c>
      <c r="AM25" s="54">
        <v>46736.57</v>
      </c>
      <c r="AN25" s="54"/>
      <c r="AO25" s="54"/>
      <c r="AP25" s="54"/>
      <c r="AQ25" s="54"/>
      <c r="AR25" s="54"/>
      <c r="AS25" s="52">
        <f>AL25+AM25-AN25+SUM(AO25:AR25)</f>
        <v>46736.57</v>
      </c>
      <c r="AT25" s="57">
        <f>AK25</f>
        <v>0</v>
      </c>
      <c r="AU25" s="54"/>
      <c r="AV25" s="54"/>
      <c r="AW25" s="54"/>
      <c r="AX25" s="55">
        <f t="shared" si="4"/>
        <v>0</v>
      </c>
      <c r="AY25" s="54"/>
      <c r="AZ25" s="54"/>
      <c r="BA25" s="57">
        <f t="shared" ref="BA25:BA36" si="5">AS25-AY25</f>
        <v>46736.57</v>
      </c>
      <c r="BB25" s="58">
        <f t="shared" ref="BB25:BB36" si="6">AX25-AZ25</f>
        <v>0</v>
      </c>
      <c r="BC25" s="54"/>
      <c r="BD25" s="54"/>
      <c r="BE25" s="59">
        <f>SUM(BA25:BD25)</f>
        <v>46736.57</v>
      </c>
      <c r="BF25" s="60">
        <v>46735</v>
      </c>
      <c r="BG25" s="59">
        <f t="shared" ref="BG25:BG36" si="7">BF25-SUM(AS25,AX25)</f>
        <v>-1.569999999999709</v>
      </c>
    </row>
    <row r="26" spans="1:62" ht="15" thickBot="1" x14ac:dyDescent="0.25">
      <c r="A26" s="2">
        <v>2</v>
      </c>
      <c r="C26" s="65" t="s">
        <v>60</v>
      </c>
      <c r="D26" s="45">
        <v>1580</v>
      </c>
      <c r="E26" s="66"/>
      <c r="F26" s="66"/>
      <c r="G26" s="66"/>
      <c r="H26" s="67"/>
      <c r="I26" s="68">
        <f t="shared" ref="I26:I36" si="8">E26+F26-G26+SUM(H26:H26)</f>
        <v>0</v>
      </c>
      <c r="J26" s="66"/>
      <c r="K26" s="66"/>
      <c r="L26" s="66"/>
      <c r="M26" s="67"/>
      <c r="N26" s="69">
        <f t="shared" ref="N26:N36" si="9">J26+K26-L26+M26</f>
        <v>0</v>
      </c>
      <c r="O26" s="70">
        <f t="shared" ref="O26:O31" si="10">I26</f>
        <v>0</v>
      </c>
      <c r="P26" s="66"/>
      <c r="Q26" s="66"/>
      <c r="R26" s="67"/>
      <c r="S26" s="68">
        <f t="shared" ref="S26:S36" si="11">O26+P26-Q26+SUM(R26:R26)</f>
        <v>0</v>
      </c>
      <c r="T26" s="51">
        <f t="shared" si="0"/>
        <v>0</v>
      </c>
      <c r="U26" s="66"/>
      <c r="V26" s="66"/>
      <c r="W26" s="67"/>
      <c r="X26" s="69">
        <f t="shared" ref="X26:X36" si="12">T26+U26-V26+W26</f>
        <v>0</v>
      </c>
      <c r="Y26" s="70">
        <f t="shared" ref="Y26:Y35" si="13">S26</f>
        <v>0</v>
      </c>
      <c r="Z26" s="54"/>
      <c r="AA26" s="54"/>
      <c r="AB26" s="66">
        <v>-3573954</v>
      </c>
      <c r="AC26" s="66"/>
      <c r="AD26" s="66"/>
      <c r="AE26" s="66"/>
      <c r="AF26" s="52">
        <f t="shared" si="1"/>
        <v>-3573954</v>
      </c>
      <c r="AG26" s="51">
        <f t="shared" ref="AG26:AG35" si="14">X26</f>
        <v>0</v>
      </c>
      <c r="AH26" s="54"/>
      <c r="AI26" s="54"/>
      <c r="AJ26" s="66">
        <v>-81509</v>
      </c>
      <c r="AK26" s="55">
        <f t="shared" si="2"/>
        <v>-81509</v>
      </c>
      <c r="AL26" s="56">
        <f t="shared" ref="AL26:AL35" si="15">AF26</f>
        <v>-3573954</v>
      </c>
      <c r="AM26" s="54">
        <v>-802533.3</v>
      </c>
      <c r="AN26" s="54"/>
      <c r="AO26" s="54"/>
      <c r="AP26" s="54"/>
      <c r="AQ26" s="54"/>
      <c r="AR26" s="54"/>
      <c r="AS26" s="52">
        <f t="shared" si="3"/>
        <v>-4376487.3</v>
      </c>
      <c r="AT26" s="57">
        <f t="shared" ref="AT26:AT35" si="16">AK26</f>
        <v>-81509</v>
      </c>
      <c r="AU26" s="54">
        <v>-32494.799999999999</v>
      </c>
      <c r="AV26" s="54"/>
      <c r="AW26" s="54"/>
      <c r="AX26" s="55">
        <f t="shared" si="4"/>
        <v>-114003.8</v>
      </c>
      <c r="AY26" s="54">
        <v>-3573954</v>
      </c>
      <c r="AZ26" s="54">
        <v>-81509</v>
      </c>
      <c r="BA26" s="57">
        <f t="shared" si="5"/>
        <v>-802533.29999999981</v>
      </c>
      <c r="BB26" s="58">
        <f t="shared" si="6"/>
        <v>-32494.800000000003</v>
      </c>
      <c r="BC26" s="54">
        <f t="shared" ref="BC26:BC31" si="17">BA26*1.47%</f>
        <v>-11797.239509999998</v>
      </c>
      <c r="BD26" s="54">
        <f t="shared" ref="BD26:BD31" si="18">BA26*1.47%/12*4</f>
        <v>-3932.4131699999994</v>
      </c>
      <c r="BE26" s="59">
        <f t="shared" ref="BE26:BE34" si="19">SUM(BA26:BD26)</f>
        <v>-850757.7526799998</v>
      </c>
      <c r="BF26" s="60">
        <v>-4490491.0999999996</v>
      </c>
      <c r="BG26" s="59">
        <f t="shared" si="7"/>
        <v>0</v>
      </c>
    </row>
    <row r="27" spans="1:62" ht="15" thickBot="1" x14ac:dyDescent="0.25">
      <c r="A27" s="2">
        <v>3</v>
      </c>
      <c r="C27" s="65" t="s">
        <v>61</v>
      </c>
      <c r="D27" s="45">
        <v>1584</v>
      </c>
      <c r="E27" s="54"/>
      <c r="F27" s="66"/>
      <c r="G27" s="54"/>
      <c r="H27" s="71"/>
      <c r="I27" s="72">
        <f t="shared" si="8"/>
        <v>0</v>
      </c>
      <c r="J27" s="54"/>
      <c r="K27" s="54"/>
      <c r="L27" s="54"/>
      <c r="M27" s="71"/>
      <c r="N27" s="73">
        <f t="shared" si="9"/>
        <v>0</v>
      </c>
      <c r="O27" s="56">
        <f t="shared" si="10"/>
        <v>0</v>
      </c>
      <c r="P27" s="54"/>
      <c r="Q27" s="54"/>
      <c r="R27" s="71"/>
      <c r="S27" s="72">
        <f t="shared" si="11"/>
        <v>0</v>
      </c>
      <c r="T27" s="57">
        <f t="shared" si="0"/>
        <v>0</v>
      </c>
      <c r="U27" s="54"/>
      <c r="V27" s="54"/>
      <c r="W27" s="71"/>
      <c r="X27" s="73">
        <f t="shared" si="12"/>
        <v>0</v>
      </c>
      <c r="Y27" s="56">
        <f t="shared" si="13"/>
        <v>0</v>
      </c>
      <c r="Z27" s="54"/>
      <c r="AA27" s="54"/>
      <c r="AB27" s="54">
        <v>347134</v>
      </c>
      <c r="AC27" s="54"/>
      <c r="AD27" s="54"/>
      <c r="AE27" s="54"/>
      <c r="AF27" s="52">
        <f t="shared" si="1"/>
        <v>347134</v>
      </c>
      <c r="AG27" s="57">
        <f t="shared" si="14"/>
        <v>0</v>
      </c>
      <c r="AH27" s="54"/>
      <c r="AI27" s="54"/>
      <c r="AJ27" s="54">
        <v>25321</v>
      </c>
      <c r="AK27" s="55">
        <f t="shared" si="2"/>
        <v>25321</v>
      </c>
      <c r="AL27" s="56">
        <f t="shared" si="15"/>
        <v>347134</v>
      </c>
      <c r="AM27" s="54">
        <v>-186686.8</v>
      </c>
      <c r="AN27" s="54"/>
      <c r="AO27" s="54"/>
      <c r="AP27" s="54"/>
      <c r="AQ27" s="54"/>
      <c r="AR27" s="54"/>
      <c r="AS27" s="52">
        <f t="shared" si="3"/>
        <v>160447.20000000001</v>
      </c>
      <c r="AT27" s="57">
        <f t="shared" si="16"/>
        <v>25321</v>
      </c>
      <c r="AU27" s="54">
        <v>2049.27</v>
      </c>
      <c r="AV27" s="54"/>
      <c r="AW27" s="54"/>
      <c r="AX27" s="55">
        <f t="shared" si="4"/>
        <v>27370.27</v>
      </c>
      <c r="AY27" s="54">
        <v>347134</v>
      </c>
      <c r="AZ27" s="54">
        <v>25321</v>
      </c>
      <c r="BA27" s="57">
        <f t="shared" si="5"/>
        <v>-186686.8</v>
      </c>
      <c r="BB27" s="58">
        <f t="shared" si="6"/>
        <v>2049.2700000000004</v>
      </c>
      <c r="BC27" s="54">
        <f t="shared" si="17"/>
        <v>-2744.2959599999999</v>
      </c>
      <c r="BD27" s="54">
        <f t="shared" si="18"/>
        <v>-914.76531999999997</v>
      </c>
      <c r="BE27" s="59">
        <f t="shared" si="19"/>
        <v>-188296.59127999999</v>
      </c>
      <c r="BF27" s="60">
        <v>187817.34</v>
      </c>
      <c r="BG27" s="59">
        <f t="shared" si="7"/>
        <v>-0.13000000000465661</v>
      </c>
    </row>
    <row r="28" spans="1:62" ht="15" thickBot="1" x14ac:dyDescent="0.25">
      <c r="A28" s="2">
        <v>4</v>
      </c>
      <c r="C28" s="65" t="s">
        <v>62</v>
      </c>
      <c r="D28" s="45">
        <v>1586</v>
      </c>
      <c r="E28" s="54"/>
      <c r="F28" s="54"/>
      <c r="G28" s="54"/>
      <c r="H28" s="71"/>
      <c r="I28" s="72">
        <f t="shared" si="8"/>
        <v>0</v>
      </c>
      <c r="J28" s="54"/>
      <c r="K28" s="54"/>
      <c r="L28" s="54"/>
      <c r="M28" s="71"/>
      <c r="N28" s="73">
        <f t="shared" si="9"/>
        <v>0</v>
      </c>
      <c r="O28" s="56">
        <f t="shared" si="10"/>
        <v>0</v>
      </c>
      <c r="P28" s="54"/>
      <c r="Q28" s="54"/>
      <c r="R28" s="71"/>
      <c r="S28" s="72">
        <f t="shared" si="11"/>
        <v>0</v>
      </c>
      <c r="T28" s="57">
        <f t="shared" si="0"/>
        <v>0</v>
      </c>
      <c r="U28" s="54"/>
      <c r="V28" s="54"/>
      <c r="W28" s="71"/>
      <c r="X28" s="73">
        <f t="shared" si="12"/>
        <v>0</v>
      </c>
      <c r="Y28" s="56">
        <f t="shared" si="13"/>
        <v>0</v>
      </c>
      <c r="Z28" s="54"/>
      <c r="AA28" s="54"/>
      <c r="AB28" s="54">
        <v>-1267076</v>
      </c>
      <c r="AC28" s="54"/>
      <c r="AD28" s="54"/>
      <c r="AE28" s="54"/>
      <c r="AF28" s="52">
        <f t="shared" si="1"/>
        <v>-1267076</v>
      </c>
      <c r="AG28" s="57">
        <f t="shared" si="14"/>
        <v>0</v>
      </c>
      <c r="AH28" s="54"/>
      <c r="AI28" s="54"/>
      <c r="AJ28" s="54">
        <v>-22282</v>
      </c>
      <c r="AK28" s="55">
        <f t="shared" si="2"/>
        <v>-22282</v>
      </c>
      <c r="AL28" s="56">
        <f t="shared" si="15"/>
        <v>-1267076</v>
      </c>
      <c r="AM28" s="54">
        <v>-1336053.54</v>
      </c>
      <c r="AN28" s="54"/>
      <c r="AO28" s="54"/>
      <c r="AP28" s="54"/>
      <c r="AQ28" s="54"/>
      <c r="AR28" s="54"/>
      <c r="AS28" s="52">
        <f t="shared" si="3"/>
        <v>-2603129.54</v>
      </c>
      <c r="AT28" s="57">
        <f t="shared" si="16"/>
        <v>-22282</v>
      </c>
      <c r="AU28" s="54">
        <v>-25472.26</v>
      </c>
      <c r="AV28" s="54"/>
      <c r="AW28" s="54"/>
      <c r="AX28" s="55">
        <f t="shared" si="4"/>
        <v>-47754.259999999995</v>
      </c>
      <c r="AY28" s="54">
        <v>-1267076</v>
      </c>
      <c r="AZ28" s="54">
        <v>-22282</v>
      </c>
      <c r="BA28" s="57">
        <f t="shared" si="5"/>
        <v>-1336053.54</v>
      </c>
      <c r="BB28" s="58">
        <f t="shared" si="6"/>
        <v>-25472.259999999995</v>
      </c>
      <c r="BC28" s="54">
        <f t="shared" si="17"/>
        <v>-19639.987037999999</v>
      </c>
      <c r="BD28" s="54">
        <f t="shared" si="18"/>
        <v>-6546.6623460000001</v>
      </c>
      <c r="BE28" s="59">
        <f t="shared" si="19"/>
        <v>-1387712.4493840002</v>
      </c>
      <c r="BF28" s="60">
        <v>-2650884.38</v>
      </c>
      <c r="BG28" s="59">
        <f t="shared" si="7"/>
        <v>-0.58000000007450581</v>
      </c>
      <c r="BJ28" s="74"/>
    </row>
    <row r="29" spans="1:62" ht="15" thickBot="1" x14ac:dyDescent="0.25">
      <c r="A29" s="2">
        <v>5</v>
      </c>
      <c r="C29" s="65" t="s">
        <v>63</v>
      </c>
      <c r="D29" s="45">
        <v>1588</v>
      </c>
      <c r="E29" s="54"/>
      <c r="F29" s="54"/>
      <c r="G29" s="54"/>
      <c r="H29" s="71"/>
      <c r="I29" s="72">
        <f t="shared" si="8"/>
        <v>0</v>
      </c>
      <c r="J29" s="54"/>
      <c r="K29" s="54"/>
      <c r="L29" s="54"/>
      <c r="M29" s="71"/>
      <c r="N29" s="73">
        <f t="shared" si="9"/>
        <v>0</v>
      </c>
      <c r="O29" s="56">
        <f t="shared" si="10"/>
        <v>0</v>
      </c>
      <c r="P29" s="54"/>
      <c r="Q29" s="54"/>
      <c r="R29" s="71"/>
      <c r="S29" s="72">
        <f t="shared" si="11"/>
        <v>0</v>
      </c>
      <c r="T29" s="57">
        <f t="shared" si="0"/>
        <v>0</v>
      </c>
      <c r="U29" s="54"/>
      <c r="V29" s="54"/>
      <c r="W29" s="71"/>
      <c r="X29" s="73">
        <f t="shared" si="12"/>
        <v>0</v>
      </c>
      <c r="Y29" s="56">
        <f t="shared" si="13"/>
        <v>0</v>
      </c>
      <c r="Z29" s="54"/>
      <c r="AA29" s="54"/>
      <c r="AB29" s="54">
        <v>9554493</v>
      </c>
      <c r="AC29" s="54"/>
      <c r="AD29" s="54"/>
      <c r="AE29" s="54"/>
      <c r="AF29" s="52">
        <f t="shared" si="1"/>
        <v>9554493</v>
      </c>
      <c r="AG29" s="57">
        <f t="shared" si="14"/>
        <v>0</v>
      </c>
      <c r="AH29" s="54"/>
      <c r="AI29" s="54"/>
      <c r="AJ29" s="54">
        <v>-125909</v>
      </c>
      <c r="AK29" s="55">
        <f t="shared" si="2"/>
        <v>-125909</v>
      </c>
      <c r="AL29" s="56">
        <f t="shared" si="15"/>
        <v>9554493</v>
      </c>
      <c r="AM29" s="54">
        <v>6281346.1399999997</v>
      </c>
      <c r="AN29" s="54"/>
      <c r="AO29" s="54"/>
      <c r="AP29" s="54"/>
      <c r="AQ29" s="54"/>
      <c r="AR29" s="54"/>
      <c r="AS29" s="52">
        <f t="shared" si="3"/>
        <v>15835839.140000001</v>
      </c>
      <c r="AT29" s="57">
        <f t="shared" si="16"/>
        <v>-125909</v>
      </c>
      <c r="AU29" s="54">
        <v>-161735.95000000001</v>
      </c>
      <c r="AV29" s="54"/>
      <c r="AW29" s="54"/>
      <c r="AX29" s="55">
        <f t="shared" si="4"/>
        <v>-287644.95</v>
      </c>
      <c r="AY29" s="54">
        <v>9554493</v>
      </c>
      <c r="AZ29" s="54">
        <v>-125909</v>
      </c>
      <c r="BA29" s="57">
        <f t="shared" si="5"/>
        <v>6281346.1400000006</v>
      </c>
      <c r="BB29" s="58">
        <f t="shared" si="6"/>
        <v>-161735.95000000001</v>
      </c>
      <c r="BC29" s="54">
        <f t="shared" si="17"/>
        <v>92335.788258</v>
      </c>
      <c r="BD29" s="54">
        <f t="shared" si="18"/>
        <v>30778.596086000001</v>
      </c>
      <c r="BE29" s="59">
        <f t="shared" si="19"/>
        <v>6242724.5743440008</v>
      </c>
      <c r="BF29" s="60">
        <v>15548194.189999999</v>
      </c>
      <c r="BG29" s="59">
        <f t="shared" si="7"/>
        <v>0</v>
      </c>
    </row>
    <row r="30" spans="1:62" ht="15" thickBot="1" x14ac:dyDescent="0.25">
      <c r="A30" s="2">
        <v>6</v>
      </c>
      <c r="C30" s="65" t="s">
        <v>64</v>
      </c>
      <c r="D30" s="45">
        <v>1589</v>
      </c>
      <c r="E30" s="54"/>
      <c r="F30" s="54"/>
      <c r="G30" s="54"/>
      <c r="H30" s="71"/>
      <c r="I30" s="72">
        <f t="shared" si="8"/>
        <v>0</v>
      </c>
      <c r="J30" s="54"/>
      <c r="K30" s="54"/>
      <c r="L30" s="54"/>
      <c r="M30" s="71"/>
      <c r="N30" s="73">
        <f t="shared" si="9"/>
        <v>0</v>
      </c>
      <c r="O30" s="56">
        <f t="shared" si="10"/>
        <v>0</v>
      </c>
      <c r="P30" s="54"/>
      <c r="Q30" s="54"/>
      <c r="R30" s="71"/>
      <c r="S30" s="72">
        <f t="shared" si="11"/>
        <v>0</v>
      </c>
      <c r="T30" s="57">
        <f t="shared" si="0"/>
        <v>0</v>
      </c>
      <c r="U30" s="54"/>
      <c r="V30" s="54"/>
      <c r="W30" s="71"/>
      <c r="X30" s="73">
        <f t="shared" si="12"/>
        <v>0</v>
      </c>
      <c r="Y30" s="56">
        <f t="shared" si="13"/>
        <v>0</v>
      </c>
      <c r="Z30" s="54"/>
      <c r="AA30" s="54"/>
      <c r="AB30" s="54">
        <v>-8731842</v>
      </c>
      <c r="AC30" s="54"/>
      <c r="AD30" s="54"/>
      <c r="AE30" s="54"/>
      <c r="AF30" s="52">
        <f t="shared" si="1"/>
        <v>-8731842</v>
      </c>
      <c r="AG30" s="57">
        <f t="shared" si="14"/>
        <v>0</v>
      </c>
      <c r="AH30" s="54"/>
      <c r="AI30" s="54"/>
      <c r="AJ30" s="54">
        <v>105435</v>
      </c>
      <c r="AK30" s="55">
        <f t="shared" si="2"/>
        <v>105435</v>
      </c>
      <c r="AL30" s="56">
        <f t="shared" si="15"/>
        <v>-8731842</v>
      </c>
      <c r="AM30" s="54">
        <v>-5767264.8799999999</v>
      </c>
      <c r="AN30" s="54"/>
      <c r="AO30" s="54"/>
      <c r="AP30" s="54"/>
      <c r="AQ30" s="54"/>
      <c r="AR30" s="54"/>
      <c r="AS30" s="52">
        <f t="shared" si="3"/>
        <v>-14499106.879999999</v>
      </c>
      <c r="AT30" s="57">
        <f t="shared" si="16"/>
        <v>105435</v>
      </c>
      <c r="AU30" s="54">
        <v>184330.7</v>
      </c>
      <c r="AV30" s="54"/>
      <c r="AW30" s="54"/>
      <c r="AX30" s="55">
        <f t="shared" si="4"/>
        <v>289765.7</v>
      </c>
      <c r="AY30" s="54">
        <v>-8731842</v>
      </c>
      <c r="AZ30" s="54">
        <v>105435</v>
      </c>
      <c r="BA30" s="57">
        <f t="shared" si="5"/>
        <v>-5767264.879999999</v>
      </c>
      <c r="BB30" s="58">
        <f t="shared" si="6"/>
        <v>184330.7</v>
      </c>
      <c r="BC30" s="54">
        <f t="shared" si="17"/>
        <v>-84778.793735999978</v>
      </c>
      <c r="BD30" s="54">
        <f t="shared" si="18"/>
        <v>-28259.597911999994</v>
      </c>
      <c r="BE30" s="59">
        <f t="shared" si="19"/>
        <v>-5695972.5716479979</v>
      </c>
      <c r="BF30" s="60">
        <v>-14209341.18</v>
      </c>
      <c r="BG30" s="59">
        <f t="shared" si="7"/>
        <v>0</v>
      </c>
    </row>
    <row r="31" spans="1:62" ht="15" thickBot="1" x14ac:dyDescent="0.25">
      <c r="A31" s="2">
        <v>7</v>
      </c>
      <c r="C31" s="34" t="s">
        <v>65</v>
      </c>
      <c r="D31" s="45">
        <v>1590</v>
      </c>
      <c r="E31" s="54"/>
      <c r="F31" s="54"/>
      <c r="G31" s="54"/>
      <c r="H31" s="71"/>
      <c r="I31" s="72">
        <f t="shared" si="8"/>
        <v>0</v>
      </c>
      <c r="J31" s="54"/>
      <c r="K31" s="54"/>
      <c r="L31" s="54"/>
      <c r="M31" s="71"/>
      <c r="N31" s="73">
        <f t="shared" si="9"/>
        <v>0</v>
      </c>
      <c r="O31" s="56">
        <f t="shared" si="10"/>
        <v>0</v>
      </c>
      <c r="P31" s="54"/>
      <c r="Q31" s="54"/>
      <c r="R31" s="71"/>
      <c r="S31" s="72">
        <f t="shared" si="11"/>
        <v>0</v>
      </c>
      <c r="T31" s="57">
        <f t="shared" si="0"/>
        <v>0</v>
      </c>
      <c r="U31" s="54"/>
      <c r="V31" s="54"/>
      <c r="W31" s="71"/>
      <c r="X31" s="73">
        <f t="shared" si="12"/>
        <v>0</v>
      </c>
      <c r="Y31" s="56">
        <f t="shared" si="13"/>
        <v>0</v>
      </c>
      <c r="Z31" s="54"/>
      <c r="AA31" s="54"/>
      <c r="AB31" s="54">
        <v>-1684689</v>
      </c>
      <c r="AC31" s="54"/>
      <c r="AD31" s="54"/>
      <c r="AE31" s="54"/>
      <c r="AF31" s="52">
        <f t="shared" si="1"/>
        <v>-1684689</v>
      </c>
      <c r="AG31" s="57">
        <f t="shared" si="14"/>
        <v>0</v>
      </c>
      <c r="AH31" s="54"/>
      <c r="AI31" s="54"/>
      <c r="AJ31" s="54">
        <v>232195</v>
      </c>
      <c r="AK31" s="55">
        <f t="shared" si="2"/>
        <v>232195</v>
      </c>
      <c r="AL31" s="56">
        <f t="shared" si="15"/>
        <v>-1684689</v>
      </c>
      <c r="AM31" s="54">
        <v>2692495.45</v>
      </c>
      <c r="AN31" s="54"/>
      <c r="AO31" s="54"/>
      <c r="AP31" s="54"/>
      <c r="AQ31" s="54"/>
      <c r="AR31" s="54"/>
      <c r="AS31" s="52">
        <f t="shared" si="3"/>
        <v>1007806.4500000002</v>
      </c>
      <c r="AT31" s="57">
        <f t="shared" si="16"/>
        <v>232195</v>
      </c>
      <c r="AU31" s="54">
        <v>-24832.48</v>
      </c>
      <c r="AV31" s="54"/>
      <c r="AW31" s="54"/>
      <c r="AX31" s="55">
        <f t="shared" si="4"/>
        <v>207362.52</v>
      </c>
      <c r="AY31" s="54">
        <v>-1684689</v>
      </c>
      <c r="AZ31" s="54">
        <v>232195</v>
      </c>
      <c r="BA31" s="57">
        <f t="shared" si="5"/>
        <v>2692495.45</v>
      </c>
      <c r="BB31" s="58">
        <f t="shared" si="6"/>
        <v>-24832.48000000001</v>
      </c>
      <c r="BC31" s="54">
        <f t="shared" si="17"/>
        <v>39579.683115</v>
      </c>
      <c r="BD31" s="54">
        <f t="shared" si="18"/>
        <v>13193.227704999999</v>
      </c>
      <c r="BE31" s="59">
        <f t="shared" si="19"/>
        <v>2720435.8808200001</v>
      </c>
      <c r="BF31" s="60">
        <v>1215168.97</v>
      </c>
      <c r="BG31" s="59">
        <f t="shared" si="7"/>
        <v>0</v>
      </c>
    </row>
    <row r="32" spans="1:62" ht="17.25" thickBot="1" x14ac:dyDescent="0.25">
      <c r="A32" s="2">
        <v>8</v>
      </c>
      <c r="C32" s="75" t="s">
        <v>66</v>
      </c>
      <c r="D32" s="45">
        <v>1595</v>
      </c>
      <c r="E32" s="54"/>
      <c r="F32" s="54"/>
      <c r="G32" s="54"/>
      <c r="H32" s="71"/>
      <c r="I32" s="72">
        <f t="shared" si="8"/>
        <v>0</v>
      </c>
      <c r="J32" s="54"/>
      <c r="K32" s="54"/>
      <c r="L32" s="54"/>
      <c r="M32" s="71"/>
      <c r="N32" s="73">
        <f t="shared" si="9"/>
        <v>0</v>
      </c>
      <c r="O32" s="56">
        <f>I32</f>
        <v>0</v>
      </c>
      <c r="P32" s="54"/>
      <c r="Q32" s="54"/>
      <c r="R32" s="71"/>
      <c r="S32" s="72">
        <f t="shared" si="11"/>
        <v>0</v>
      </c>
      <c r="T32" s="57">
        <f t="shared" si="0"/>
        <v>0</v>
      </c>
      <c r="U32" s="54"/>
      <c r="V32" s="54"/>
      <c r="W32" s="71"/>
      <c r="X32" s="73">
        <f t="shared" si="12"/>
        <v>0</v>
      </c>
      <c r="Y32" s="56">
        <f t="shared" si="13"/>
        <v>0</v>
      </c>
      <c r="Z32" s="54"/>
      <c r="AA32" s="54"/>
      <c r="AB32" s="54"/>
      <c r="AC32" s="54"/>
      <c r="AD32" s="54"/>
      <c r="AE32" s="54"/>
      <c r="AF32" s="52">
        <f t="shared" si="1"/>
        <v>0</v>
      </c>
      <c r="AG32" s="57">
        <f t="shared" si="14"/>
        <v>0</v>
      </c>
      <c r="AH32" s="54"/>
      <c r="AI32" s="54"/>
      <c r="AJ32" s="54"/>
      <c r="AK32" s="55">
        <f t="shared" si="2"/>
        <v>0</v>
      </c>
      <c r="AL32" s="56">
        <f t="shared" si="15"/>
        <v>0</v>
      </c>
      <c r="AM32" s="54"/>
      <c r="AN32" s="54"/>
      <c r="AO32" s="54"/>
      <c r="AP32" s="54"/>
      <c r="AQ32" s="54"/>
      <c r="AR32" s="54"/>
      <c r="AS32" s="52">
        <f t="shared" si="3"/>
        <v>0</v>
      </c>
      <c r="AT32" s="57">
        <f t="shared" si="16"/>
        <v>0</v>
      </c>
      <c r="AU32" s="54"/>
      <c r="AV32" s="54"/>
      <c r="AW32" s="54"/>
      <c r="AX32" s="55">
        <f t="shared" si="4"/>
        <v>0</v>
      </c>
      <c r="AY32" s="54"/>
      <c r="AZ32" s="54"/>
      <c r="BA32" s="57">
        <f t="shared" si="5"/>
        <v>0</v>
      </c>
      <c r="BB32" s="58">
        <f t="shared" si="6"/>
        <v>0</v>
      </c>
      <c r="BC32" s="54"/>
      <c r="BD32" s="54"/>
      <c r="BE32" s="59">
        <f t="shared" si="19"/>
        <v>0</v>
      </c>
      <c r="BF32" s="60"/>
      <c r="BG32" s="59">
        <f t="shared" si="7"/>
        <v>0</v>
      </c>
    </row>
    <row r="33" spans="1:59" ht="17.25" thickBot="1" x14ac:dyDescent="0.25">
      <c r="A33" s="2">
        <v>9</v>
      </c>
      <c r="C33" s="75" t="s">
        <v>67</v>
      </c>
      <c r="D33" s="45">
        <v>1595</v>
      </c>
      <c r="E33" s="54"/>
      <c r="F33" s="54"/>
      <c r="G33" s="54"/>
      <c r="H33" s="71"/>
      <c r="I33" s="72">
        <f t="shared" si="8"/>
        <v>0</v>
      </c>
      <c r="J33" s="54"/>
      <c r="K33" s="54"/>
      <c r="L33" s="54"/>
      <c r="M33" s="71"/>
      <c r="N33" s="73">
        <f t="shared" si="9"/>
        <v>0</v>
      </c>
      <c r="O33" s="56">
        <f>I33</f>
        <v>0</v>
      </c>
      <c r="P33" s="54"/>
      <c r="Q33" s="54"/>
      <c r="R33" s="71"/>
      <c r="S33" s="72">
        <f t="shared" si="11"/>
        <v>0</v>
      </c>
      <c r="T33" s="57">
        <f t="shared" si="0"/>
        <v>0</v>
      </c>
      <c r="U33" s="54"/>
      <c r="V33" s="54"/>
      <c r="W33" s="71"/>
      <c r="X33" s="73">
        <f t="shared" si="12"/>
        <v>0</v>
      </c>
      <c r="Y33" s="56">
        <f t="shared" si="13"/>
        <v>0</v>
      </c>
      <c r="Z33" s="54"/>
      <c r="AA33" s="54"/>
      <c r="AB33" s="54"/>
      <c r="AC33" s="54"/>
      <c r="AD33" s="54"/>
      <c r="AE33" s="54"/>
      <c r="AF33" s="52">
        <f t="shared" si="1"/>
        <v>0</v>
      </c>
      <c r="AG33" s="57">
        <f t="shared" si="14"/>
        <v>0</v>
      </c>
      <c r="AH33" s="54"/>
      <c r="AI33" s="54"/>
      <c r="AJ33" s="54"/>
      <c r="AK33" s="55">
        <f t="shared" si="2"/>
        <v>0</v>
      </c>
      <c r="AL33" s="56">
        <f t="shared" si="15"/>
        <v>0</v>
      </c>
      <c r="AM33" s="54"/>
      <c r="AN33" s="54"/>
      <c r="AO33" s="54"/>
      <c r="AP33" s="54"/>
      <c r="AQ33" s="54"/>
      <c r="AR33" s="54"/>
      <c r="AS33" s="52">
        <f t="shared" si="3"/>
        <v>0</v>
      </c>
      <c r="AT33" s="57">
        <f t="shared" si="16"/>
        <v>0</v>
      </c>
      <c r="AU33" s="54"/>
      <c r="AV33" s="54"/>
      <c r="AW33" s="54"/>
      <c r="AX33" s="55">
        <f t="shared" si="4"/>
        <v>0</v>
      </c>
      <c r="AY33" s="54"/>
      <c r="AZ33" s="54"/>
      <c r="BA33" s="57">
        <f t="shared" si="5"/>
        <v>0</v>
      </c>
      <c r="BB33" s="58">
        <f t="shared" si="6"/>
        <v>0</v>
      </c>
      <c r="BC33" s="54"/>
      <c r="BD33" s="54"/>
      <c r="BE33" s="59">
        <f t="shared" si="19"/>
        <v>0</v>
      </c>
      <c r="BF33" s="60"/>
      <c r="BG33" s="59">
        <f t="shared" si="7"/>
        <v>0</v>
      </c>
    </row>
    <row r="34" spans="1:59" ht="17.25" thickBot="1" x14ac:dyDescent="0.25">
      <c r="A34" s="2">
        <v>9</v>
      </c>
      <c r="C34" s="75" t="s">
        <v>68</v>
      </c>
      <c r="D34" s="45">
        <v>1595</v>
      </c>
      <c r="E34" s="54"/>
      <c r="F34" s="54"/>
      <c r="G34" s="54"/>
      <c r="H34" s="71"/>
      <c r="I34" s="72">
        <f t="shared" si="8"/>
        <v>0</v>
      </c>
      <c r="J34" s="54"/>
      <c r="K34" s="54"/>
      <c r="L34" s="54"/>
      <c r="M34" s="71"/>
      <c r="N34" s="73">
        <f t="shared" si="9"/>
        <v>0</v>
      </c>
      <c r="O34" s="56">
        <f>I34</f>
        <v>0</v>
      </c>
      <c r="P34" s="54"/>
      <c r="Q34" s="54"/>
      <c r="R34" s="71"/>
      <c r="S34" s="72">
        <f t="shared" si="11"/>
        <v>0</v>
      </c>
      <c r="T34" s="57">
        <f t="shared" si="0"/>
        <v>0</v>
      </c>
      <c r="U34" s="54"/>
      <c r="V34" s="54"/>
      <c r="W34" s="71"/>
      <c r="X34" s="73">
        <f t="shared" si="12"/>
        <v>0</v>
      </c>
      <c r="Y34" s="56">
        <f t="shared" si="13"/>
        <v>0</v>
      </c>
      <c r="Z34" s="54"/>
      <c r="AA34" s="54"/>
      <c r="AB34" s="54"/>
      <c r="AC34" s="54"/>
      <c r="AD34" s="54"/>
      <c r="AE34" s="54"/>
      <c r="AF34" s="52">
        <f t="shared" si="1"/>
        <v>0</v>
      </c>
      <c r="AG34" s="57">
        <f t="shared" si="14"/>
        <v>0</v>
      </c>
      <c r="AH34" s="54"/>
      <c r="AI34" s="54"/>
      <c r="AJ34" s="54"/>
      <c r="AK34" s="55">
        <f t="shared" si="2"/>
        <v>0</v>
      </c>
      <c r="AL34" s="56">
        <f t="shared" si="15"/>
        <v>0</v>
      </c>
      <c r="AM34" s="54"/>
      <c r="AN34" s="54"/>
      <c r="AO34" s="54"/>
      <c r="AP34" s="54"/>
      <c r="AQ34" s="54"/>
      <c r="AR34" s="54"/>
      <c r="AS34" s="52">
        <f t="shared" si="3"/>
        <v>0</v>
      </c>
      <c r="AT34" s="57">
        <f t="shared" si="16"/>
        <v>0</v>
      </c>
      <c r="AU34" s="54"/>
      <c r="AV34" s="54"/>
      <c r="AW34" s="54"/>
      <c r="AX34" s="55">
        <f t="shared" si="4"/>
        <v>0</v>
      </c>
      <c r="AY34" s="54"/>
      <c r="AZ34" s="54"/>
      <c r="BA34" s="57">
        <f t="shared" si="5"/>
        <v>0</v>
      </c>
      <c r="BB34" s="58">
        <f t="shared" si="6"/>
        <v>0</v>
      </c>
      <c r="BC34" s="54"/>
      <c r="BD34" s="54"/>
      <c r="BE34" s="59">
        <f t="shared" si="19"/>
        <v>0</v>
      </c>
      <c r="BF34" s="60"/>
      <c r="BG34" s="59">
        <f t="shared" si="7"/>
        <v>0</v>
      </c>
    </row>
    <row r="35" spans="1:59" ht="17.25" thickBot="1" x14ac:dyDescent="0.25">
      <c r="A35" s="2">
        <v>9</v>
      </c>
      <c r="C35" s="75" t="s">
        <v>69</v>
      </c>
      <c r="D35" s="45">
        <v>1595</v>
      </c>
      <c r="E35" s="54"/>
      <c r="F35" s="54"/>
      <c r="G35" s="54"/>
      <c r="H35" s="71"/>
      <c r="I35" s="72">
        <f t="shared" si="8"/>
        <v>0</v>
      </c>
      <c r="J35" s="54"/>
      <c r="K35" s="54"/>
      <c r="L35" s="54"/>
      <c r="M35" s="71"/>
      <c r="N35" s="73">
        <f t="shared" si="9"/>
        <v>0</v>
      </c>
      <c r="O35" s="56">
        <f>I35</f>
        <v>0</v>
      </c>
      <c r="P35" s="54"/>
      <c r="Q35" s="54"/>
      <c r="R35" s="71"/>
      <c r="S35" s="72">
        <f t="shared" si="11"/>
        <v>0</v>
      </c>
      <c r="T35" s="57">
        <f t="shared" si="0"/>
        <v>0</v>
      </c>
      <c r="U35" s="54"/>
      <c r="V35" s="54"/>
      <c r="W35" s="71"/>
      <c r="X35" s="73">
        <f t="shared" si="12"/>
        <v>0</v>
      </c>
      <c r="Y35" s="56">
        <f t="shared" si="13"/>
        <v>0</v>
      </c>
      <c r="Z35" s="54"/>
      <c r="AA35" s="54"/>
      <c r="AB35" s="54"/>
      <c r="AC35" s="54"/>
      <c r="AD35" s="54"/>
      <c r="AE35" s="54"/>
      <c r="AF35" s="52">
        <f t="shared" si="1"/>
        <v>0</v>
      </c>
      <c r="AG35" s="57">
        <f t="shared" si="14"/>
        <v>0</v>
      </c>
      <c r="AH35" s="54"/>
      <c r="AI35" s="54"/>
      <c r="AJ35" s="54"/>
      <c r="AK35" s="55">
        <f t="shared" si="2"/>
        <v>0</v>
      </c>
      <c r="AL35" s="56">
        <f t="shared" si="15"/>
        <v>0</v>
      </c>
      <c r="AM35" s="54"/>
      <c r="AN35" s="54"/>
      <c r="AO35" s="54"/>
      <c r="AP35" s="54"/>
      <c r="AQ35" s="54"/>
      <c r="AR35" s="54"/>
      <c r="AS35" s="52">
        <f t="shared" si="3"/>
        <v>0</v>
      </c>
      <c r="AT35" s="57">
        <f t="shared" si="16"/>
        <v>0</v>
      </c>
      <c r="AU35" s="54"/>
      <c r="AV35" s="54"/>
      <c r="AW35" s="54"/>
      <c r="AX35" s="55">
        <f t="shared" si="4"/>
        <v>0</v>
      </c>
      <c r="AY35" s="54"/>
      <c r="AZ35" s="54"/>
      <c r="BA35" s="57">
        <f t="shared" si="5"/>
        <v>0</v>
      </c>
      <c r="BB35" s="58">
        <f t="shared" si="6"/>
        <v>0</v>
      </c>
      <c r="BC35" s="54"/>
      <c r="BD35" s="54"/>
      <c r="BE35" s="59">
        <f>SUM(BA35:BD35)</f>
        <v>0</v>
      </c>
      <c r="BF35" s="60"/>
      <c r="BG35" s="59">
        <f t="shared" si="7"/>
        <v>0</v>
      </c>
    </row>
    <row r="36" spans="1:59" ht="17.25" thickBot="1" x14ac:dyDescent="0.25">
      <c r="A36" s="2">
        <v>9</v>
      </c>
      <c r="C36" s="75" t="s">
        <v>70</v>
      </c>
      <c r="D36" s="45">
        <v>1595</v>
      </c>
      <c r="E36" s="54"/>
      <c r="F36" s="54"/>
      <c r="G36" s="54"/>
      <c r="H36" s="71"/>
      <c r="I36" s="72">
        <f t="shared" si="8"/>
        <v>0</v>
      </c>
      <c r="J36" s="54"/>
      <c r="K36" s="54"/>
      <c r="L36" s="54"/>
      <c r="M36" s="71"/>
      <c r="N36" s="73">
        <f t="shared" si="9"/>
        <v>0</v>
      </c>
      <c r="O36" s="56">
        <f>I36</f>
        <v>0</v>
      </c>
      <c r="P36" s="54"/>
      <c r="Q36" s="54"/>
      <c r="R36" s="71"/>
      <c r="S36" s="72">
        <f t="shared" si="11"/>
        <v>0</v>
      </c>
      <c r="T36" s="57">
        <f>N36</f>
        <v>0</v>
      </c>
      <c r="U36" s="54"/>
      <c r="V36" s="54"/>
      <c r="W36" s="71"/>
      <c r="X36" s="73">
        <f t="shared" si="12"/>
        <v>0</v>
      </c>
      <c r="Y36" s="56">
        <f>S36</f>
        <v>0</v>
      </c>
      <c r="Z36" s="54"/>
      <c r="AA36" s="54"/>
      <c r="AB36" s="54"/>
      <c r="AC36" s="54"/>
      <c r="AD36" s="54"/>
      <c r="AE36" s="54"/>
      <c r="AF36" s="52">
        <f>Y36+Z36-AA36+SUM(AB36:AE36)</f>
        <v>0</v>
      </c>
      <c r="AG36" s="57">
        <f>X36</f>
        <v>0</v>
      </c>
      <c r="AH36" s="54"/>
      <c r="AI36" s="54"/>
      <c r="AJ36" s="54"/>
      <c r="AK36" s="55">
        <f>AG36+AH36-AI36+AJ36</f>
        <v>0</v>
      </c>
      <c r="AL36" s="56">
        <f>AF36</f>
        <v>0</v>
      </c>
      <c r="AM36" s="54"/>
      <c r="AN36" s="54"/>
      <c r="AO36" s="54"/>
      <c r="AP36" s="54"/>
      <c r="AQ36" s="54"/>
      <c r="AR36" s="54"/>
      <c r="AS36" s="52">
        <f>AL36+AM36-AN36+SUM(AO36:AR36)</f>
        <v>0</v>
      </c>
      <c r="AT36" s="57">
        <f>AK36</f>
        <v>0</v>
      </c>
      <c r="AU36" s="54"/>
      <c r="AV36" s="54"/>
      <c r="AW36" s="54"/>
      <c r="AX36" s="55">
        <f>AT36+AU36-AV36+AW36</f>
        <v>0</v>
      </c>
      <c r="AY36" s="54"/>
      <c r="AZ36" s="54"/>
      <c r="BA36" s="57">
        <f t="shared" si="5"/>
        <v>0</v>
      </c>
      <c r="BB36" s="58">
        <f t="shared" si="6"/>
        <v>0</v>
      </c>
      <c r="BC36" s="54"/>
      <c r="BD36" s="54"/>
      <c r="BE36" s="59">
        <f>SUM(BA36:BD36)</f>
        <v>0</v>
      </c>
      <c r="BF36" s="60"/>
      <c r="BG36" s="59">
        <f t="shared" si="7"/>
        <v>0</v>
      </c>
    </row>
    <row r="37" spans="1:59" ht="14.25" x14ac:dyDescent="0.2">
      <c r="C37" s="34"/>
      <c r="D37" s="76"/>
      <c r="E37" s="77"/>
      <c r="F37" s="52"/>
      <c r="G37" s="52"/>
      <c r="H37" s="52"/>
      <c r="I37" s="78"/>
      <c r="J37" s="52"/>
      <c r="K37" s="52"/>
      <c r="L37" s="52"/>
      <c r="M37" s="52"/>
      <c r="N37" s="79"/>
      <c r="O37" s="77"/>
      <c r="P37" s="52"/>
      <c r="Q37" s="52"/>
      <c r="R37" s="52"/>
      <c r="S37" s="78"/>
      <c r="T37" s="52"/>
      <c r="U37" s="52"/>
      <c r="V37" s="52"/>
      <c r="W37" s="52"/>
      <c r="X37" s="79"/>
      <c r="Y37" s="77"/>
      <c r="Z37" s="52"/>
      <c r="AA37" s="52"/>
      <c r="AB37" s="52"/>
      <c r="AC37" s="52"/>
      <c r="AD37" s="52"/>
      <c r="AE37" s="52"/>
      <c r="AF37" s="52"/>
      <c r="AG37" s="52"/>
      <c r="AH37" s="52"/>
      <c r="AI37" s="52"/>
      <c r="AJ37" s="52"/>
      <c r="AK37" s="55"/>
      <c r="AL37" s="77"/>
      <c r="AM37" s="52"/>
      <c r="AN37" s="52"/>
      <c r="AO37" s="52"/>
      <c r="AP37" s="52"/>
      <c r="AQ37" s="52"/>
      <c r="AR37" s="52"/>
      <c r="AS37" s="52"/>
      <c r="AT37" s="52"/>
      <c r="AU37" s="52"/>
      <c r="AV37" s="52"/>
      <c r="AW37" s="52"/>
      <c r="AX37" s="55"/>
      <c r="AY37" s="77"/>
      <c r="AZ37" s="52"/>
      <c r="BA37" s="52"/>
      <c r="BB37" s="55"/>
      <c r="BC37" s="80"/>
      <c r="BD37" s="80"/>
      <c r="BE37" s="59"/>
      <c r="BF37" s="81"/>
      <c r="BG37" s="59"/>
    </row>
    <row r="38" spans="1:59" ht="15" x14ac:dyDescent="0.25">
      <c r="C38" s="82" t="s">
        <v>64</v>
      </c>
      <c r="D38" s="83">
        <v>1589</v>
      </c>
      <c r="E38" s="77">
        <f t="shared" ref="E38:X38" si="20">E30</f>
        <v>0</v>
      </c>
      <c r="F38" s="52">
        <f t="shared" si="20"/>
        <v>0</v>
      </c>
      <c r="G38" s="52">
        <f t="shared" si="20"/>
        <v>0</v>
      </c>
      <c r="H38" s="52">
        <f t="shared" si="20"/>
        <v>0</v>
      </c>
      <c r="I38" s="52">
        <f t="shared" si="20"/>
        <v>0</v>
      </c>
      <c r="J38" s="52">
        <f t="shared" si="20"/>
        <v>0</v>
      </c>
      <c r="K38" s="52">
        <f t="shared" si="20"/>
        <v>0</v>
      </c>
      <c r="L38" s="52">
        <f t="shared" si="20"/>
        <v>0</v>
      </c>
      <c r="M38" s="52">
        <f t="shared" si="20"/>
        <v>0</v>
      </c>
      <c r="N38" s="55">
        <f t="shared" si="20"/>
        <v>0</v>
      </c>
      <c r="O38" s="77">
        <f t="shared" si="20"/>
        <v>0</v>
      </c>
      <c r="P38" s="52">
        <f t="shared" si="20"/>
        <v>0</v>
      </c>
      <c r="Q38" s="52">
        <f t="shared" si="20"/>
        <v>0</v>
      </c>
      <c r="R38" s="52">
        <f t="shared" si="20"/>
        <v>0</v>
      </c>
      <c r="S38" s="52">
        <f t="shared" si="20"/>
        <v>0</v>
      </c>
      <c r="T38" s="52">
        <f t="shared" si="20"/>
        <v>0</v>
      </c>
      <c r="U38" s="52">
        <f t="shared" si="20"/>
        <v>0</v>
      </c>
      <c r="V38" s="52">
        <f t="shared" si="20"/>
        <v>0</v>
      </c>
      <c r="W38" s="52">
        <f t="shared" si="20"/>
        <v>0</v>
      </c>
      <c r="X38" s="55">
        <f t="shared" si="20"/>
        <v>0</v>
      </c>
      <c r="Y38" s="77">
        <f>Y30</f>
        <v>0</v>
      </c>
      <c r="Z38" s="52">
        <f t="shared" ref="Z38:AX38" si="21">Z30</f>
        <v>0</v>
      </c>
      <c r="AA38" s="52">
        <f t="shared" si="21"/>
        <v>0</v>
      </c>
      <c r="AB38" s="52">
        <f t="shared" si="21"/>
        <v>-8731842</v>
      </c>
      <c r="AC38" s="52">
        <f t="shared" si="21"/>
        <v>0</v>
      </c>
      <c r="AD38" s="52">
        <f t="shared" si="21"/>
        <v>0</v>
      </c>
      <c r="AE38" s="52">
        <f t="shared" si="21"/>
        <v>0</v>
      </c>
      <c r="AF38" s="52">
        <f t="shared" si="21"/>
        <v>-8731842</v>
      </c>
      <c r="AG38" s="52">
        <f t="shared" si="21"/>
        <v>0</v>
      </c>
      <c r="AH38" s="52">
        <f t="shared" si="21"/>
        <v>0</v>
      </c>
      <c r="AI38" s="52">
        <f t="shared" si="21"/>
        <v>0</v>
      </c>
      <c r="AJ38" s="52">
        <f t="shared" si="21"/>
        <v>105435</v>
      </c>
      <c r="AK38" s="55">
        <f t="shared" si="21"/>
        <v>105435</v>
      </c>
      <c r="AL38" s="77">
        <f t="shared" si="21"/>
        <v>-8731842</v>
      </c>
      <c r="AM38" s="52">
        <f t="shared" si="21"/>
        <v>-5767264.8799999999</v>
      </c>
      <c r="AN38" s="52">
        <f t="shared" si="21"/>
        <v>0</v>
      </c>
      <c r="AO38" s="52">
        <f t="shared" si="21"/>
        <v>0</v>
      </c>
      <c r="AP38" s="52">
        <f t="shared" si="21"/>
        <v>0</v>
      </c>
      <c r="AQ38" s="52">
        <f t="shared" si="21"/>
        <v>0</v>
      </c>
      <c r="AR38" s="52">
        <f t="shared" si="21"/>
        <v>0</v>
      </c>
      <c r="AS38" s="52">
        <f t="shared" si="21"/>
        <v>-14499106.879999999</v>
      </c>
      <c r="AT38" s="52">
        <f t="shared" si="21"/>
        <v>105435</v>
      </c>
      <c r="AU38" s="52">
        <f t="shared" si="21"/>
        <v>184330.7</v>
      </c>
      <c r="AV38" s="52">
        <f t="shared" si="21"/>
        <v>0</v>
      </c>
      <c r="AW38" s="52">
        <f t="shared" si="21"/>
        <v>0</v>
      </c>
      <c r="AX38" s="55">
        <f t="shared" si="21"/>
        <v>289765.7</v>
      </c>
      <c r="AY38" s="77">
        <f>AY30</f>
        <v>-8731842</v>
      </c>
      <c r="AZ38" s="52">
        <f t="shared" ref="AZ38:BG38" si="22">AZ30</f>
        <v>105435</v>
      </c>
      <c r="BA38" s="52">
        <f t="shared" si="22"/>
        <v>-5767264.879999999</v>
      </c>
      <c r="BB38" s="55">
        <f t="shared" si="22"/>
        <v>184330.7</v>
      </c>
      <c r="BC38" s="77">
        <f t="shared" si="22"/>
        <v>-84778.793735999978</v>
      </c>
      <c r="BD38" s="52">
        <f t="shared" si="22"/>
        <v>-28259.597911999994</v>
      </c>
      <c r="BE38" s="55">
        <f t="shared" si="22"/>
        <v>-5695972.5716479979</v>
      </c>
      <c r="BF38" s="77">
        <f t="shared" si="22"/>
        <v>-14209341.18</v>
      </c>
      <c r="BG38" s="84">
        <f t="shared" si="22"/>
        <v>0</v>
      </c>
    </row>
    <row r="39" spans="1:59" ht="15" x14ac:dyDescent="0.25">
      <c r="C39" s="82" t="s">
        <v>71</v>
      </c>
      <c r="D39" s="85"/>
      <c r="E39" s="77">
        <f t="shared" ref="E39:X39" si="23">SUM(E24:E29,E31:E36)</f>
        <v>0</v>
      </c>
      <c r="F39" s="52">
        <f t="shared" si="23"/>
        <v>0</v>
      </c>
      <c r="G39" s="52">
        <f t="shared" si="23"/>
        <v>0</v>
      </c>
      <c r="H39" s="52">
        <f t="shared" si="23"/>
        <v>0</v>
      </c>
      <c r="I39" s="52">
        <f t="shared" si="23"/>
        <v>0</v>
      </c>
      <c r="J39" s="52">
        <f t="shared" si="23"/>
        <v>0</v>
      </c>
      <c r="K39" s="52">
        <f t="shared" si="23"/>
        <v>0</v>
      </c>
      <c r="L39" s="52">
        <f t="shared" si="23"/>
        <v>0</v>
      </c>
      <c r="M39" s="52">
        <f t="shared" si="23"/>
        <v>0</v>
      </c>
      <c r="N39" s="55">
        <f t="shared" si="23"/>
        <v>0</v>
      </c>
      <c r="O39" s="77">
        <f t="shared" si="23"/>
        <v>0</v>
      </c>
      <c r="P39" s="52">
        <f t="shared" si="23"/>
        <v>0</v>
      </c>
      <c r="Q39" s="52">
        <f t="shared" si="23"/>
        <v>0</v>
      </c>
      <c r="R39" s="52">
        <f t="shared" si="23"/>
        <v>0</v>
      </c>
      <c r="S39" s="52">
        <f t="shared" si="23"/>
        <v>0</v>
      </c>
      <c r="T39" s="52">
        <f t="shared" si="23"/>
        <v>0</v>
      </c>
      <c r="U39" s="52">
        <f t="shared" si="23"/>
        <v>0</v>
      </c>
      <c r="V39" s="52">
        <f t="shared" si="23"/>
        <v>0</v>
      </c>
      <c r="W39" s="52">
        <f t="shared" si="23"/>
        <v>0</v>
      </c>
      <c r="X39" s="55">
        <f t="shared" si="23"/>
        <v>0</v>
      </c>
      <c r="Y39" s="77">
        <f>SUM(Y24:Y29,Y31:Y36)</f>
        <v>0</v>
      </c>
      <c r="Z39" s="52">
        <f t="shared" ref="Z39:AX39" si="24">SUM(Z24:Z29,Z31:Z36)</f>
        <v>0</v>
      </c>
      <c r="AA39" s="52">
        <f t="shared" si="24"/>
        <v>0</v>
      </c>
      <c r="AB39" s="52">
        <f t="shared" si="24"/>
        <v>4084099</v>
      </c>
      <c r="AC39" s="52">
        <f t="shared" si="24"/>
        <v>0</v>
      </c>
      <c r="AD39" s="52">
        <f t="shared" si="24"/>
        <v>0</v>
      </c>
      <c r="AE39" s="52">
        <f t="shared" si="24"/>
        <v>0</v>
      </c>
      <c r="AF39" s="52">
        <f t="shared" si="24"/>
        <v>4084099</v>
      </c>
      <c r="AG39" s="52">
        <f t="shared" si="24"/>
        <v>0</v>
      </c>
      <c r="AH39" s="52">
        <f t="shared" si="24"/>
        <v>0</v>
      </c>
      <c r="AI39" s="52">
        <f t="shared" si="24"/>
        <v>0</v>
      </c>
      <c r="AJ39" s="52">
        <f t="shared" si="24"/>
        <v>34534</v>
      </c>
      <c r="AK39" s="52">
        <f t="shared" si="24"/>
        <v>34534</v>
      </c>
      <c r="AL39" s="77">
        <f t="shared" si="24"/>
        <v>4084099</v>
      </c>
      <c r="AM39" s="52">
        <f t="shared" si="24"/>
        <v>7305203.8099999996</v>
      </c>
      <c r="AN39" s="52">
        <f t="shared" si="24"/>
        <v>0</v>
      </c>
      <c r="AO39" s="52">
        <f t="shared" si="24"/>
        <v>0</v>
      </c>
      <c r="AP39" s="52">
        <f t="shared" si="24"/>
        <v>0</v>
      </c>
      <c r="AQ39" s="52">
        <f t="shared" si="24"/>
        <v>0</v>
      </c>
      <c r="AR39" s="52">
        <f t="shared" si="24"/>
        <v>0</v>
      </c>
      <c r="AS39" s="52">
        <f t="shared" si="24"/>
        <v>11389302.810000002</v>
      </c>
      <c r="AT39" s="52">
        <f t="shared" si="24"/>
        <v>34534</v>
      </c>
      <c r="AU39" s="52">
        <f t="shared" si="24"/>
        <v>-228774.84000000003</v>
      </c>
      <c r="AV39" s="52">
        <f t="shared" si="24"/>
        <v>0</v>
      </c>
      <c r="AW39" s="52">
        <f t="shared" si="24"/>
        <v>0</v>
      </c>
      <c r="AX39" s="52">
        <f t="shared" si="24"/>
        <v>-194240.84</v>
      </c>
      <c r="AY39" s="77">
        <f>SUM(AY24:AY29,AY31:AY36)</f>
        <v>4084098.7199999997</v>
      </c>
      <c r="AZ39" s="52">
        <f t="shared" ref="AZ39:BG39" si="25">SUM(AZ24:AZ29,AZ31:AZ36)</f>
        <v>34534</v>
      </c>
      <c r="BA39" s="52">
        <f t="shared" si="25"/>
        <v>7305204.0900000008</v>
      </c>
      <c r="BB39" s="55">
        <f t="shared" si="25"/>
        <v>-228774.84000000003</v>
      </c>
      <c r="BC39" s="77">
        <f t="shared" si="25"/>
        <v>106699.47254399999</v>
      </c>
      <c r="BD39" s="52">
        <f t="shared" si="25"/>
        <v>35566.490848000001</v>
      </c>
      <c r="BE39" s="55">
        <f t="shared" si="25"/>
        <v>7218695.2133920006</v>
      </c>
      <c r="BF39" s="77">
        <f t="shared" si="25"/>
        <v>11195059.41</v>
      </c>
      <c r="BG39" s="84">
        <f t="shared" si="25"/>
        <v>-2.5600000001068111</v>
      </c>
    </row>
    <row r="40" spans="1:59" ht="15" x14ac:dyDescent="0.25">
      <c r="C40" s="86" t="s">
        <v>72</v>
      </c>
      <c r="D40" s="87"/>
      <c r="E40" s="77">
        <f t="shared" ref="E40:O40" si="26">SUM(E24:E36)</f>
        <v>0</v>
      </c>
      <c r="F40" s="52">
        <f t="shared" si="26"/>
        <v>0</v>
      </c>
      <c r="G40" s="52">
        <f t="shared" si="26"/>
        <v>0</v>
      </c>
      <c r="H40" s="52">
        <f t="shared" si="26"/>
        <v>0</v>
      </c>
      <c r="I40" s="52">
        <f t="shared" si="26"/>
        <v>0</v>
      </c>
      <c r="J40" s="52">
        <f t="shared" si="26"/>
        <v>0</v>
      </c>
      <c r="K40" s="52">
        <f t="shared" si="26"/>
        <v>0</v>
      </c>
      <c r="L40" s="52">
        <f t="shared" si="26"/>
        <v>0</v>
      </c>
      <c r="M40" s="52">
        <f t="shared" si="26"/>
        <v>0</v>
      </c>
      <c r="N40" s="55">
        <f t="shared" si="26"/>
        <v>0</v>
      </c>
      <c r="O40" s="77">
        <f t="shared" si="26"/>
        <v>0</v>
      </c>
      <c r="P40" s="52">
        <f t="shared" ref="P40:X40" si="27">SUM(P24:P36)</f>
        <v>0</v>
      </c>
      <c r="Q40" s="52">
        <f t="shared" si="27"/>
        <v>0</v>
      </c>
      <c r="R40" s="52">
        <f t="shared" si="27"/>
        <v>0</v>
      </c>
      <c r="S40" s="52">
        <f t="shared" si="27"/>
        <v>0</v>
      </c>
      <c r="T40" s="52">
        <f t="shared" si="27"/>
        <v>0</v>
      </c>
      <c r="U40" s="52">
        <f t="shared" si="27"/>
        <v>0</v>
      </c>
      <c r="V40" s="52">
        <f t="shared" si="27"/>
        <v>0</v>
      </c>
      <c r="W40" s="52">
        <f t="shared" si="27"/>
        <v>0</v>
      </c>
      <c r="X40" s="55">
        <f t="shared" si="27"/>
        <v>0</v>
      </c>
      <c r="Y40" s="77">
        <f>SUM(Y24:Y36)</f>
        <v>0</v>
      </c>
      <c r="Z40" s="52">
        <f t="shared" ref="Z40:AX40" si="28">SUM(Z24:Z36)</f>
        <v>0</v>
      </c>
      <c r="AA40" s="52">
        <f t="shared" si="28"/>
        <v>0</v>
      </c>
      <c r="AB40" s="52">
        <f t="shared" si="28"/>
        <v>-4647743</v>
      </c>
      <c r="AC40" s="52">
        <f t="shared" si="28"/>
        <v>0</v>
      </c>
      <c r="AD40" s="52">
        <f t="shared" si="28"/>
        <v>0</v>
      </c>
      <c r="AE40" s="52">
        <f t="shared" si="28"/>
        <v>0</v>
      </c>
      <c r="AF40" s="52">
        <f t="shared" si="28"/>
        <v>-4647743</v>
      </c>
      <c r="AG40" s="52">
        <f t="shared" si="28"/>
        <v>0</v>
      </c>
      <c r="AH40" s="52">
        <f t="shared" si="28"/>
        <v>0</v>
      </c>
      <c r="AI40" s="52">
        <f t="shared" si="28"/>
        <v>0</v>
      </c>
      <c r="AJ40" s="52">
        <f t="shared" si="28"/>
        <v>139969</v>
      </c>
      <c r="AK40" s="52">
        <f t="shared" si="28"/>
        <v>139969</v>
      </c>
      <c r="AL40" s="77">
        <f t="shared" si="28"/>
        <v>-4647743</v>
      </c>
      <c r="AM40" s="52">
        <f t="shared" si="28"/>
        <v>1537938.9299999997</v>
      </c>
      <c r="AN40" s="52">
        <f t="shared" si="28"/>
        <v>0</v>
      </c>
      <c r="AO40" s="52">
        <f t="shared" si="28"/>
        <v>0</v>
      </c>
      <c r="AP40" s="52">
        <f t="shared" si="28"/>
        <v>0</v>
      </c>
      <c r="AQ40" s="52">
        <f t="shared" si="28"/>
        <v>0</v>
      </c>
      <c r="AR40" s="52">
        <f t="shared" si="28"/>
        <v>0</v>
      </c>
      <c r="AS40" s="52">
        <f t="shared" si="28"/>
        <v>-3109804.0699999975</v>
      </c>
      <c r="AT40" s="52">
        <f t="shared" si="28"/>
        <v>139969</v>
      </c>
      <c r="AU40" s="52">
        <f t="shared" si="28"/>
        <v>-44444.14</v>
      </c>
      <c r="AV40" s="52">
        <f t="shared" si="28"/>
        <v>0</v>
      </c>
      <c r="AW40" s="52">
        <f t="shared" si="28"/>
        <v>0</v>
      </c>
      <c r="AX40" s="52">
        <f t="shared" si="28"/>
        <v>95524.860000000015</v>
      </c>
      <c r="AY40" s="77">
        <f>SUM(AY24:AY36)</f>
        <v>-4647743.28</v>
      </c>
      <c r="AZ40" s="52">
        <f t="shared" ref="AZ40:BG40" si="29">SUM(AZ24:AZ36)</f>
        <v>139969</v>
      </c>
      <c r="BA40" s="52">
        <f t="shared" si="29"/>
        <v>1537939.2100000018</v>
      </c>
      <c r="BB40" s="55">
        <f t="shared" si="29"/>
        <v>-44444.140000000014</v>
      </c>
      <c r="BC40" s="77">
        <f t="shared" si="29"/>
        <v>21920.678808000019</v>
      </c>
      <c r="BD40" s="52">
        <f t="shared" si="29"/>
        <v>7306.8929360000093</v>
      </c>
      <c r="BE40" s="55">
        <f t="shared" si="29"/>
        <v>1522722.6417440032</v>
      </c>
      <c r="BF40" s="77">
        <f t="shared" si="29"/>
        <v>-3014281.7700000005</v>
      </c>
      <c r="BG40" s="84">
        <f t="shared" si="29"/>
        <v>-2.5600000001068111</v>
      </c>
    </row>
    <row r="41" spans="1:59" ht="15" thickBot="1" x14ac:dyDescent="0.25">
      <c r="C41" s="88"/>
      <c r="D41" s="89"/>
      <c r="E41" s="77"/>
      <c r="F41" s="52"/>
      <c r="G41" s="52"/>
      <c r="H41" s="52"/>
      <c r="I41" s="52"/>
      <c r="J41" s="52"/>
      <c r="K41" s="52"/>
      <c r="L41" s="52"/>
      <c r="M41" s="52"/>
      <c r="N41" s="79"/>
      <c r="O41" s="77"/>
      <c r="P41" s="52"/>
      <c r="Q41" s="52"/>
      <c r="R41" s="52"/>
      <c r="S41" s="78"/>
      <c r="T41" s="52"/>
      <c r="U41" s="52"/>
      <c r="V41" s="52"/>
      <c r="W41" s="52"/>
      <c r="X41" s="79"/>
      <c r="Y41" s="77"/>
      <c r="Z41" s="52"/>
      <c r="AA41" s="52"/>
      <c r="AB41" s="52"/>
      <c r="AC41" s="52"/>
      <c r="AD41" s="52"/>
      <c r="AE41" s="52"/>
      <c r="AF41" s="52"/>
      <c r="AG41" s="52"/>
      <c r="AH41" s="52"/>
      <c r="AI41" s="52"/>
      <c r="AJ41" s="52"/>
      <c r="AK41" s="55"/>
      <c r="AL41" s="77"/>
      <c r="AM41" s="52"/>
      <c r="AN41" s="52"/>
      <c r="AO41" s="52"/>
      <c r="AP41" s="52"/>
      <c r="AQ41" s="52"/>
      <c r="AR41" s="52"/>
      <c r="AS41" s="52"/>
      <c r="AT41" s="52"/>
      <c r="AU41" s="52"/>
      <c r="AV41" s="52"/>
      <c r="AW41" s="52"/>
      <c r="AX41" s="55"/>
      <c r="AY41" s="77"/>
      <c r="AZ41" s="52"/>
      <c r="BA41" s="52"/>
      <c r="BB41" s="55"/>
      <c r="BC41" s="80"/>
      <c r="BD41" s="80"/>
      <c r="BE41" s="59"/>
      <c r="BF41" s="81"/>
      <c r="BG41" s="59"/>
    </row>
    <row r="42" spans="1:59" ht="15.75" thickBot="1" x14ac:dyDescent="0.3">
      <c r="C42" s="90" t="s">
        <v>73</v>
      </c>
      <c r="D42" s="91">
        <v>1568</v>
      </c>
      <c r="E42" s="92"/>
      <c r="F42" s="93"/>
      <c r="G42" s="93"/>
      <c r="H42" s="94"/>
      <c r="I42" s="72">
        <f>E42+F42-G42+SUM(H42:H42)</f>
        <v>0</v>
      </c>
      <c r="J42" s="93"/>
      <c r="K42" s="93"/>
      <c r="L42" s="93"/>
      <c r="M42" s="94"/>
      <c r="N42" s="73">
        <f>J42+K42-L42+M42</f>
        <v>0</v>
      </c>
      <c r="O42" s="92"/>
      <c r="P42" s="93"/>
      <c r="Q42" s="93"/>
      <c r="R42" s="94"/>
      <c r="S42" s="72">
        <f>O42+P42-Q42+SUM(R42:R42)</f>
        <v>0</v>
      </c>
      <c r="T42" s="93"/>
      <c r="U42" s="93"/>
      <c r="V42" s="93"/>
      <c r="W42" s="94"/>
      <c r="X42" s="73">
        <f>T42+U42-V42+W42</f>
        <v>0</v>
      </c>
      <c r="Y42" s="56">
        <f>S42</f>
        <v>0</v>
      </c>
      <c r="Z42" s="54"/>
      <c r="AA42" s="54"/>
      <c r="AB42" s="54"/>
      <c r="AC42" s="54"/>
      <c r="AD42" s="54"/>
      <c r="AE42" s="54"/>
      <c r="AF42" s="52">
        <f>Y42+Z42-AA42+SUM(AB42:AE42)</f>
        <v>0</v>
      </c>
      <c r="AG42" s="57">
        <f>X42</f>
        <v>0</v>
      </c>
      <c r="AH42" s="54"/>
      <c r="AI42" s="54"/>
      <c r="AJ42" s="54"/>
      <c r="AK42" s="55">
        <f>AG42+AH42-AI42+AJ42</f>
        <v>0</v>
      </c>
      <c r="AL42" s="56">
        <f>AF42</f>
        <v>0</v>
      </c>
      <c r="AM42" s="54"/>
      <c r="AN42" s="54"/>
      <c r="AO42" s="54"/>
      <c r="AP42" s="54"/>
      <c r="AQ42" s="54"/>
      <c r="AR42" s="54"/>
      <c r="AS42" s="52">
        <f>AL42+AM42-AN42+SUM(AO42:AR42)</f>
        <v>0</v>
      </c>
      <c r="AT42" s="57">
        <f>AK42</f>
        <v>0</v>
      </c>
      <c r="AU42" s="54"/>
      <c r="AV42" s="54"/>
      <c r="AW42" s="54"/>
      <c r="AX42" s="55">
        <f>AT42+AU42-AV42+AW42</f>
        <v>0</v>
      </c>
      <c r="AY42" s="54">
        <v>0</v>
      </c>
      <c r="AZ42" s="54">
        <v>0</v>
      </c>
      <c r="BA42" s="57">
        <f>AS42-AY42</f>
        <v>0</v>
      </c>
      <c r="BB42" s="58">
        <f>AX42-AZ42</f>
        <v>0</v>
      </c>
      <c r="BC42" s="54"/>
      <c r="BD42" s="54"/>
      <c r="BE42" s="59">
        <f>SUM(BA42:BD42)</f>
        <v>0</v>
      </c>
      <c r="BF42" s="60"/>
      <c r="BG42" s="59">
        <f>BF42-SUM(AS42,AX42)</f>
        <v>0</v>
      </c>
    </row>
    <row r="43" spans="1:59" ht="14.25" x14ac:dyDescent="0.2">
      <c r="C43" s="88"/>
      <c r="D43" s="89"/>
      <c r="E43" s="77"/>
      <c r="F43" s="52"/>
      <c r="G43" s="52"/>
      <c r="H43" s="52"/>
      <c r="I43" s="78"/>
      <c r="J43" s="52"/>
      <c r="K43" s="52"/>
      <c r="L43" s="52"/>
      <c r="M43" s="52"/>
      <c r="N43" s="78"/>
      <c r="O43" s="77"/>
      <c r="P43" s="52"/>
      <c r="Q43" s="52"/>
      <c r="R43" s="52"/>
      <c r="S43" s="78"/>
      <c r="T43" s="52"/>
      <c r="U43" s="52"/>
      <c r="V43" s="52"/>
      <c r="W43" s="52"/>
      <c r="X43" s="78"/>
      <c r="Y43" s="77"/>
      <c r="Z43" s="52"/>
      <c r="AA43" s="52"/>
      <c r="AB43" s="52"/>
      <c r="AC43" s="52"/>
      <c r="AD43" s="52"/>
      <c r="AE43" s="52"/>
      <c r="AF43" s="52"/>
      <c r="AG43" s="52"/>
      <c r="AH43" s="52"/>
      <c r="AI43" s="52"/>
      <c r="AJ43" s="52"/>
      <c r="AK43" s="52"/>
      <c r="AL43" s="77"/>
      <c r="AM43" s="52"/>
      <c r="AN43" s="52"/>
      <c r="AO43" s="52"/>
      <c r="AP43" s="52"/>
      <c r="AQ43" s="52"/>
      <c r="AR43" s="52"/>
      <c r="AS43" s="52"/>
      <c r="AT43" s="52"/>
      <c r="AU43" s="52"/>
      <c r="AV43" s="52"/>
      <c r="AW43" s="52"/>
      <c r="AX43" s="52"/>
      <c r="AY43" s="77"/>
      <c r="AZ43" s="52"/>
      <c r="BA43" s="52"/>
      <c r="BB43" s="55"/>
      <c r="BC43" s="80"/>
      <c r="BD43" s="80"/>
      <c r="BE43" s="59"/>
      <c r="BF43" s="81"/>
      <c r="BG43" s="59"/>
    </row>
    <row r="44" spans="1:59" ht="15.75" thickBot="1" x14ac:dyDescent="0.3">
      <c r="C44" s="95" t="s">
        <v>74</v>
      </c>
      <c r="D44" s="96"/>
      <c r="E44" s="97">
        <f>E42+E40</f>
        <v>0</v>
      </c>
      <c r="F44" s="98">
        <f t="shared" ref="F44:BG44" si="30">F42+F40</f>
        <v>0</v>
      </c>
      <c r="G44" s="98">
        <f t="shared" si="30"/>
        <v>0</v>
      </c>
      <c r="H44" s="98">
        <f t="shared" si="30"/>
        <v>0</v>
      </c>
      <c r="I44" s="98">
        <f t="shared" si="30"/>
        <v>0</v>
      </c>
      <c r="J44" s="98">
        <f t="shared" si="30"/>
        <v>0</v>
      </c>
      <c r="K44" s="98">
        <f t="shared" si="30"/>
        <v>0</v>
      </c>
      <c r="L44" s="98">
        <f t="shared" si="30"/>
        <v>0</v>
      </c>
      <c r="M44" s="98">
        <f t="shared" si="30"/>
        <v>0</v>
      </c>
      <c r="N44" s="99">
        <f t="shared" si="30"/>
        <v>0</v>
      </c>
      <c r="O44" s="97">
        <f t="shared" si="30"/>
        <v>0</v>
      </c>
      <c r="P44" s="98">
        <f t="shared" si="30"/>
        <v>0</v>
      </c>
      <c r="Q44" s="98">
        <f t="shared" si="30"/>
        <v>0</v>
      </c>
      <c r="R44" s="98">
        <f t="shared" si="30"/>
        <v>0</v>
      </c>
      <c r="S44" s="98">
        <f t="shared" si="30"/>
        <v>0</v>
      </c>
      <c r="T44" s="98">
        <f t="shared" si="30"/>
        <v>0</v>
      </c>
      <c r="U44" s="98">
        <f t="shared" si="30"/>
        <v>0</v>
      </c>
      <c r="V44" s="98">
        <f t="shared" si="30"/>
        <v>0</v>
      </c>
      <c r="W44" s="98">
        <f t="shared" si="30"/>
        <v>0</v>
      </c>
      <c r="X44" s="99">
        <f t="shared" si="30"/>
        <v>0</v>
      </c>
      <c r="Y44" s="97">
        <f t="shared" si="30"/>
        <v>0</v>
      </c>
      <c r="Z44" s="98">
        <f t="shared" si="30"/>
        <v>0</v>
      </c>
      <c r="AA44" s="98">
        <f t="shared" si="30"/>
        <v>0</v>
      </c>
      <c r="AB44" s="98">
        <f t="shared" si="30"/>
        <v>-4647743</v>
      </c>
      <c r="AC44" s="98">
        <f t="shared" si="30"/>
        <v>0</v>
      </c>
      <c r="AD44" s="98">
        <f t="shared" si="30"/>
        <v>0</v>
      </c>
      <c r="AE44" s="98">
        <f t="shared" si="30"/>
        <v>0</v>
      </c>
      <c r="AF44" s="98">
        <f t="shared" si="30"/>
        <v>-4647743</v>
      </c>
      <c r="AG44" s="98">
        <f t="shared" si="30"/>
        <v>0</v>
      </c>
      <c r="AH44" s="98">
        <f t="shared" si="30"/>
        <v>0</v>
      </c>
      <c r="AI44" s="98">
        <f t="shared" si="30"/>
        <v>0</v>
      </c>
      <c r="AJ44" s="98">
        <f t="shared" si="30"/>
        <v>139969</v>
      </c>
      <c r="AK44" s="99">
        <f t="shared" si="30"/>
        <v>139969</v>
      </c>
      <c r="AL44" s="97">
        <f t="shared" si="30"/>
        <v>-4647743</v>
      </c>
      <c r="AM44" s="98">
        <f t="shared" si="30"/>
        <v>1537938.9299999997</v>
      </c>
      <c r="AN44" s="98">
        <f t="shared" si="30"/>
        <v>0</v>
      </c>
      <c r="AO44" s="98">
        <f t="shared" si="30"/>
        <v>0</v>
      </c>
      <c r="AP44" s="98">
        <f t="shared" si="30"/>
        <v>0</v>
      </c>
      <c r="AQ44" s="98">
        <f t="shared" si="30"/>
        <v>0</v>
      </c>
      <c r="AR44" s="98">
        <f t="shared" si="30"/>
        <v>0</v>
      </c>
      <c r="AS44" s="98">
        <f t="shared" si="30"/>
        <v>-3109804.0699999975</v>
      </c>
      <c r="AT44" s="98">
        <f t="shared" si="30"/>
        <v>139969</v>
      </c>
      <c r="AU44" s="98">
        <f t="shared" si="30"/>
        <v>-44444.14</v>
      </c>
      <c r="AV44" s="98">
        <f t="shared" si="30"/>
        <v>0</v>
      </c>
      <c r="AW44" s="98">
        <f t="shared" si="30"/>
        <v>0</v>
      </c>
      <c r="AX44" s="99">
        <f t="shared" si="30"/>
        <v>95524.860000000015</v>
      </c>
      <c r="AY44" s="97">
        <f t="shared" si="30"/>
        <v>-4647743.28</v>
      </c>
      <c r="AZ44" s="98">
        <f t="shared" si="30"/>
        <v>139969</v>
      </c>
      <c r="BA44" s="98">
        <f t="shared" si="30"/>
        <v>1537939.2100000018</v>
      </c>
      <c r="BB44" s="99">
        <f t="shared" si="30"/>
        <v>-44444.140000000014</v>
      </c>
      <c r="BC44" s="97">
        <f t="shared" si="30"/>
        <v>21920.678808000019</v>
      </c>
      <c r="BD44" s="98">
        <f t="shared" si="30"/>
        <v>7306.8929360000093</v>
      </c>
      <c r="BE44" s="99">
        <f t="shared" si="30"/>
        <v>1522722.6417440032</v>
      </c>
      <c r="BF44" s="97">
        <f t="shared" si="30"/>
        <v>-3014281.7700000005</v>
      </c>
      <c r="BG44" s="100">
        <f t="shared" si="30"/>
        <v>-2.5600000001068111</v>
      </c>
    </row>
    <row r="45" spans="1:59" x14ac:dyDescent="0.2">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row>
    <row r="47" spans="1:59" ht="30.75" customHeight="1" x14ac:dyDescent="0.2">
      <c r="B47" s="4"/>
      <c r="C47" s="102" t="s">
        <v>75</v>
      </c>
      <c r="D47" s="102"/>
      <c r="BE47" s="103"/>
    </row>
    <row r="48" spans="1:59" ht="16.5" x14ac:dyDescent="0.2">
      <c r="B48" s="104"/>
      <c r="C48" s="102"/>
      <c r="D48" s="102"/>
      <c r="L48" s="105"/>
      <c r="M48" s="105"/>
      <c r="V48" s="105"/>
      <c r="W48" s="105"/>
      <c r="AI48" s="105"/>
      <c r="AJ48" s="105"/>
      <c r="AV48" s="105"/>
      <c r="AW48" s="105"/>
      <c r="AY48" s="105"/>
      <c r="AZ48" s="105"/>
      <c r="BA48" s="105"/>
      <c r="BB48" s="105"/>
    </row>
    <row r="49" spans="2:59" ht="16.5" x14ac:dyDescent="0.2">
      <c r="B49" s="106"/>
      <c r="C49" s="107"/>
      <c r="L49" s="105"/>
      <c r="M49" s="105"/>
      <c r="V49" s="105"/>
      <c r="W49" s="105"/>
      <c r="AI49" s="105"/>
      <c r="AJ49" s="105"/>
      <c r="AV49" s="105"/>
      <c r="AW49" s="105"/>
      <c r="AY49" s="105"/>
      <c r="AZ49" s="105"/>
      <c r="BA49" s="105"/>
      <c r="BB49" s="105"/>
      <c r="BG49" s="3"/>
    </row>
    <row r="50" spans="2:59" ht="25.5" customHeight="1" x14ac:dyDescent="0.2">
      <c r="B50" s="108">
        <v>1</v>
      </c>
      <c r="C50" s="109" t="s">
        <v>76</v>
      </c>
      <c r="L50" s="105"/>
      <c r="M50" s="105"/>
      <c r="V50" s="105"/>
      <c r="W50" s="105"/>
      <c r="AI50" s="105"/>
      <c r="AJ50" s="105"/>
      <c r="AV50" s="105"/>
      <c r="AW50" s="105"/>
      <c r="AY50" s="105"/>
      <c r="AZ50" s="105"/>
      <c r="BA50" s="105"/>
      <c r="BB50" s="105"/>
    </row>
    <row r="51" spans="2:59" ht="24" x14ac:dyDescent="0.2">
      <c r="B51" s="108">
        <v>2</v>
      </c>
      <c r="C51" s="109" t="s">
        <v>77</v>
      </c>
      <c r="L51" s="105"/>
      <c r="M51" s="105"/>
      <c r="V51" s="105"/>
      <c r="W51" s="105"/>
      <c r="AI51" s="105"/>
      <c r="AJ51" s="105"/>
      <c r="AV51" s="105"/>
      <c r="AW51" s="105"/>
      <c r="AY51" s="105"/>
      <c r="AZ51" s="105"/>
      <c r="BA51" s="105"/>
      <c r="BB51" s="105"/>
    </row>
    <row r="52" spans="2:59" ht="61.5" customHeight="1" x14ac:dyDescent="0.2">
      <c r="B52" s="108">
        <v>3</v>
      </c>
      <c r="C52" s="109" t="s">
        <v>78</v>
      </c>
      <c r="D52" s="110"/>
      <c r="L52" s="105"/>
      <c r="M52" s="105"/>
      <c r="V52" s="105"/>
      <c r="W52" s="105"/>
      <c r="AI52" s="105"/>
      <c r="AJ52" s="105"/>
      <c r="AV52" s="105"/>
      <c r="AW52" s="105"/>
      <c r="AY52" s="105"/>
      <c r="AZ52" s="105"/>
      <c r="BA52" s="105"/>
      <c r="BB52" s="105"/>
    </row>
    <row r="53" spans="2:59" ht="41.25" customHeight="1" x14ac:dyDescent="0.2">
      <c r="B53" s="108">
        <v>4</v>
      </c>
      <c r="C53" s="109" t="s">
        <v>79</v>
      </c>
      <c r="D53" s="110"/>
    </row>
    <row r="54" spans="2:59" ht="50.25" customHeight="1" x14ac:dyDescent="0.2"/>
    <row r="55" spans="2:59" ht="16.5" x14ac:dyDescent="0.2">
      <c r="B55" s="108"/>
      <c r="C55" s="111"/>
    </row>
    <row r="56" spans="2:59" ht="16.5" x14ac:dyDescent="0.2">
      <c r="B56" s="104"/>
      <c r="C56" s="107"/>
    </row>
    <row r="57" spans="2:59" ht="15.75" customHeight="1" x14ac:dyDescent="0.2">
      <c r="C57" s="107"/>
    </row>
  </sheetData>
  <mergeCells count="65">
    <mergeCell ref="C47:D48"/>
    <mergeCell ref="BB20:BB22"/>
    <mergeCell ref="BC20:BC22"/>
    <mergeCell ref="BD20:BD22"/>
    <mergeCell ref="BE20:BE22"/>
    <mergeCell ref="BF20:BF22"/>
    <mergeCell ref="BG20:BG22"/>
    <mergeCell ref="AV20:AV22"/>
    <mergeCell ref="AW20:AW22"/>
    <mergeCell ref="AX20:AX22"/>
    <mergeCell ref="AY20:AY22"/>
    <mergeCell ref="AZ20:AZ22"/>
    <mergeCell ref="BA20:BA22"/>
    <mergeCell ref="AP20:AP22"/>
    <mergeCell ref="AQ20:AQ22"/>
    <mergeCell ref="AR20:AR22"/>
    <mergeCell ref="AS20:AS22"/>
    <mergeCell ref="AT20:AT22"/>
    <mergeCell ref="AU20:AU22"/>
    <mergeCell ref="AJ20:AJ22"/>
    <mergeCell ref="AK20:AK22"/>
    <mergeCell ref="AL20:AL22"/>
    <mergeCell ref="AM20:AM22"/>
    <mergeCell ref="AN20:AN22"/>
    <mergeCell ref="AO20:AO22"/>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T20:T22"/>
    <mergeCell ref="U20:U22"/>
    <mergeCell ref="V20:V22"/>
    <mergeCell ref="W20:W22"/>
    <mergeCell ref="L20:L22"/>
    <mergeCell ref="M20:M22"/>
    <mergeCell ref="N20:N22"/>
    <mergeCell ref="O20:O22"/>
    <mergeCell ref="P20:P22"/>
    <mergeCell ref="Q20:Q22"/>
    <mergeCell ref="BC19:BE19"/>
    <mergeCell ref="C20:C22"/>
    <mergeCell ref="D20:D22"/>
    <mergeCell ref="E20:E22"/>
    <mergeCell ref="F20:F22"/>
    <mergeCell ref="G20:G22"/>
    <mergeCell ref="H20:H22"/>
    <mergeCell ref="I20:I22"/>
    <mergeCell ref="J20:J22"/>
    <mergeCell ref="K20:K22"/>
    <mergeCell ref="C15:D15"/>
    <mergeCell ref="E19:N19"/>
    <mergeCell ref="O19:X19"/>
    <mergeCell ref="Y19:AK19"/>
    <mergeCell ref="AL19:AX19"/>
    <mergeCell ref="AY19:BB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D575C-385A-4099-B598-6DF6F7FC8802}">
  <dimension ref="A10:BJ57"/>
  <sheetViews>
    <sheetView topLeftCell="C1" zoomScale="70" zoomScaleNormal="70" workbookViewId="0">
      <pane xSplit="6" ySplit="16" topLeftCell="BE17" activePane="bottomRight" state="frozen"/>
      <selection activeCell="C1" sqref="C1"/>
      <selection pane="topRight" activeCell="I1" sqref="I1"/>
      <selection pane="bottomLeft" activeCell="C17" sqref="C17"/>
      <selection pane="bottomRight" activeCell="C41" sqref="C41"/>
    </sheetView>
  </sheetViews>
  <sheetFormatPr defaultColWidth="9.140625" defaultRowHeight="12.75" x14ac:dyDescent="0.2"/>
  <cols>
    <col min="1" max="1" width="9.140625" style="2" hidden="1" customWidth="1"/>
    <col min="2" max="2" width="2.85546875" style="2" hidden="1" customWidth="1"/>
    <col min="3" max="3" width="86.42578125" style="2" customWidth="1"/>
    <col min="4" max="4" width="9.7109375" style="2" customWidth="1"/>
    <col min="5" max="5" width="16.140625" style="2" customWidth="1"/>
    <col min="6" max="6" width="23.140625" style="2" customWidth="1"/>
    <col min="7" max="8" width="18.42578125" style="2" customWidth="1"/>
    <col min="9" max="9" width="14.7109375" style="2" customWidth="1"/>
    <col min="10" max="10" width="14.140625" style="2" customWidth="1"/>
    <col min="11" max="13" width="14.85546875" style="2" customWidth="1"/>
    <col min="14" max="14" width="15.42578125" style="2" customWidth="1"/>
    <col min="15" max="15" width="16.140625" style="2" customWidth="1"/>
    <col min="16" max="16" width="23.140625" style="2" customWidth="1"/>
    <col min="17" max="18" width="18.42578125" style="2" customWidth="1"/>
    <col min="19" max="19" width="14.7109375" style="2" customWidth="1"/>
    <col min="20" max="20" width="14.140625" style="2" customWidth="1"/>
    <col min="21" max="23" width="14.85546875" style="2" customWidth="1"/>
    <col min="24" max="24" width="15.42578125" style="2" customWidth="1"/>
    <col min="25" max="25" width="16.140625" style="2" customWidth="1"/>
    <col min="26" max="26" width="23.140625" style="2" customWidth="1"/>
    <col min="27" max="31" width="18.42578125" style="2" customWidth="1"/>
    <col min="32" max="32" width="14.7109375" style="2" customWidth="1"/>
    <col min="33" max="33" width="14.140625" style="2" customWidth="1"/>
    <col min="34" max="36" width="14.85546875" style="2" customWidth="1"/>
    <col min="37" max="37" width="15.42578125" style="2" customWidth="1"/>
    <col min="38" max="38" width="16.140625" style="2" customWidth="1"/>
    <col min="39" max="39" width="23.140625" style="2" customWidth="1"/>
    <col min="40" max="44" width="18.42578125" style="2" customWidth="1"/>
    <col min="45" max="45" width="14.7109375" style="2" customWidth="1"/>
    <col min="46" max="46" width="14.140625" style="2" customWidth="1"/>
    <col min="47" max="49" width="14.85546875" style="2" customWidth="1"/>
    <col min="50" max="50" width="15.42578125" style="2" customWidth="1"/>
    <col min="51" max="52" width="14.85546875" style="2" customWidth="1"/>
    <col min="53" max="53" width="16.85546875" style="2" customWidth="1"/>
    <col min="54" max="54" width="17.28515625" style="2" customWidth="1"/>
    <col min="55" max="56" width="30" style="2" customWidth="1"/>
    <col min="57" max="57" width="31.140625" style="2" customWidth="1"/>
    <col min="58" max="58" width="22.42578125" style="2" bestFit="1" customWidth="1"/>
    <col min="59" max="59" width="19.85546875" style="2" customWidth="1"/>
    <col min="60" max="16384" width="9.140625" style="2"/>
  </cols>
  <sheetData>
    <row r="10" spans="3:4" ht="26.25" x14ac:dyDescent="0.4">
      <c r="C10" s="112" t="s">
        <v>81</v>
      </c>
    </row>
    <row r="15" spans="3:4" ht="168" customHeight="1" x14ac:dyDescent="0.2">
      <c r="C15" s="1" t="s">
        <v>0</v>
      </c>
      <c r="D15" s="1"/>
    </row>
    <row r="17" spans="1:62" x14ac:dyDescent="0.2">
      <c r="F17" s="3"/>
      <c r="P17" s="3"/>
      <c r="Z17" s="3"/>
      <c r="AJ17" s="3"/>
      <c r="AM17" s="3"/>
      <c r="AW17" s="3"/>
    </row>
    <row r="18" spans="1:62" ht="13.5" thickBot="1" x14ac:dyDescent="0.25">
      <c r="C18" s="4"/>
    </row>
    <row r="19" spans="1:62" ht="28.5" thickBot="1" x14ac:dyDescent="0.4">
      <c r="C19" s="5"/>
      <c r="D19" s="6"/>
      <c r="E19" s="7">
        <v>2010</v>
      </c>
      <c r="F19" s="8"/>
      <c r="G19" s="8"/>
      <c r="H19" s="8"/>
      <c r="I19" s="8"/>
      <c r="J19" s="8"/>
      <c r="K19" s="8"/>
      <c r="L19" s="8"/>
      <c r="M19" s="8"/>
      <c r="N19" s="9"/>
      <c r="O19" s="7">
        <v>2011</v>
      </c>
      <c r="P19" s="8"/>
      <c r="Q19" s="8"/>
      <c r="R19" s="8"/>
      <c r="S19" s="8"/>
      <c r="T19" s="8"/>
      <c r="U19" s="8"/>
      <c r="V19" s="8"/>
      <c r="W19" s="8"/>
      <c r="X19" s="9"/>
      <c r="Y19" s="7">
        <v>2012</v>
      </c>
      <c r="Z19" s="8"/>
      <c r="AA19" s="8"/>
      <c r="AB19" s="8"/>
      <c r="AC19" s="8"/>
      <c r="AD19" s="8"/>
      <c r="AE19" s="8"/>
      <c r="AF19" s="8"/>
      <c r="AG19" s="8"/>
      <c r="AH19" s="8"/>
      <c r="AI19" s="8"/>
      <c r="AJ19" s="8"/>
      <c r="AK19" s="9"/>
      <c r="AL19" s="7">
        <v>2013</v>
      </c>
      <c r="AM19" s="8"/>
      <c r="AN19" s="8"/>
      <c r="AO19" s="8"/>
      <c r="AP19" s="8"/>
      <c r="AQ19" s="8"/>
      <c r="AR19" s="8"/>
      <c r="AS19" s="8"/>
      <c r="AT19" s="8"/>
      <c r="AU19" s="8"/>
      <c r="AV19" s="8"/>
      <c r="AW19" s="8"/>
      <c r="AX19" s="9"/>
      <c r="AY19" s="7">
        <v>2014</v>
      </c>
      <c r="AZ19" s="8"/>
      <c r="BA19" s="8"/>
      <c r="BB19" s="9"/>
      <c r="BC19" s="10" t="s">
        <v>1</v>
      </c>
      <c r="BD19" s="11"/>
      <c r="BE19" s="12"/>
      <c r="BF19" s="13" t="s">
        <v>2</v>
      </c>
      <c r="BG19" s="14"/>
    </row>
    <row r="20" spans="1:62" ht="14.25" customHeight="1" x14ac:dyDescent="0.2">
      <c r="C20" s="15" t="s">
        <v>3</v>
      </c>
      <c r="D20" s="16" t="s">
        <v>4</v>
      </c>
      <c r="E20" s="17" t="s">
        <v>5</v>
      </c>
      <c r="F20" s="18" t="s">
        <v>6</v>
      </c>
      <c r="G20" s="18" t="s">
        <v>7</v>
      </c>
      <c r="H20" s="18" t="s">
        <v>8</v>
      </c>
      <c r="I20" s="18" t="s">
        <v>9</v>
      </c>
      <c r="J20" s="18" t="s">
        <v>10</v>
      </c>
      <c r="K20" s="18" t="s">
        <v>11</v>
      </c>
      <c r="L20" s="18" t="s">
        <v>7</v>
      </c>
      <c r="M20" s="18" t="s">
        <v>12</v>
      </c>
      <c r="N20" s="16" t="s">
        <v>13</v>
      </c>
      <c r="O20" s="17" t="s">
        <v>14</v>
      </c>
      <c r="P20" s="18" t="s">
        <v>15</v>
      </c>
      <c r="Q20" s="18" t="s">
        <v>16</v>
      </c>
      <c r="R20" s="18" t="s">
        <v>17</v>
      </c>
      <c r="S20" s="18" t="s">
        <v>18</v>
      </c>
      <c r="T20" s="18" t="s">
        <v>19</v>
      </c>
      <c r="U20" s="18" t="s">
        <v>20</v>
      </c>
      <c r="V20" s="18" t="s">
        <v>16</v>
      </c>
      <c r="W20" s="18" t="s">
        <v>21</v>
      </c>
      <c r="X20" s="16" t="s">
        <v>22</v>
      </c>
      <c r="Y20" s="17" t="s">
        <v>23</v>
      </c>
      <c r="Z20" s="18" t="s">
        <v>24</v>
      </c>
      <c r="AA20" s="18" t="s">
        <v>25</v>
      </c>
      <c r="AB20" s="18" t="s">
        <v>26</v>
      </c>
      <c r="AC20" s="18" t="s">
        <v>27</v>
      </c>
      <c r="AD20" s="18" t="s">
        <v>28</v>
      </c>
      <c r="AE20" s="18" t="s">
        <v>29</v>
      </c>
      <c r="AF20" s="18" t="s">
        <v>30</v>
      </c>
      <c r="AG20" s="18" t="s">
        <v>31</v>
      </c>
      <c r="AH20" s="18" t="s">
        <v>32</v>
      </c>
      <c r="AI20" s="18" t="s">
        <v>25</v>
      </c>
      <c r="AJ20" s="18" t="s">
        <v>33</v>
      </c>
      <c r="AK20" s="16" t="s">
        <v>34</v>
      </c>
      <c r="AL20" s="17" t="s">
        <v>35</v>
      </c>
      <c r="AM20" s="18" t="s">
        <v>36</v>
      </c>
      <c r="AN20" s="18" t="s">
        <v>37</v>
      </c>
      <c r="AO20" s="18" t="s">
        <v>38</v>
      </c>
      <c r="AP20" s="18" t="s">
        <v>39</v>
      </c>
      <c r="AQ20" s="18" t="s">
        <v>40</v>
      </c>
      <c r="AR20" s="18" t="s">
        <v>41</v>
      </c>
      <c r="AS20" s="18" t="s">
        <v>42</v>
      </c>
      <c r="AT20" s="18" t="s">
        <v>43</v>
      </c>
      <c r="AU20" s="18" t="s">
        <v>44</v>
      </c>
      <c r="AV20" s="18" t="s">
        <v>37</v>
      </c>
      <c r="AW20" s="18" t="s">
        <v>45</v>
      </c>
      <c r="AX20" s="16" t="s">
        <v>46</v>
      </c>
      <c r="AY20" s="18" t="s">
        <v>47</v>
      </c>
      <c r="AZ20" s="18" t="s">
        <v>48</v>
      </c>
      <c r="BA20" s="18" t="s">
        <v>49</v>
      </c>
      <c r="BB20" s="18" t="s">
        <v>50</v>
      </c>
      <c r="BC20" s="17" t="s">
        <v>51</v>
      </c>
      <c r="BD20" s="18" t="s">
        <v>52</v>
      </c>
      <c r="BE20" s="16" t="s">
        <v>53</v>
      </c>
      <c r="BF20" s="19" t="s">
        <v>54</v>
      </c>
      <c r="BG20" s="16" t="s">
        <v>55</v>
      </c>
    </row>
    <row r="21" spans="1:62" ht="24.75" customHeight="1" x14ac:dyDescent="0.2">
      <c r="C21" s="20"/>
      <c r="D21" s="21"/>
      <c r="E21" s="22"/>
      <c r="F21" s="23"/>
      <c r="G21" s="24"/>
      <c r="H21" s="24"/>
      <c r="I21" s="24"/>
      <c r="J21" s="23"/>
      <c r="K21" s="24"/>
      <c r="L21" s="24"/>
      <c r="M21" s="24"/>
      <c r="N21" s="21"/>
      <c r="O21" s="22"/>
      <c r="P21" s="23"/>
      <c r="Q21" s="24"/>
      <c r="R21" s="24"/>
      <c r="S21" s="24"/>
      <c r="T21" s="23"/>
      <c r="U21" s="24"/>
      <c r="V21" s="24"/>
      <c r="W21" s="24"/>
      <c r="X21" s="21"/>
      <c r="Y21" s="22"/>
      <c r="Z21" s="23"/>
      <c r="AA21" s="24"/>
      <c r="AB21" s="24"/>
      <c r="AC21" s="24"/>
      <c r="AD21" s="24"/>
      <c r="AE21" s="24"/>
      <c r="AF21" s="24"/>
      <c r="AG21" s="23"/>
      <c r="AH21" s="24"/>
      <c r="AI21" s="24"/>
      <c r="AJ21" s="24"/>
      <c r="AK21" s="21"/>
      <c r="AL21" s="22"/>
      <c r="AM21" s="23"/>
      <c r="AN21" s="24"/>
      <c r="AO21" s="24"/>
      <c r="AP21" s="24"/>
      <c r="AQ21" s="24"/>
      <c r="AR21" s="24"/>
      <c r="AS21" s="24"/>
      <c r="AT21" s="23"/>
      <c r="AU21" s="24"/>
      <c r="AV21" s="24"/>
      <c r="AW21" s="24"/>
      <c r="AX21" s="21"/>
      <c r="AY21" s="24"/>
      <c r="AZ21" s="24"/>
      <c r="BA21" s="24"/>
      <c r="BB21" s="24"/>
      <c r="BC21" s="22"/>
      <c r="BD21" s="23"/>
      <c r="BE21" s="21"/>
      <c r="BF21" s="25"/>
      <c r="BG21" s="21"/>
    </row>
    <row r="22" spans="1:62" ht="36.75" customHeight="1" thickBot="1" x14ac:dyDescent="0.25">
      <c r="B22" s="26"/>
      <c r="C22" s="20"/>
      <c r="D22" s="21"/>
      <c r="E22" s="27"/>
      <c r="F22" s="28"/>
      <c r="G22" s="29"/>
      <c r="H22" s="29"/>
      <c r="I22" s="29"/>
      <c r="J22" s="28"/>
      <c r="K22" s="29"/>
      <c r="L22" s="29"/>
      <c r="M22" s="29"/>
      <c r="N22" s="30"/>
      <c r="O22" s="27"/>
      <c r="P22" s="28"/>
      <c r="Q22" s="29"/>
      <c r="R22" s="29"/>
      <c r="S22" s="29"/>
      <c r="T22" s="28"/>
      <c r="U22" s="29"/>
      <c r="V22" s="29"/>
      <c r="W22" s="29"/>
      <c r="X22" s="30"/>
      <c r="Y22" s="27"/>
      <c r="Z22" s="28"/>
      <c r="AA22" s="29"/>
      <c r="AB22" s="29"/>
      <c r="AC22" s="29"/>
      <c r="AD22" s="29"/>
      <c r="AE22" s="29"/>
      <c r="AF22" s="29"/>
      <c r="AG22" s="28"/>
      <c r="AH22" s="29"/>
      <c r="AI22" s="29"/>
      <c r="AJ22" s="29"/>
      <c r="AK22" s="30"/>
      <c r="AL22" s="27"/>
      <c r="AM22" s="28"/>
      <c r="AN22" s="29"/>
      <c r="AO22" s="29"/>
      <c r="AP22" s="29"/>
      <c r="AQ22" s="29"/>
      <c r="AR22" s="29"/>
      <c r="AS22" s="29"/>
      <c r="AT22" s="28"/>
      <c r="AU22" s="29"/>
      <c r="AV22" s="29"/>
      <c r="AW22" s="29"/>
      <c r="AX22" s="30"/>
      <c r="AY22" s="29"/>
      <c r="AZ22" s="29"/>
      <c r="BA22" s="29"/>
      <c r="BB22" s="29"/>
      <c r="BC22" s="27"/>
      <c r="BD22" s="28"/>
      <c r="BE22" s="30" t="s">
        <v>56</v>
      </c>
      <c r="BF22" s="31"/>
      <c r="BG22" s="30"/>
    </row>
    <row r="23" spans="1:62" ht="33.75" customHeight="1" thickBot="1" x14ac:dyDescent="0.45">
      <c r="C23" s="32" t="s">
        <v>57</v>
      </c>
      <c r="D23" s="33"/>
      <c r="E23" s="34"/>
      <c r="F23" s="35"/>
      <c r="G23" s="36"/>
      <c r="H23" s="36"/>
      <c r="I23" s="36"/>
      <c r="J23" s="36"/>
      <c r="K23" s="36"/>
      <c r="L23" s="36"/>
      <c r="M23" s="36"/>
      <c r="N23" s="37"/>
      <c r="O23" s="34"/>
      <c r="P23" s="35"/>
      <c r="Q23" s="36"/>
      <c r="R23" s="36"/>
      <c r="S23" s="36"/>
      <c r="T23" s="36"/>
      <c r="U23" s="36"/>
      <c r="V23" s="36"/>
      <c r="W23" s="36"/>
      <c r="X23" s="37"/>
      <c r="Y23" s="34"/>
      <c r="Z23" s="35"/>
      <c r="AA23" s="36"/>
      <c r="AB23" s="36"/>
      <c r="AC23" s="36"/>
      <c r="AD23" s="36"/>
      <c r="AE23" s="36"/>
      <c r="AF23" s="36"/>
      <c r="AG23" s="36"/>
      <c r="AH23" s="36"/>
      <c r="AI23" s="36"/>
      <c r="AJ23" s="36"/>
      <c r="AK23" s="37"/>
      <c r="AL23" s="34"/>
      <c r="AM23" s="35"/>
      <c r="AN23" s="36"/>
      <c r="AO23" s="36"/>
      <c r="AP23" s="36"/>
      <c r="AQ23" s="36"/>
      <c r="AR23" s="36"/>
      <c r="AS23" s="36"/>
      <c r="AT23" s="36"/>
      <c r="AU23" s="36"/>
      <c r="AV23" s="36"/>
      <c r="AW23" s="36"/>
      <c r="AX23" s="37"/>
      <c r="AY23" s="38"/>
      <c r="AZ23" s="39"/>
      <c r="BA23" s="36"/>
      <c r="BB23" s="40"/>
      <c r="BC23" s="41"/>
      <c r="BD23" s="41"/>
      <c r="BE23" s="42"/>
      <c r="BF23" s="43"/>
      <c r="BG23" s="44"/>
    </row>
    <row r="24" spans="1:62" ht="15" customHeight="1" thickBot="1" x14ac:dyDescent="0.25">
      <c r="A24" s="2">
        <v>1</v>
      </c>
      <c r="C24" s="34" t="s">
        <v>58</v>
      </c>
      <c r="D24" s="45">
        <v>1550</v>
      </c>
      <c r="E24" s="46">
        <v>30672</v>
      </c>
      <c r="F24" s="46">
        <v>-50625</v>
      </c>
      <c r="G24" s="46"/>
      <c r="H24" s="47"/>
      <c r="I24" s="48">
        <f>E24+F24-G24+H24</f>
        <v>-19953</v>
      </c>
      <c r="J24" s="46">
        <v>6492</v>
      </c>
      <c r="K24" s="46">
        <v>-6832</v>
      </c>
      <c r="L24" s="46"/>
      <c r="M24" s="47"/>
      <c r="N24" s="49">
        <f>J24+K24-L24+M24</f>
        <v>-340</v>
      </c>
      <c r="O24" s="50">
        <f>I24</f>
        <v>-19953</v>
      </c>
      <c r="P24" s="46">
        <v>355109</v>
      </c>
      <c r="Q24" s="46"/>
      <c r="R24" s="47"/>
      <c r="S24" s="48">
        <f>O24+P24-Q24+R24</f>
        <v>335156</v>
      </c>
      <c r="T24" s="51">
        <f t="shared" ref="T24:T35" si="0">N24</f>
        <v>-340</v>
      </c>
      <c r="U24" s="46">
        <v>320</v>
      </c>
      <c r="V24" s="46"/>
      <c r="W24" s="47"/>
      <c r="X24" s="49">
        <f>T24+U24-V24+W24</f>
        <v>-20</v>
      </c>
      <c r="Y24" s="50">
        <f>S24</f>
        <v>335156</v>
      </c>
      <c r="Z24" s="46">
        <f>-18134+373036-AA24</f>
        <v>373036</v>
      </c>
      <c r="AA24" s="46">
        <v>-18134</v>
      </c>
      <c r="AB24" s="46"/>
      <c r="AC24" s="46"/>
      <c r="AD24" s="46"/>
      <c r="AE24" s="46"/>
      <c r="AF24" s="52">
        <f t="shared" ref="AF24:AF35" si="1">Y24+Z24-AA24+SUM(AB24:AE24)</f>
        <v>726326</v>
      </c>
      <c r="AG24" s="53">
        <f>X24</f>
        <v>-20</v>
      </c>
      <c r="AH24" s="54">
        <f>-2515+6737-AI24</f>
        <v>6737</v>
      </c>
      <c r="AI24" s="46">
        <v>-2515</v>
      </c>
      <c r="AJ24" s="46"/>
      <c r="AK24" s="55">
        <f t="shared" ref="AK24:AK35" si="2">AG24+AH24-AI24+AJ24</f>
        <v>9232</v>
      </c>
      <c r="AL24" s="56">
        <f>AF24</f>
        <v>726326</v>
      </c>
      <c r="AM24" s="54">
        <v>609899.29</v>
      </c>
      <c r="AN24" s="54"/>
      <c r="AO24" s="54"/>
      <c r="AP24" s="54"/>
      <c r="AQ24" s="54"/>
      <c r="AR24" s="54"/>
      <c r="AS24" s="52">
        <f t="shared" ref="AS24:AS35" si="3">AL24+AM24-AN24+SUM(AO24:AR24)</f>
        <v>1336225.29</v>
      </c>
      <c r="AT24" s="57">
        <f>AK24</f>
        <v>9232</v>
      </c>
      <c r="AU24" s="54">
        <v>13711.38</v>
      </c>
      <c r="AV24" s="54"/>
      <c r="AW24" s="54"/>
      <c r="AX24" s="55">
        <f t="shared" ref="AX24:AX35" si="4">AT24+AU24-AV24+AW24</f>
        <v>22943.379999999997</v>
      </c>
      <c r="AY24" s="54">
        <v>708190.71999999997</v>
      </c>
      <c r="AZ24" s="54">
        <v>19695</v>
      </c>
      <c r="BA24" s="57">
        <f>AS24-AY24</f>
        <v>628034.57000000007</v>
      </c>
      <c r="BB24" s="58">
        <f>AX24-AZ24</f>
        <v>3248.3799999999974</v>
      </c>
      <c r="BC24" s="54">
        <f>BA24*1.47%</f>
        <v>9232.1081790000007</v>
      </c>
      <c r="BD24" s="54">
        <f>BA24*1.47%/12*4</f>
        <v>3077.3693930000004</v>
      </c>
      <c r="BE24" s="59">
        <f>SUM(BA24:BD24)</f>
        <v>643592.42757200007</v>
      </c>
      <c r="BF24" s="60">
        <v>1338519.3899999999</v>
      </c>
      <c r="BG24" s="59">
        <f>BF24-SUM(AS24,AX24)</f>
        <v>-20649.280000000028</v>
      </c>
    </row>
    <row r="25" spans="1:62" ht="15" customHeight="1" thickBot="1" x14ac:dyDescent="0.25">
      <c r="C25" s="34" t="s">
        <v>59</v>
      </c>
      <c r="D25" s="45">
        <v>1551</v>
      </c>
      <c r="E25" s="61"/>
      <c r="F25" s="62"/>
      <c r="G25" s="62"/>
      <c r="H25" s="62"/>
      <c r="I25" s="63"/>
      <c r="J25" s="62"/>
      <c r="K25" s="62"/>
      <c r="L25" s="62"/>
      <c r="M25" s="62"/>
      <c r="N25" s="63"/>
      <c r="O25" s="63"/>
      <c r="P25" s="62"/>
      <c r="Q25" s="62"/>
      <c r="R25" s="62"/>
      <c r="S25" s="63"/>
      <c r="T25" s="63"/>
      <c r="U25" s="62"/>
      <c r="V25" s="62"/>
      <c r="W25" s="62"/>
      <c r="X25" s="63"/>
      <c r="Y25" s="63"/>
      <c r="Z25" s="62"/>
      <c r="AA25" s="62"/>
      <c r="AB25" s="62"/>
      <c r="AC25" s="62"/>
      <c r="AD25" s="62"/>
      <c r="AE25" s="62"/>
      <c r="AF25" s="63"/>
      <c r="AG25" s="63"/>
      <c r="AH25" s="62"/>
      <c r="AI25" s="62"/>
      <c r="AJ25" s="62"/>
      <c r="AK25" s="64">
        <v>0</v>
      </c>
      <c r="AL25" s="56">
        <f>AK25</f>
        <v>0</v>
      </c>
      <c r="AM25" s="54">
        <v>46736.57</v>
      </c>
      <c r="AN25" s="54"/>
      <c r="AO25" s="54"/>
      <c r="AP25" s="54"/>
      <c r="AQ25" s="54"/>
      <c r="AR25" s="54"/>
      <c r="AS25" s="52">
        <f>AL25+AM25-AN25+SUM(AO25:AR25)</f>
        <v>46736.57</v>
      </c>
      <c r="AT25" s="57">
        <f>AK25</f>
        <v>0</v>
      </c>
      <c r="AU25" s="54"/>
      <c r="AV25" s="54"/>
      <c r="AW25" s="54"/>
      <c r="AX25" s="55">
        <f t="shared" si="4"/>
        <v>0</v>
      </c>
      <c r="AY25" s="54"/>
      <c r="AZ25" s="54"/>
      <c r="BA25" s="57">
        <f t="shared" ref="BA25:BA36" si="5">AS25-AY25</f>
        <v>46736.57</v>
      </c>
      <c r="BB25" s="58">
        <f t="shared" ref="BB25:BB36" si="6">AX25-AZ25</f>
        <v>0</v>
      </c>
      <c r="BC25" s="54">
        <v>687</v>
      </c>
      <c r="BD25" s="54">
        <v>229</v>
      </c>
      <c r="BE25" s="59">
        <f>SUM(BA25:BD25)</f>
        <v>47652.57</v>
      </c>
      <c r="BF25" s="60">
        <v>46737</v>
      </c>
      <c r="BG25" s="59">
        <f t="shared" ref="BG25:BG36" si="7">BF25-SUM(AS25,AX25)</f>
        <v>0.43000000000029104</v>
      </c>
    </row>
    <row r="26" spans="1:62" ht="15" thickBot="1" x14ac:dyDescent="0.25">
      <c r="A26" s="2">
        <v>2</v>
      </c>
      <c r="C26" s="65" t="s">
        <v>60</v>
      </c>
      <c r="D26" s="45">
        <v>1580</v>
      </c>
      <c r="E26" s="66">
        <v>-3021634</v>
      </c>
      <c r="F26" s="66">
        <v>2074480</v>
      </c>
      <c r="G26" s="66"/>
      <c r="H26" s="67"/>
      <c r="I26" s="68">
        <f t="shared" ref="I26:I36" si="8">E26+F26-G26+SUM(H26:H26)</f>
        <v>-947154</v>
      </c>
      <c r="J26" s="66">
        <v>-290801</v>
      </c>
      <c r="K26" s="66">
        <v>261910</v>
      </c>
      <c r="L26" s="66"/>
      <c r="M26" s="67"/>
      <c r="N26" s="69">
        <f t="shared" ref="N26:N36" si="9">J26+K26-L26+M26</f>
        <v>-28891</v>
      </c>
      <c r="O26" s="70">
        <f t="shared" ref="O26:O31" si="10">I26</f>
        <v>-947154</v>
      </c>
      <c r="P26" s="66">
        <v>-1042317</v>
      </c>
      <c r="Q26" s="66"/>
      <c r="R26" s="67"/>
      <c r="S26" s="68">
        <f t="shared" ref="S26:S36" si="11">O26+P26-Q26+SUM(R26:R26)</f>
        <v>-1989471</v>
      </c>
      <c r="T26" s="51">
        <f t="shared" si="0"/>
        <v>-28891</v>
      </c>
      <c r="U26" s="66">
        <v>-14343</v>
      </c>
      <c r="V26" s="66"/>
      <c r="W26" s="67"/>
      <c r="X26" s="69">
        <f t="shared" ref="X26:X36" si="12">T26+U26-V26+W26</f>
        <v>-43234</v>
      </c>
      <c r="Y26" s="70">
        <f t="shared" ref="Y26:Y35" si="13">S26</f>
        <v>-1989471</v>
      </c>
      <c r="Z26" s="54">
        <f>-995694-1584483-AA26</f>
        <v>-1584483</v>
      </c>
      <c r="AA26" s="54">
        <v>-995694</v>
      </c>
      <c r="AB26" s="66"/>
      <c r="AC26" s="66"/>
      <c r="AD26" s="66"/>
      <c r="AE26" s="66"/>
      <c r="AF26" s="52">
        <f t="shared" si="1"/>
        <v>-2578260</v>
      </c>
      <c r="AG26" s="51">
        <f t="shared" ref="AG26:AG35" si="14">X26</f>
        <v>-43234</v>
      </c>
      <c r="AH26" s="54">
        <f>-2594-38275-AI26</f>
        <v>-38275</v>
      </c>
      <c r="AI26" s="54">
        <v>-2594</v>
      </c>
      <c r="AJ26" s="66"/>
      <c r="AK26" s="55">
        <f t="shared" si="2"/>
        <v>-78915</v>
      </c>
      <c r="AL26" s="56">
        <f t="shared" ref="AL26:AL35" si="15">AF26</f>
        <v>-2578260</v>
      </c>
      <c r="AM26" s="54">
        <v>-800162</v>
      </c>
      <c r="AN26" s="54"/>
      <c r="AO26" s="54"/>
      <c r="AP26" s="54"/>
      <c r="AQ26" s="54"/>
      <c r="AR26" s="54"/>
      <c r="AS26" s="52">
        <f t="shared" si="3"/>
        <v>-3378422</v>
      </c>
      <c r="AT26" s="57">
        <f t="shared" ref="AT26:AT35" si="16">AK26</f>
        <v>-78915</v>
      </c>
      <c r="AU26" s="54">
        <v>-32494.799999999999</v>
      </c>
      <c r="AV26" s="54"/>
      <c r="AW26" s="54"/>
      <c r="AX26" s="55">
        <f t="shared" si="4"/>
        <v>-111409.8</v>
      </c>
      <c r="AY26" s="54">
        <v>-3573954</v>
      </c>
      <c r="AZ26" s="54">
        <v>-147000</v>
      </c>
      <c r="BA26" s="57">
        <f t="shared" si="5"/>
        <v>195532</v>
      </c>
      <c r="BB26" s="58">
        <f t="shared" si="6"/>
        <v>35590.199999999997</v>
      </c>
      <c r="BC26" s="54">
        <f t="shared" ref="BC26:BC31" si="17">BA26*1.47%</f>
        <v>2874.3204000000001</v>
      </c>
      <c r="BD26" s="54">
        <f t="shared" ref="BD26:BD31" si="18">BA26*1.47%/12*4</f>
        <v>958.10680000000002</v>
      </c>
      <c r="BE26" s="59">
        <f t="shared" ref="BE26:BE34" si="19">SUM(BA26:BD26)</f>
        <v>234954.62720000002</v>
      </c>
      <c r="BF26" s="60">
        <v>-4490491.0999999996</v>
      </c>
      <c r="BG26" s="59">
        <f t="shared" si="7"/>
        <v>-1000659.2999999998</v>
      </c>
    </row>
    <row r="27" spans="1:62" ht="15" thickBot="1" x14ac:dyDescent="0.25">
      <c r="A27" s="2">
        <v>3</v>
      </c>
      <c r="C27" s="65" t="s">
        <v>61</v>
      </c>
      <c r="D27" s="45">
        <v>1584</v>
      </c>
      <c r="E27" s="54">
        <v>-298125</v>
      </c>
      <c r="F27" s="66">
        <v>1461084</v>
      </c>
      <c r="G27" s="54"/>
      <c r="H27" s="71"/>
      <c r="I27" s="72">
        <f t="shared" si="8"/>
        <v>1162959</v>
      </c>
      <c r="J27" s="54">
        <v>-116254</v>
      </c>
      <c r="K27" s="54">
        <v>119163</v>
      </c>
      <c r="L27" s="54"/>
      <c r="M27" s="71"/>
      <c r="N27" s="73">
        <f t="shared" si="9"/>
        <v>2909</v>
      </c>
      <c r="O27" s="56">
        <f t="shared" si="10"/>
        <v>1162959</v>
      </c>
      <c r="P27" s="54">
        <v>-167078</v>
      </c>
      <c r="Q27" s="54"/>
      <c r="R27" s="71"/>
      <c r="S27" s="72">
        <f t="shared" si="11"/>
        <v>995881</v>
      </c>
      <c r="T27" s="57">
        <f t="shared" si="0"/>
        <v>2909</v>
      </c>
      <c r="U27" s="54">
        <v>12936</v>
      </c>
      <c r="V27" s="54"/>
      <c r="W27" s="71"/>
      <c r="X27" s="73">
        <f t="shared" si="12"/>
        <v>15845</v>
      </c>
      <c r="Y27" s="56">
        <f t="shared" si="13"/>
        <v>995881</v>
      </c>
      <c r="Z27" s="54">
        <f>1142986-648746-AA27</f>
        <v>-648746</v>
      </c>
      <c r="AA27" s="54">
        <v>1142986</v>
      </c>
      <c r="AB27" s="54"/>
      <c r="AC27" s="54"/>
      <c r="AD27" s="54"/>
      <c r="AE27" s="54"/>
      <c r="AF27" s="52">
        <f t="shared" si="1"/>
        <v>-795851</v>
      </c>
      <c r="AG27" s="57">
        <f t="shared" si="14"/>
        <v>15845</v>
      </c>
      <c r="AH27" s="54">
        <f>45254+9476-AI27</f>
        <v>9476</v>
      </c>
      <c r="AI27" s="54">
        <v>45254</v>
      </c>
      <c r="AJ27" s="54"/>
      <c r="AK27" s="55">
        <f t="shared" si="2"/>
        <v>-19933</v>
      </c>
      <c r="AL27" s="56">
        <f t="shared" si="15"/>
        <v>-795851</v>
      </c>
      <c r="AM27" s="54">
        <v>-186687</v>
      </c>
      <c r="AN27" s="54"/>
      <c r="AO27" s="54"/>
      <c r="AP27" s="54"/>
      <c r="AQ27" s="54"/>
      <c r="AR27" s="54"/>
      <c r="AS27" s="52">
        <f t="shared" si="3"/>
        <v>-982538</v>
      </c>
      <c r="AT27" s="57">
        <f t="shared" si="16"/>
        <v>-19933</v>
      </c>
      <c r="AU27" s="54">
        <v>2049.27</v>
      </c>
      <c r="AV27" s="54"/>
      <c r="AW27" s="54"/>
      <c r="AX27" s="55">
        <f t="shared" si="4"/>
        <v>-17883.73</v>
      </c>
      <c r="AY27" s="54">
        <v>347134</v>
      </c>
      <c r="AZ27" s="54">
        <v>31682</v>
      </c>
      <c r="BA27" s="57">
        <f t="shared" si="5"/>
        <v>-1329672</v>
      </c>
      <c r="BB27" s="58">
        <f t="shared" si="6"/>
        <v>-49565.729999999996</v>
      </c>
      <c r="BC27" s="54">
        <f t="shared" si="17"/>
        <v>-19546.178400000001</v>
      </c>
      <c r="BD27" s="54">
        <f t="shared" si="18"/>
        <v>-6515.3928000000005</v>
      </c>
      <c r="BE27" s="59">
        <f t="shared" si="19"/>
        <v>-1405299.3012000001</v>
      </c>
      <c r="BF27" s="60">
        <v>187817.34</v>
      </c>
      <c r="BG27" s="59">
        <f t="shared" si="7"/>
        <v>1188239.07</v>
      </c>
    </row>
    <row r="28" spans="1:62" ht="15" thickBot="1" x14ac:dyDescent="0.25">
      <c r="A28" s="2">
        <v>4</v>
      </c>
      <c r="C28" s="65" t="s">
        <v>62</v>
      </c>
      <c r="D28" s="45">
        <v>1586</v>
      </c>
      <c r="E28" s="54">
        <v>-774334</v>
      </c>
      <c r="F28" s="54">
        <v>447412</v>
      </c>
      <c r="G28" s="54"/>
      <c r="H28" s="71"/>
      <c r="I28" s="72">
        <f t="shared" si="8"/>
        <v>-326922</v>
      </c>
      <c r="J28" s="54">
        <v>-49435</v>
      </c>
      <c r="K28" s="54">
        <v>49133</v>
      </c>
      <c r="L28" s="54"/>
      <c r="M28" s="71"/>
      <c r="N28" s="73">
        <f t="shared" si="9"/>
        <v>-302</v>
      </c>
      <c r="O28" s="56">
        <f t="shared" si="10"/>
        <v>-326922</v>
      </c>
      <c r="P28" s="54">
        <v>-555670</v>
      </c>
      <c r="Q28" s="54"/>
      <c r="R28" s="71"/>
      <c r="S28" s="72">
        <f t="shared" si="11"/>
        <v>-882592</v>
      </c>
      <c r="T28" s="57">
        <f t="shared" si="0"/>
        <v>-302</v>
      </c>
      <c r="U28" s="54">
        <v>-5490</v>
      </c>
      <c r="V28" s="54"/>
      <c r="W28" s="71"/>
      <c r="X28" s="73">
        <f t="shared" si="12"/>
        <v>-5792</v>
      </c>
      <c r="Y28" s="56">
        <f t="shared" si="13"/>
        <v>-882592</v>
      </c>
      <c r="Z28" s="54">
        <f>-340358-384485-AA28</f>
        <v>-384485</v>
      </c>
      <c r="AA28" s="54">
        <v>-340358</v>
      </c>
      <c r="AB28" s="54"/>
      <c r="AC28" s="54"/>
      <c r="AD28" s="54"/>
      <c r="AE28" s="54"/>
      <c r="AF28" s="52">
        <f t="shared" si="1"/>
        <v>-926719</v>
      </c>
      <c r="AG28" s="57">
        <f t="shared" si="14"/>
        <v>-5792</v>
      </c>
      <c r="AH28" s="54">
        <f>6473-16490-AI28</f>
        <v>-16490</v>
      </c>
      <c r="AI28" s="54">
        <v>6473</v>
      </c>
      <c r="AJ28" s="54"/>
      <c r="AK28" s="55">
        <f t="shared" si="2"/>
        <v>-28755</v>
      </c>
      <c r="AL28" s="56">
        <f t="shared" si="15"/>
        <v>-926719</v>
      </c>
      <c r="AM28" s="54">
        <v>-1336055</v>
      </c>
      <c r="AN28" s="54"/>
      <c r="AO28" s="54"/>
      <c r="AP28" s="54"/>
      <c r="AQ28" s="54"/>
      <c r="AR28" s="54"/>
      <c r="AS28" s="52">
        <f t="shared" si="3"/>
        <v>-2262774</v>
      </c>
      <c r="AT28" s="57">
        <f t="shared" si="16"/>
        <v>-28755</v>
      </c>
      <c r="AU28" s="54">
        <v>-25472.26</v>
      </c>
      <c r="AV28" s="54"/>
      <c r="AW28" s="54"/>
      <c r="AX28" s="55">
        <f t="shared" si="4"/>
        <v>-54227.259999999995</v>
      </c>
      <c r="AY28" s="54">
        <v>-1267076</v>
      </c>
      <c r="AZ28" s="54">
        <v>-45501</v>
      </c>
      <c r="BA28" s="57">
        <f t="shared" si="5"/>
        <v>-995698</v>
      </c>
      <c r="BB28" s="58">
        <f t="shared" si="6"/>
        <v>-8726.2599999999948</v>
      </c>
      <c r="BC28" s="54">
        <f t="shared" si="17"/>
        <v>-14636.7606</v>
      </c>
      <c r="BD28" s="54">
        <f t="shared" si="18"/>
        <v>-4878.9201999999996</v>
      </c>
      <c r="BE28" s="59">
        <f t="shared" si="19"/>
        <v>-1023939.9408000001</v>
      </c>
      <c r="BF28" s="60">
        <v>-2650884.38</v>
      </c>
      <c r="BG28" s="59">
        <f t="shared" si="7"/>
        <v>-333883.12000000011</v>
      </c>
      <c r="BJ28" s="74"/>
    </row>
    <row r="29" spans="1:62" ht="15" thickBot="1" x14ac:dyDescent="0.25">
      <c r="A29" s="2">
        <v>5</v>
      </c>
      <c r="C29" s="65" t="s">
        <v>63</v>
      </c>
      <c r="D29" s="45">
        <v>1588</v>
      </c>
      <c r="E29" s="54"/>
      <c r="F29" s="54"/>
      <c r="G29" s="54"/>
      <c r="H29" s="71"/>
      <c r="I29" s="72">
        <f t="shared" si="8"/>
        <v>0</v>
      </c>
      <c r="J29" s="54"/>
      <c r="K29" s="54"/>
      <c r="L29" s="54"/>
      <c r="M29" s="71"/>
      <c r="N29" s="73">
        <f t="shared" si="9"/>
        <v>0</v>
      </c>
      <c r="O29" s="56">
        <f t="shared" si="10"/>
        <v>0</v>
      </c>
      <c r="P29" s="54"/>
      <c r="Q29" s="54"/>
      <c r="R29" s="71"/>
      <c r="S29" s="72">
        <f t="shared" si="11"/>
        <v>0</v>
      </c>
      <c r="T29" s="57">
        <f t="shared" si="0"/>
        <v>0</v>
      </c>
      <c r="U29" s="54"/>
      <c r="V29" s="54"/>
      <c r="W29" s="71"/>
      <c r="X29" s="73">
        <f t="shared" si="12"/>
        <v>0</v>
      </c>
      <c r="Y29" s="56">
        <f t="shared" si="13"/>
        <v>0</v>
      </c>
      <c r="Z29" s="54"/>
      <c r="AA29" s="54"/>
      <c r="AB29" s="54"/>
      <c r="AC29" s="54"/>
      <c r="AD29" s="54"/>
      <c r="AE29" s="54"/>
      <c r="AF29" s="52">
        <f t="shared" si="1"/>
        <v>0</v>
      </c>
      <c r="AG29" s="57">
        <f t="shared" si="14"/>
        <v>0</v>
      </c>
      <c r="AH29" s="54"/>
      <c r="AI29" s="54"/>
      <c r="AJ29" s="54"/>
      <c r="AK29" s="55">
        <f t="shared" si="2"/>
        <v>0</v>
      </c>
      <c r="AL29" s="56">
        <f t="shared" si="15"/>
        <v>0</v>
      </c>
      <c r="AM29" s="54"/>
      <c r="AN29" s="54"/>
      <c r="AO29" s="54"/>
      <c r="AP29" s="54"/>
      <c r="AQ29" s="54"/>
      <c r="AR29" s="54"/>
      <c r="AS29" s="52">
        <f t="shared" si="3"/>
        <v>0</v>
      </c>
      <c r="AT29" s="57">
        <f t="shared" si="16"/>
        <v>0</v>
      </c>
      <c r="AU29" s="54"/>
      <c r="AV29" s="54"/>
      <c r="AW29" s="54"/>
      <c r="AX29" s="55">
        <f t="shared" si="4"/>
        <v>0</v>
      </c>
      <c r="AY29" s="54"/>
      <c r="AZ29" s="54"/>
      <c r="BA29" s="57">
        <f t="shared" si="5"/>
        <v>0</v>
      </c>
      <c r="BB29" s="58">
        <f t="shared" si="6"/>
        <v>0</v>
      </c>
      <c r="BC29" s="54"/>
      <c r="BD29" s="54"/>
      <c r="BE29" s="59">
        <f t="shared" si="19"/>
        <v>0</v>
      </c>
      <c r="BF29" s="60">
        <v>15548194.189999999</v>
      </c>
      <c r="BG29" s="59">
        <f t="shared" si="7"/>
        <v>15548194.189999999</v>
      </c>
    </row>
    <row r="30" spans="1:62" ht="15" thickBot="1" x14ac:dyDescent="0.25">
      <c r="A30" s="2">
        <v>6</v>
      </c>
      <c r="C30" s="65" t="s">
        <v>64</v>
      </c>
      <c r="D30" s="45">
        <v>1589</v>
      </c>
      <c r="E30" s="54"/>
      <c r="F30" s="54"/>
      <c r="G30" s="54"/>
      <c r="H30" s="71"/>
      <c r="I30" s="72">
        <f t="shared" si="8"/>
        <v>0</v>
      </c>
      <c r="J30" s="54"/>
      <c r="K30" s="54"/>
      <c r="L30" s="54"/>
      <c r="M30" s="71"/>
      <c r="N30" s="73">
        <f t="shared" si="9"/>
        <v>0</v>
      </c>
      <c r="O30" s="56">
        <f t="shared" si="10"/>
        <v>0</v>
      </c>
      <c r="P30" s="54"/>
      <c r="Q30" s="54"/>
      <c r="R30" s="71"/>
      <c r="S30" s="72">
        <f t="shared" si="11"/>
        <v>0</v>
      </c>
      <c r="T30" s="57">
        <f t="shared" si="0"/>
        <v>0</v>
      </c>
      <c r="U30" s="54"/>
      <c r="V30" s="54"/>
      <c r="W30" s="71"/>
      <c r="X30" s="73">
        <f t="shared" si="12"/>
        <v>0</v>
      </c>
      <c r="Y30" s="56">
        <f t="shared" si="13"/>
        <v>0</v>
      </c>
      <c r="Z30" s="54"/>
      <c r="AA30" s="54"/>
      <c r="AB30" s="54"/>
      <c r="AC30" s="54"/>
      <c r="AD30" s="54"/>
      <c r="AE30" s="54"/>
      <c r="AF30" s="52">
        <f t="shared" si="1"/>
        <v>0</v>
      </c>
      <c r="AG30" s="57">
        <f t="shared" si="14"/>
        <v>0</v>
      </c>
      <c r="AH30" s="54"/>
      <c r="AI30" s="54"/>
      <c r="AJ30" s="54"/>
      <c r="AK30" s="55">
        <f t="shared" si="2"/>
        <v>0</v>
      </c>
      <c r="AL30" s="56">
        <f t="shared" si="15"/>
        <v>0</v>
      </c>
      <c r="AM30" s="54"/>
      <c r="AN30" s="54"/>
      <c r="AO30" s="54"/>
      <c r="AP30" s="54"/>
      <c r="AQ30" s="54"/>
      <c r="AR30" s="54"/>
      <c r="AS30" s="52">
        <f t="shared" si="3"/>
        <v>0</v>
      </c>
      <c r="AT30" s="57">
        <f t="shared" si="16"/>
        <v>0</v>
      </c>
      <c r="AU30" s="54"/>
      <c r="AV30" s="54"/>
      <c r="AW30" s="54"/>
      <c r="AX30" s="55">
        <f t="shared" si="4"/>
        <v>0</v>
      </c>
      <c r="AY30" s="54"/>
      <c r="AZ30" s="54"/>
      <c r="BA30" s="57">
        <f t="shared" si="5"/>
        <v>0</v>
      </c>
      <c r="BB30" s="58">
        <f t="shared" si="6"/>
        <v>0</v>
      </c>
      <c r="BC30" s="54"/>
      <c r="BD30" s="54"/>
      <c r="BE30" s="59">
        <f t="shared" si="19"/>
        <v>0</v>
      </c>
      <c r="BF30" s="60">
        <v>-14209341.18</v>
      </c>
      <c r="BG30" s="59">
        <f t="shared" si="7"/>
        <v>-14209341.18</v>
      </c>
    </row>
    <row r="31" spans="1:62" ht="15" thickBot="1" x14ac:dyDescent="0.25">
      <c r="A31" s="2">
        <v>7</v>
      </c>
      <c r="C31" s="34" t="s">
        <v>65</v>
      </c>
      <c r="D31" s="45">
        <v>1590</v>
      </c>
      <c r="E31" s="54">
        <v>-618195</v>
      </c>
      <c r="F31" s="54">
        <v>-1239159</v>
      </c>
      <c r="G31" s="54"/>
      <c r="H31" s="71"/>
      <c r="I31" s="72">
        <f t="shared" si="8"/>
        <v>-1857354</v>
      </c>
      <c r="J31" s="54">
        <v>282275.69</v>
      </c>
      <c r="K31" s="54">
        <v>-12206</v>
      </c>
      <c r="L31" s="54"/>
      <c r="M31" s="71"/>
      <c r="N31" s="73">
        <f t="shared" si="9"/>
        <v>270069.69</v>
      </c>
      <c r="O31" s="56">
        <f t="shared" si="10"/>
        <v>-1857354</v>
      </c>
      <c r="P31" s="54">
        <v>172665</v>
      </c>
      <c r="Q31" s="54"/>
      <c r="R31" s="71"/>
      <c r="S31" s="72">
        <f t="shared" si="11"/>
        <v>-1684689</v>
      </c>
      <c r="T31" s="57">
        <f t="shared" si="0"/>
        <v>270069.69</v>
      </c>
      <c r="U31" s="54">
        <v>-12897</v>
      </c>
      <c r="V31" s="54"/>
      <c r="W31" s="71"/>
      <c r="X31" s="73">
        <f t="shared" si="12"/>
        <v>257172.69</v>
      </c>
      <c r="Y31" s="56">
        <f t="shared" si="13"/>
        <v>-1684689</v>
      </c>
      <c r="Z31" s="54"/>
      <c r="AA31" s="54"/>
      <c r="AB31" s="54"/>
      <c r="AC31" s="54"/>
      <c r="AD31" s="54"/>
      <c r="AE31" s="54"/>
      <c r="AF31" s="52">
        <f t="shared" si="1"/>
        <v>-1684689</v>
      </c>
      <c r="AG31" s="57">
        <f t="shared" si="14"/>
        <v>257172.69</v>
      </c>
      <c r="AH31" s="54">
        <f>-24978</f>
        <v>-24978</v>
      </c>
      <c r="AI31" s="54"/>
      <c r="AJ31" s="54"/>
      <c r="AK31" s="55">
        <f t="shared" si="2"/>
        <v>232194.69</v>
      </c>
      <c r="AL31" s="56">
        <f t="shared" si="15"/>
        <v>-1684689</v>
      </c>
      <c r="AM31" s="54"/>
      <c r="AN31" s="54"/>
      <c r="AO31" s="54"/>
      <c r="AP31" s="54"/>
      <c r="AQ31" s="54"/>
      <c r="AR31" s="54"/>
      <c r="AS31" s="52">
        <f t="shared" si="3"/>
        <v>-1684689</v>
      </c>
      <c r="AT31" s="57">
        <f t="shared" si="16"/>
        <v>232194.69</v>
      </c>
      <c r="AU31" s="54">
        <v>-24832.48</v>
      </c>
      <c r="AV31" s="54"/>
      <c r="AW31" s="54"/>
      <c r="AX31" s="55">
        <f t="shared" si="4"/>
        <v>207362.21</v>
      </c>
      <c r="AY31" s="54"/>
      <c r="AZ31" s="54"/>
      <c r="BA31" s="57">
        <f t="shared" si="5"/>
        <v>-1684689</v>
      </c>
      <c r="BB31" s="58">
        <f t="shared" si="6"/>
        <v>207362.21</v>
      </c>
      <c r="BC31" s="54">
        <f t="shared" si="17"/>
        <v>-24764.9283</v>
      </c>
      <c r="BD31" s="54">
        <f t="shared" si="18"/>
        <v>-8254.9760999999999</v>
      </c>
      <c r="BE31" s="59">
        <f t="shared" si="19"/>
        <v>-1510346.6944000002</v>
      </c>
      <c r="BF31" s="60">
        <v>0</v>
      </c>
      <c r="BG31" s="59">
        <f t="shared" si="7"/>
        <v>1477326.79</v>
      </c>
    </row>
    <row r="32" spans="1:62" ht="17.25" thickBot="1" x14ac:dyDescent="0.25">
      <c r="A32" s="2">
        <v>8</v>
      </c>
      <c r="C32" s="75" t="s">
        <v>66</v>
      </c>
      <c r="D32" s="45">
        <v>1595</v>
      </c>
      <c r="E32" s="54"/>
      <c r="F32" s="54"/>
      <c r="G32" s="54"/>
      <c r="H32" s="71"/>
      <c r="I32" s="72">
        <f t="shared" si="8"/>
        <v>0</v>
      </c>
      <c r="J32" s="54"/>
      <c r="K32" s="54"/>
      <c r="L32" s="54"/>
      <c r="M32" s="71"/>
      <c r="N32" s="73">
        <f t="shared" si="9"/>
        <v>0</v>
      </c>
      <c r="O32" s="56">
        <f>I32</f>
        <v>0</v>
      </c>
      <c r="P32" s="54"/>
      <c r="Q32" s="54"/>
      <c r="R32" s="71"/>
      <c r="S32" s="72">
        <f t="shared" si="11"/>
        <v>0</v>
      </c>
      <c r="T32" s="57">
        <f t="shared" si="0"/>
        <v>0</v>
      </c>
      <c r="U32" s="54"/>
      <c r="V32" s="54"/>
      <c r="W32" s="71"/>
      <c r="X32" s="73">
        <f t="shared" si="12"/>
        <v>0</v>
      </c>
      <c r="Y32" s="56">
        <f t="shared" si="13"/>
        <v>0</v>
      </c>
      <c r="Z32" s="54"/>
      <c r="AA32" s="54"/>
      <c r="AB32" s="54"/>
      <c r="AC32" s="54"/>
      <c r="AD32" s="54"/>
      <c r="AE32" s="54"/>
      <c r="AF32" s="52">
        <f t="shared" si="1"/>
        <v>0</v>
      </c>
      <c r="AG32" s="57">
        <f t="shared" si="14"/>
        <v>0</v>
      </c>
      <c r="AH32" s="54"/>
      <c r="AI32" s="54"/>
      <c r="AJ32" s="54"/>
      <c r="AK32" s="55">
        <f t="shared" si="2"/>
        <v>0</v>
      </c>
      <c r="AL32" s="56">
        <f t="shared" si="15"/>
        <v>0</v>
      </c>
      <c r="AM32" s="54"/>
      <c r="AN32" s="54"/>
      <c r="AO32" s="54"/>
      <c r="AP32" s="54"/>
      <c r="AQ32" s="54"/>
      <c r="AR32" s="54"/>
      <c r="AS32" s="52">
        <f t="shared" si="3"/>
        <v>0</v>
      </c>
      <c r="AT32" s="57">
        <f t="shared" si="16"/>
        <v>0</v>
      </c>
      <c r="AU32" s="54"/>
      <c r="AV32" s="54"/>
      <c r="AW32" s="54"/>
      <c r="AX32" s="55">
        <f t="shared" si="4"/>
        <v>0</v>
      </c>
      <c r="AY32" s="54"/>
      <c r="AZ32" s="54"/>
      <c r="BA32" s="57">
        <f t="shared" si="5"/>
        <v>0</v>
      </c>
      <c r="BB32" s="58">
        <f t="shared" si="6"/>
        <v>0</v>
      </c>
      <c r="BC32" s="54"/>
      <c r="BD32" s="54"/>
      <c r="BE32" s="59">
        <f t="shared" si="19"/>
        <v>0</v>
      </c>
      <c r="BF32" s="60"/>
      <c r="BG32" s="59">
        <f t="shared" si="7"/>
        <v>0</v>
      </c>
    </row>
    <row r="33" spans="1:59" ht="17.25" thickBot="1" x14ac:dyDescent="0.25">
      <c r="A33" s="2">
        <v>9</v>
      </c>
      <c r="C33" s="75" t="s">
        <v>67</v>
      </c>
      <c r="D33" s="45">
        <v>1595</v>
      </c>
      <c r="E33" s="54"/>
      <c r="F33" s="54"/>
      <c r="G33" s="54"/>
      <c r="H33" s="71"/>
      <c r="I33" s="72">
        <f t="shared" si="8"/>
        <v>0</v>
      </c>
      <c r="J33" s="54"/>
      <c r="K33" s="54"/>
      <c r="L33" s="54"/>
      <c r="M33" s="71"/>
      <c r="N33" s="73">
        <f t="shared" si="9"/>
        <v>0</v>
      </c>
      <c r="O33" s="56">
        <f>I33</f>
        <v>0</v>
      </c>
      <c r="P33" s="54"/>
      <c r="Q33" s="54"/>
      <c r="R33" s="71"/>
      <c r="S33" s="72">
        <f t="shared" si="11"/>
        <v>0</v>
      </c>
      <c r="T33" s="57">
        <f t="shared" si="0"/>
        <v>0</v>
      </c>
      <c r="U33" s="54"/>
      <c r="V33" s="54"/>
      <c r="W33" s="71"/>
      <c r="X33" s="73">
        <f t="shared" si="12"/>
        <v>0</v>
      </c>
      <c r="Y33" s="56">
        <f t="shared" si="13"/>
        <v>0</v>
      </c>
      <c r="Z33" s="54"/>
      <c r="AA33" s="54"/>
      <c r="AB33" s="54"/>
      <c r="AC33" s="54"/>
      <c r="AD33" s="54"/>
      <c r="AE33" s="54"/>
      <c r="AF33" s="52">
        <f t="shared" si="1"/>
        <v>0</v>
      </c>
      <c r="AG33" s="57">
        <f t="shared" si="14"/>
        <v>0</v>
      </c>
      <c r="AH33" s="54"/>
      <c r="AI33" s="54"/>
      <c r="AJ33" s="54"/>
      <c r="AK33" s="55">
        <f t="shared" si="2"/>
        <v>0</v>
      </c>
      <c r="AL33" s="56">
        <f t="shared" si="15"/>
        <v>0</v>
      </c>
      <c r="AM33" s="54"/>
      <c r="AN33" s="54"/>
      <c r="AO33" s="54"/>
      <c r="AP33" s="54"/>
      <c r="AQ33" s="54"/>
      <c r="AR33" s="54"/>
      <c r="AS33" s="52">
        <f t="shared" si="3"/>
        <v>0</v>
      </c>
      <c r="AT33" s="57">
        <f t="shared" si="16"/>
        <v>0</v>
      </c>
      <c r="AU33" s="54"/>
      <c r="AV33" s="54"/>
      <c r="AW33" s="54"/>
      <c r="AX33" s="55">
        <f t="shared" si="4"/>
        <v>0</v>
      </c>
      <c r="AY33" s="54"/>
      <c r="AZ33" s="54"/>
      <c r="BA33" s="57">
        <f t="shared" si="5"/>
        <v>0</v>
      </c>
      <c r="BB33" s="58">
        <f t="shared" si="6"/>
        <v>0</v>
      </c>
      <c r="BC33" s="54"/>
      <c r="BD33" s="54"/>
      <c r="BE33" s="59">
        <f t="shared" si="19"/>
        <v>0</v>
      </c>
      <c r="BF33" s="60"/>
      <c r="BG33" s="59">
        <f t="shared" si="7"/>
        <v>0</v>
      </c>
    </row>
    <row r="34" spans="1:59" ht="17.25" thickBot="1" x14ac:dyDescent="0.25">
      <c r="A34" s="2">
        <v>9</v>
      </c>
      <c r="C34" s="75" t="s">
        <v>68</v>
      </c>
      <c r="D34" s="45">
        <v>1595</v>
      </c>
      <c r="E34" s="54"/>
      <c r="F34" s="54"/>
      <c r="G34" s="54"/>
      <c r="H34" s="71"/>
      <c r="I34" s="72">
        <f t="shared" si="8"/>
        <v>0</v>
      </c>
      <c r="J34" s="54"/>
      <c r="K34" s="54"/>
      <c r="L34" s="54"/>
      <c r="M34" s="71"/>
      <c r="N34" s="73">
        <f t="shared" si="9"/>
        <v>0</v>
      </c>
      <c r="O34" s="56">
        <f>I34</f>
        <v>0</v>
      </c>
      <c r="P34" s="54"/>
      <c r="Q34" s="54"/>
      <c r="R34" s="71"/>
      <c r="S34" s="72">
        <f t="shared" si="11"/>
        <v>0</v>
      </c>
      <c r="T34" s="57">
        <f t="shared" si="0"/>
        <v>0</v>
      </c>
      <c r="U34" s="54"/>
      <c r="V34" s="54"/>
      <c r="W34" s="71"/>
      <c r="X34" s="73">
        <f t="shared" si="12"/>
        <v>0</v>
      </c>
      <c r="Y34" s="56">
        <f t="shared" si="13"/>
        <v>0</v>
      </c>
      <c r="Z34" s="54"/>
      <c r="AA34" s="54"/>
      <c r="AB34" s="54"/>
      <c r="AC34" s="54"/>
      <c r="AD34" s="54"/>
      <c r="AE34" s="54"/>
      <c r="AF34" s="52">
        <f t="shared" si="1"/>
        <v>0</v>
      </c>
      <c r="AG34" s="57">
        <f t="shared" si="14"/>
        <v>0</v>
      </c>
      <c r="AH34" s="54"/>
      <c r="AI34" s="54"/>
      <c r="AJ34" s="54"/>
      <c r="AK34" s="55">
        <f t="shared" si="2"/>
        <v>0</v>
      </c>
      <c r="AL34" s="56">
        <f t="shared" si="15"/>
        <v>0</v>
      </c>
      <c r="AM34" s="54"/>
      <c r="AN34" s="54"/>
      <c r="AO34" s="54"/>
      <c r="AP34" s="54"/>
      <c r="AQ34" s="54"/>
      <c r="AR34" s="54"/>
      <c r="AS34" s="52">
        <f t="shared" si="3"/>
        <v>0</v>
      </c>
      <c r="AT34" s="57">
        <f t="shared" si="16"/>
        <v>0</v>
      </c>
      <c r="AU34" s="54"/>
      <c r="AV34" s="54"/>
      <c r="AW34" s="54"/>
      <c r="AX34" s="55">
        <f t="shared" si="4"/>
        <v>0</v>
      </c>
      <c r="AY34" s="54"/>
      <c r="AZ34" s="54"/>
      <c r="BA34" s="57">
        <f t="shared" si="5"/>
        <v>0</v>
      </c>
      <c r="BB34" s="58">
        <f t="shared" si="6"/>
        <v>0</v>
      </c>
      <c r="BC34" s="54"/>
      <c r="BD34" s="54"/>
      <c r="BE34" s="59">
        <f t="shared" si="19"/>
        <v>0</v>
      </c>
      <c r="BF34" s="60"/>
      <c r="BG34" s="59">
        <f t="shared" si="7"/>
        <v>0</v>
      </c>
    </row>
    <row r="35" spans="1:59" ht="17.25" thickBot="1" x14ac:dyDescent="0.25">
      <c r="A35" s="2">
        <v>9</v>
      </c>
      <c r="C35" s="75" t="s">
        <v>69</v>
      </c>
      <c r="D35" s="45">
        <v>1595</v>
      </c>
      <c r="E35" s="54"/>
      <c r="F35" s="54"/>
      <c r="G35" s="54"/>
      <c r="H35" s="71"/>
      <c r="I35" s="72">
        <f t="shared" si="8"/>
        <v>0</v>
      </c>
      <c r="J35" s="54"/>
      <c r="K35" s="54"/>
      <c r="L35" s="54"/>
      <c r="M35" s="71"/>
      <c r="N35" s="73">
        <f t="shared" si="9"/>
        <v>0</v>
      </c>
      <c r="O35" s="56">
        <f>I35</f>
        <v>0</v>
      </c>
      <c r="P35" s="54"/>
      <c r="Q35" s="54"/>
      <c r="R35" s="71"/>
      <c r="S35" s="72">
        <f t="shared" si="11"/>
        <v>0</v>
      </c>
      <c r="T35" s="57">
        <f t="shared" si="0"/>
        <v>0</v>
      </c>
      <c r="U35" s="54"/>
      <c r="V35" s="54"/>
      <c r="W35" s="71"/>
      <c r="X35" s="73">
        <f t="shared" si="12"/>
        <v>0</v>
      </c>
      <c r="Y35" s="56">
        <f t="shared" si="13"/>
        <v>0</v>
      </c>
      <c r="Z35" s="54"/>
      <c r="AA35" s="54"/>
      <c r="AB35" s="54"/>
      <c r="AC35" s="54"/>
      <c r="AD35" s="54"/>
      <c r="AE35" s="54"/>
      <c r="AF35" s="52">
        <f t="shared" si="1"/>
        <v>0</v>
      </c>
      <c r="AG35" s="57">
        <f t="shared" si="14"/>
        <v>0</v>
      </c>
      <c r="AH35" s="54"/>
      <c r="AI35" s="54"/>
      <c r="AJ35" s="54"/>
      <c r="AK35" s="55">
        <f t="shared" si="2"/>
        <v>0</v>
      </c>
      <c r="AL35" s="56">
        <f t="shared" si="15"/>
        <v>0</v>
      </c>
      <c r="AM35" s="54"/>
      <c r="AN35" s="54"/>
      <c r="AO35" s="54"/>
      <c r="AP35" s="54"/>
      <c r="AQ35" s="54"/>
      <c r="AR35" s="54"/>
      <c r="AS35" s="52">
        <f t="shared" si="3"/>
        <v>0</v>
      </c>
      <c r="AT35" s="57">
        <f t="shared" si="16"/>
        <v>0</v>
      </c>
      <c r="AU35" s="54"/>
      <c r="AV35" s="54"/>
      <c r="AW35" s="54"/>
      <c r="AX35" s="55">
        <f t="shared" si="4"/>
        <v>0</v>
      </c>
      <c r="AY35" s="54"/>
      <c r="AZ35" s="54"/>
      <c r="BA35" s="57">
        <f t="shared" si="5"/>
        <v>0</v>
      </c>
      <c r="BB35" s="58">
        <f t="shared" si="6"/>
        <v>0</v>
      </c>
      <c r="BC35" s="54"/>
      <c r="BD35" s="54"/>
      <c r="BE35" s="59">
        <f>SUM(BA35:BD35)</f>
        <v>0</v>
      </c>
      <c r="BF35" s="60"/>
      <c r="BG35" s="59">
        <f t="shared" si="7"/>
        <v>0</v>
      </c>
    </row>
    <row r="36" spans="1:59" ht="17.25" thickBot="1" x14ac:dyDescent="0.25">
      <c r="A36" s="2">
        <v>9</v>
      </c>
      <c r="C36" s="75" t="s">
        <v>70</v>
      </c>
      <c r="D36" s="45">
        <v>1595</v>
      </c>
      <c r="E36" s="54"/>
      <c r="F36" s="54"/>
      <c r="G36" s="54"/>
      <c r="H36" s="71"/>
      <c r="I36" s="72">
        <f t="shared" si="8"/>
        <v>0</v>
      </c>
      <c r="J36" s="54"/>
      <c r="K36" s="54"/>
      <c r="L36" s="54"/>
      <c r="M36" s="71"/>
      <c r="N36" s="73">
        <f t="shared" si="9"/>
        <v>0</v>
      </c>
      <c r="O36" s="56">
        <f>I36</f>
        <v>0</v>
      </c>
      <c r="P36" s="54"/>
      <c r="Q36" s="54"/>
      <c r="R36" s="71"/>
      <c r="S36" s="72">
        <f t="shared" si="11"/>
        <v>0</v>
      </c>
      <c r="T36" s="57">
        <f>N36</f>
        <v>0</v>
      </c>
      <c r="U36" s="54"/>
      <c r="V36" s="54"/>
      <c r="W36" s="71"/>
      <c r="X36" s="73">
        <f t="shared" si="12"/>
        <v>0</v>
      </c>
      <c r="Y36" s="56">
        <f>S36</f>
        <v>0</v>
      </c>
      <c r="Z36" s="54"/>
      <c r="AA36" s="54"/>
      <c r="AB36" s="54"/>
      <c r="AC36" s="54"/>
      <c r="AD36" s="54"/>
      <c r="AE36" s="54"/>
      <c r="AF36" s="52">
        <f>Y36+Z36-AA36+SUM(AB36:AE36)</f>
        <v>0</v>
      </c>
      <c r="AG36" s="57">
        <f>X36</f>
        <v>0</v>
      </c>
      <c r="AH36" s="54"/>
      <c r="AI36" s="54"/>
      <c r="AJ36" s="54"/>
      <c r="AK36" s="55">
        <f>AG36+AH36-AI36+AJ36</f>
        <v>0</v>
      </c>
      <c r="AL36" s="56">
        <f>AF36</f>
        <v>0</v>
      </c>
      <c r="AM36" s="54">
        <v>-209380.98</v>
      </c>
      <c r="AN36" s="54"/>
      <c r="AO36" s="54"/>
      <c r="AP36" s="54"/>
      <c r="AQ36" s="54"/>
      <c r="AR36" s="54"/>
      <c r="AS36" s="52">
        <f>AL36+AM36-AN36+SUM(AO36:AR36)</f>
        <v>-209380.98</v>
      </c>
      <c r="AT36" s="57">
        <f>AK36</f>
        <v>0</v>
      </c>
      <c r="AU36" s="54">
        <v>-48626</v>
      </c>
      <c r="AV36" s="54"/>
      <c r="AW36" s="54">
        <f>209377-1070334+108967-377563+1198629</f>
        <v>69076</v>
      </c>
      <c r="AX36" s="55">
        <f>AT36+AU36-AV36+AW36</f>
        <v>20450</v>
      </c>
      <c r="AY36" s="54"/>
      <c r="AZ36" s="54"/>
      <c r="BA36" s="57">
        <f t="shared" si="5"/>
        <v>-209380.98</v>
      </c>
      <c r="BB36" s="58">
        <f t="shared" si="6"/>
        <v>20450</v>
      </c>
      <c r="BC36" s="54"/>
      <c r="BD36" s="54"/>
      <c r="BE36" s="59">
        <f>SUM(BA36:BD36)</f>
        <v>-188930.98</v>
      </c>
      <c r="BF36" s="60">
        <v>1215169</v>
      </c>
      <c r="BG36" s="59">
        <f t="shared" si="7"/>
        <v>1404099.98</v>
      </c>
    </row>
    <row r="37" spans="1:59" ht="14.25" x14ac:dyDescent="0.2">
      <c r="C37" s="34"/>
      <c r="D37" s="76"/>
      <c r="E37" s="77"/>
      <c r="F37" s="52"/>
      <c r="G37" s="52"/>
      <c r="H37" s="52"/>
      <c r="I37" s="78"/>
      <c r="J37" s="52"/>
      <c r="K37" s="52"/>
      <c r="L37" s="52"/>
      <c r="M37" s="52"/>
      <c r="N37" s="79"/>
      <c r="O37" s="77"/>
      <c r="P37" s="52"/>
      <c r="Q37" s="52"/>
      <c r="R37" s="52"/>
      <c r="S37" s="78"/>
      <c r="T37" s="52"/>
      <c r="U37" s="52"/>
      <c r="V37" s="52"/>
      <c r="W37" s="52"/>
      <c r="X37" s="79"/>
      <c r="Y37" s="77"/>
      <c r="Z37" s="52"/>
      <c r="AA37" s="52"/>
      <c r="AB37" s="52"/>
      <c r="AC37" s="52"/>
      <c r="AD37" s="52"/>
      <c r="AE37" s="52"/>
      <c r="AF37" s="52"/>
      <c r="AG37" s="52"/>
      <c r="AH37" s="52"/>
      <c r="AI37" s="52"/>
      <c r="AJ37" s="52"/>
      <c r="AK37" s="55"/>
      <c r="AL37" s="77"/>
      <c r="AM37" s="52"/>
      <c r="AN37" s="52"/>
      <c r="AO37" s="52"/>
      <c r="AP37" s="52"/>
      <c r="AQ37" s="52"/>
      <c r="AR37" s="52"/>
      <c r="AS37" s="52"/>
      <c r="AT37" s="52"/>
      <c r="AU37" s="52"/>
      <c r="AV37" s="52"/>
      <c r="AW37" s="52"/>
      <c r="AX37" s="55"/>
      <c r="AY37" s="77"/>
      <c r="AZ37" s="52"/>
      <c r="BA37" s="52"/>
      <c r="BB37" s="55"/>
      <c r="BC37" s="80"/>
      <c r="BD37" s="80"/>
      <c r="BE37" s="59"/>
      <c r="BF37" s="81"/>
      <c r="BG37" s="59"/>
    </row>
    <row r="38" spans="1:59" ht="15" x14ac:dyDescent="0.25">
      <c r="C38" s="82" t="s">
        <v>64</v>
      </c>
      <c r="D38" s="83">
        <v>1589</v>
      </c>
      <c r="E38" s="77">
        <f t="shared" ref="E38:X38" si="20">E30</f>
        <v>0</v>
      </c>
      <c r="F38" s="52">
        <f t="shared" si="20"/>
        <v>0</v>
      </c>
      <c r="G38" s="52">
        <f t="shared" si="20"/>
        <v>0</v>
      </c>
      <c r="H38" s="52">
        <f t="shared" si="20"/>
        <v>0</v>
      </c>
      <c r="I38" s="52">
        <f t="shared" si="20"/>
        <v>0</v>
      </c>
      <c r="J38" s="52">
        <f t="shared" si="20"/>
        <v>0</v>
      </c>
      <c r="K38" s="52">
        <f t="shared" si="20"/>
        <v>0</v>
      </c>
      <c r="L38" s="52">
        <f t="shared" si="20"/>
        <v>0</v>
      </c>
      <c r="M38" s="52">
        <f t="shared" si="20"/>
        <v>0</v>
      </c>
      <c r="N38" s="55">
        <f t="shared" si="20"/>
        <v>0</v>
      </c>
      <c r="O38" s="77">
        <f t="shared" si="20"/>
        <v>0</v>
      </c>
      <c r="P38" s="52">
        <f t="shared" si="20"/>
        <v>0</v>
      </c>
      <c r="Q38" s="52">
        <f t="shared" si="20"/>
        <v>0</v>
      </c>
      <c r="R38" s="52">
        <f t="shared" si="20"/>
        <v>0</v>
      </c>
      <c r="S38" s="52">
        <f t="shared" si="20"/>
        <v>0</v>
      </c>
      <c r="T38" s="52">
        <f t="shared" si="20"/>
        <v>0</v>
      </c>
      <c r="U38" s="52">
        <f t="shared" si="20"/>
        <v>0</v>
      </c>
      <c r="V38" s="52">
        <f t="shared" si="20"/>
        <v>0</v>
      </c>
      <c r="W38" s="52">
        <f t="shared" si="20"/>
        <v>0</v>
      </c>
      <c r="X38" s="55">
        <f t="shared" si="20"/>
        <v>0</v>
      </c>
      <c r="Y38" s="77">
        <f>Y30</f>
        <v>0</v>
      </c>
      <c r="Z38" s="52">
        <f t="shared" ref="Z38:AX38" si="21">Z30</f>
        <v>0</v>
      </c>
      <c r="AA38" s="52">
        <f t="shared" si="21"/>
        <v>0</v>
      </c>
      <c r="AB38" s="52">
        <f t="shared" si="21"/>
        <v>0</v>
      </c>
      <c r="AC38" s="52">
        <f t="shared" si="21"/>
        <v>0</v>
      </c>
      <c r="AD38" s="52">
        <f t="shared" si="21"/>
        <v>0</v>
      </c>
      <c r="AE38" s="52">
        <f t="shared" si="21"/>
        <v>0</v>
      </c>
      <c r="AF38" s="52">
        <f t="shared" si="21"/>
        <v>0</v>
      </c>
      <c r="AG38" s="52">
        <f t="shared" si="21"/>
        <v>0</v>
      </c>
      <c r="AH38" s="52">
        <f t="shared" si="21"/>
        <v>0</v>
      </c>
      <c r="AI38" s="52">
        <f t="shared" si="21"/>
        <v>0</v>
      </c>
      <c r="AJ38" s="52">
        <f t="shared" si="21"/>
        <v>0</v>
      </c>
      <c r="AK38" s="55">
        <f t="shared" si="21"/>
        <v>0</v>
      </c>
      <c r="AL38" s="77">
        <f t="shared" si="21"/>
        <v>0</v>
      </c>
      <c r="AM38" s="52">
        <f t="shared" si="21"/>
        <v>0</v>
      </c>
      <c r="AN38" s="52">
        <f t="shared" si="21"/>
        <v>0</v>
      </c>
      <c r="AO38" s="52">
        <f t="shared" si="21"/>
        <v>0</v>
      </c>
      <c r="AP38" s="52">
        <f t="shared" si="21"/>
        <v>0</v>
      </c>
      <c r="AQ38" s="52">
        <f t="shared" si="21"/>
        <v>0</v>
      </c>
      <c r="AR38" s="52">
        <f t="shared" si="21"/>
        <v>0</v>
      </c>
      <c r="AS38" s="52">
        <f t="shared" si="21"/>
        <v>0</v>
      </c>
      <c r="AT38" s="52">
        <f t="shared" si="21"/>
        <v>0</v>
      </c>
      <c r="AU38" s="52">
        <f t="shared" si="21"/>
        <v>0</v>
      </c>
      <c r="AV38" s="52">
        <f t="shared" si="21"/>
        <v>0</v>
      </c>
      <c r="AW38" s="52">
        <f t="shared" si="21"/>
        <v>0</v>
      </c>
      <c r="AX38" s="55">
        <f t="shared" si="21"/>
        <v>0</v>
      </c>
      <c r="AY38" s="77">
        <f>AY30</f>
        <v>0</v>
      </c>
      <c r="AZ38" s="52">
        <f t="shared" ref="AZ38:BG38" si="22">AZ30</f>
        <v>0</v>
      </c>
      <c r="BA38" s="52">
        <f t="shared" si="22"/>
        <v>0</v>
      </c>
      <c r="BB38" s="55">
        <f t="shared" si="22"/>
        <v>0</v>
      </c>
      <c r="BC38" s="77">
        <f t="shared" si="22"/>
        <v>0</v>
      </c>
      <c r="BD38" s="52">
        <f t="shared" si="22"/>
        <v>0</v>
      </c>
      <c r="BE38" s="55">
        <f t="shared" si="22"/>
        <v>0</v>
      </c>
      <c r="BF38" s="77">
        <f t="shared" si="22"/>
        <v>-14209341.18</v>
      </c>
      <c r="BG38" s="84">
        <f t="shared" si="22"/>
        <v>-14209341.18</v>
      </c>
    </row>
    <row r="39" spans="1:59" ht="15" x14ac:dyDescent="0.25">
      <c r="C39" s="82" t="s">
        <v>71</v>
      </c>
      <c r="D39" s="85"/>
      <c r="E39" s="77">
        <f t="shared" ref="E39:X39" si="23">SUM(E24:E29,E31:E36)</f>
        <v>-4681616</v>
      </c>
      <c r="F39" s="52">
        <f t="shared" si="23"/>
        <v>2693192</v>
      </c>
      <c r="G39" s="52">
        <f t="shared" si="23"/>
        <v>0</v>
      </c>
      <c r="H39" s="52">
        <f t="shared" si="23"/>
        <v>0</v>
      </c>
      <c r="I39" s="52">
        <f t="shared" si="23"/>
        <v>-1988424</v>
      </c>
      <c r="J39" s="52">
        <f t="shared" si="23"/>
        <v>-167722.31</v>
      </c>
      <c r="K39" s="52">
        <f t="shared" si="23"/>
        <v>411168</v>
      </c>
      <c r="L39" s="52">
        <f t="shared" si="23"/>
        <v>0</v>
      </c>
      <c r="M39" s="52">
        <f t="shared" si="23"/>
        <v>0</v>
      </c>
      <c r="N39" s="55">
        <f t="shared" si="23"/>
        <v>243445.69</v>
      </c>
      <c r="O39" s="77">
        <f t="shared" si="23"/>
        <v>-1988424</v>
      </c>
      <c r="P39" s="52">
        <f t="shared" si="23"/>
        <v>-1237291</v>
      </c>
      <c r="Q39" s="52">
        <f t="shared" si="23"/>
        <v>0</v>
      </c>
      <c r="R39" s="52">
        <f t="shared" si="23"/>
        <v>0</v>
      </c>
      <c r="S39" s="52">
        <f t="shared" si="23"/>
        <v>-3225715</v>
      </c>
      <c r="T39" s="52">
        <f t="shared" si="23"/>
        <v>243445.69</v>
      </c>
      <c r="U39" s="52">
        <f t="shared" si="23"/>
        <v>-19474</v>
      </c>
      <c r="V39" s="52">
        <f t="shared" si="23"/>
        <v>0</v>
      </c>
      <c r="W39" s="52">
        <f t="shared" si="23"/>
        <v>0</v>
      </c>
      <c r="X39" s="55">
        <f t="shared" si="23"/>
        <v>223971.69</v>
      </c>
      <c r="Y39" s="77">
        <f>SUM(Y24:Y29,Y31:Y36)</f>
        <v>-3225715</v>
      </c>
      <c r="Z39" s="52">
        <f t="shared" ref="Z39:AX39" si="24">SUM(Z24:Z29,Z31:Z36)</f>
        <v>-2244678</v>
      </c>
      <c r="AA39" s="52">
        <f t="shared" si="24"/>
        <v>-211200</v>
      </c>
      <c r="AB39" s="52">
        <f t="shared" si="24"/>
        <v>0</v>
      </c>
      <c r="AC39" s="52">
        <f t="shared" si="24"/>
        <v>0</v>
      </c>
      <c r="AD39" s="52">
        <f t="shared" si="24"/>
        <v>0</v>
      </c>
      <c r="AE39" s="52">
        <f t="shared" si="24"/>
        <v>0</v>
      </c>
      <c r="AF39" s="52">
        <f t="shared" si="24"/>
        <v>-5259193</v>
      </c>
      <c r="AG39" s="52">
        <f t="shared" si="24"/>
        <v>223971.69</v>
      </c>
      <c r="AH39" s="52">
        <f>SUM(AH24:AH29,AH31:AH36)</f>
        <v>-63530</v>
      </c>
      <c r="AI39" s="52">
        <f t="shared" si="24"/>
        <v>46618</v>
      </c>
      <c r="AJ39" s="52">
        <f t="shared" si="24"/>
        <v>0</v>
      </c>
      <c r="AK39" s="52">
        <f t="shared" si="24"/>
        <v>113823.69</v>
      </c>
      <c r="AL39" s="77">
        <f t="shared" si="24"/>
        <v>-5259193</v>
      </c>
      <c r="AM39" s="52">
        <f t="shared" si="24"/>
        <v>-1875649.12</v>
      </c>
      <c r="AN39" s="52">
        <f t="shared" si="24"/>
        <v>0</v>
      </c>
      <c r="AO39" s="52">
        <f t="shared" si="24"/>
        <v>0</v>
      </c>
      <c r="AP39" s="52">
        <f t="shared" si="24"/>
        <v>0</v>
      </c>
      <c r="AQ39" s="52">
        <f t="shared" si="24"/>
        <v>0</v>
      </c>
      <c r="AR39" s="52">
        <f t="shared" si="24"/>
        <v>0</v>
      </c>
      <c r="AS39" s="52">
        <f t="shared" si="24"/>
        <v>-7134842.1200000001</v>
      </c>
      <c r="AT39" s="52">
        <f t="shared" si="24"/>
        <v>113823.69</v>
      </c>
      <c r="AU39" s="52">
        <f t="shared" si="24"/>
        <v>-115664.89</v>
      </c>
      <c r="AV39" s="52">
        <f t="shared" si="24"/>
        <v>0</v>
      </c>
      <c r="AW39" s="52">
        <f t="shared" si="24"/>
        <v>69076</v>
      </c>
      <c r="AX39" s="52">
        <f t="shared" si="24"/>
        <v>67234.799999999988</v>
      </c>
      <c r="AY39" s="77">
        <f>SUM(AY24:AY29,AY31:AY36)</f>
        <v>-3785705.2800000003</v>
      </c>
      <c r="AZ39" s="52">
        <f t="shared" ref="AZ39:BG39" si="25">SUM(AZ24:AZ29,AZ31:AZ36)</f>
        <v>-141124</v>
      </c>
      <c r="BA39" s="52">
        <f t="shared" si="25"/>
        <v>-3349136.84</v>
      </c>
      <c r="BB39" s="55">
        <f t="shared" si="25"/>
        <v>208358.8</v>
      </c>
      <c r="BC39" s="77">
        <f t="shared" si="25"/>
        <v>-46154.438720999999</v>
      </c>
      <c r="BD39" s="52">
        <f t="shared" si="25"/>
        <v>-15384.812907</v>
      </c>
      <c r="BE39" s="55">
        <f t="shared" si="25"/>
        <v>-3202317.2916280003</v>
      </c>
      <c r="BF39" s="77">
        <f t="shared" si="25"/>
        <v>11195061.439999999</v>
      </c>
      <c r="BG39" s="84">
        <f t="shared" si="25"/>
        <v>18262668.760000002</v>
      </c>
    </row>
    <row r="40" spans="1:59" ht="15" x14ac:dyDescent="0.25">
      <c r="C40" s="86" t="s">
        <v>72</v>
      </c>
      <c r="D40" s="87"/>
      <c r="E40" s="77">
        <f t="shared" ref="E40:O40" si="26">SUM(E24:E36)</f>
        <v>-4681616</v>
      </c>
      <c r="F40" s="52">
        <f t="shared" si="26"/>
        <v>2693192</v>
      </c>
      <c r="G40" s="52">
        <f t="shared" si="26"/>
        <v>0</v>
      </c>
      <c r="H40" s="52">
        <f t="shared" si="26"/>
        <v>0</v>
      </c>
      <c r="I40" s="52">
        <f t="shared" si="26"/>
        <v>-1988424</v>
      </c>
      <c r="J40" s="52">
        <f t="shared" si="26"/>
        <v>-167722.31</v>
      </c>
      <c r="K40" s="52">
        <f t="shared" si="26"/>
        <v>411168</v>
      </c>
      <c r="L40" s="52">
        <f t="shared" si="26"/>
        <v>0</v>
      </c>
      <c r="M40" s="52">
        <f t="shared" si="26"/>
        <v>0</v>
      </c>
      <c r="N40" s="55">
        <f t="shared" si="26"/>
        <v>243445.69</v>
      </c>
      <c r="O40" s="77">
        <f t="shared" si="26"/>
        <v>-1988424</v>
      </c>
      <c r="P40" s="52">
        <f t="shared" ref="P40:X40" si="27">SUM(P24:P36)</f>
        <v>-1237291</v>
      </c>
      <c r="Q40" s="52">
        <f t="shared" si="27"/>
        <v>0</v>
      </c>
      <c r="R40" s="52">
        <f t="shared" si="27"/>
        <v>0</v>
      </c>
      <c r="S40" s="52">
        <f t="shared" si="27"/>
        <v>-3225715</v>
      </c>
      <c r="T40" s="52">
        <f t="shared" si="27"/>
        <v>243445.69</v>
      </c>
      <c r="U40" s="52">
        <f t="shared" si="27"/>
        <v>-19474</v>
      </c>
      <c r="V40" s="52">
        <f t="shared" si="27"/>
        <v>0</v>
      </c>
      <c r="W40" s="52">
        <f t="shared" si="27"/>
        <v>0</v>
      </c>
      <c r="X40" s="55">
        <f t="shared" si="27"/>
        <v>223971.69</v>
      </c>
      <c r="Y40" s="77">
        <f>SUM(Y24:Y36)</f>
        <v>-3225715</v>
      </c>
      <c r="Z40" s="52">
        <f t="shared" ref="Z40:AX40" si="28">SUM(Z24:Z36)</f>
        <v>-2244678</v>
      </c>
      <c r="AA40" s="52">
        <f t="shared" si="28"/>
        <v>-211200</v>
      </c>
      <c r="AB40" s="52">
        <f t="shared" si="28"/>
        <v>0</v>
      </c>
      <c r="AC40" s="52">
        <f t="shared" si="28"/>
        <v>0</v>
      </c>
      <c r="AD40" s="52">
        <f t="shared" si="28"/>
        <v>0</v>
      </c>
      <c r="AE40" s="52">
        <f t="shared" si="28"/>
        <v>0</v>
      </c>
      <c r="AF40" s="52">
        <f t="shared" si="28"/>
        <v>-5259193</v>
      </c>
      <c r="AG40" s="52">
        <f t="shared" si="28"/>
        <v>223971.69</v>
      </c>
      <c r="AH40" s="52">
        <f t="shared" si="28"/>
        <v>-63530</v>
      </c>
      <c r="AI40" s="52">
        <f t="shared" si="28"/>
        <v>46618</v>
      </c>
      <c r="AJ40" s="52">
        <f t="shared" si="28"/>
        <v>0</v>
      </c>
      <c r="AK40" s="52">
        <f t="shared" si="28"/>
        <v>113823.69</v>
      </c>
      <c r="AL40" s="77">
        <f t="shared" si="28"/>
        <v>-5259193</v>
      </c>
      <c r="AM40" s="52">
        <f t="shared" si="28"/>
        <v>-1875649.12</v>
      </c>
      <c r="AN40" s="52">
        <f t="shared" si="28"/>
        <v>0</v>
      </c>
      <c r="AO40" s="52">
        <f t="shared" si="28"/>
        <v>0</v>
      </c>
      <c r="AP40" s="52">
        <f t="shared" si="28"/>
        <v>0</v>
      </c>
      <c r="AQ40" s="52">
        <f t="shared" si="28"/>
        <v>0</v>
      </c>
      <c r="AR40" s="52">
        <f t="shared" si="28"/>
        <v>0</v>
      </c>
      <c r="AS40" s="52">
        <f t="shared" si="28"/>
        <v>-7134842.1200000001</v>
      </c>
      <c r="AT40" s="52">
        <f t="shared" si="28"/>
        <v>113823.69</v>
      </c>
      <c r="AU40" s="52">
        <f t="shared" si="28"/>
        <v>-115664.89</v>
      </c>
      <c r="AV40" s="52">
        <f t="shared" si="28"/>
        <v>0</v>
      </c>
      <c r="AW40" s="52">
        <f t="shared" si="28"/>
        <v>69076</v>
      </c>
      <c r="AX40" s="52">
        <f t="shared" si="28"/>
        <v>67234.799999999988</v>
      </c>
      <c r="AY40" s="77">
        <f>SUM(AY24:AY36)</f>
        <v>-3785705.2800000003</v>
      </c>
      <c r="AZ40" s="52">
        <f t="shared" ref="AZ40:BG40" si="29">SUM(AZ24:AZ36)</f>
        <v>-141124</v>
      </c>
      <c r="BA40" s="52">
        <f t="shared" si="29"/>
        <v>-3349136.84</v>
      </c>
      <c r="BB40" s="55">
        <f t="shared" si="29"/>
        <v>208358.8</v>
      </c>
      <c r="BC40" s="77">
        <f t="shared" si="29"/>
        <v>-46154.438720999999</v>
      </c>
      <c r="BD40" s="52">
        <f t="shared" si="29"/>
        <v>-15384.812907</v>
      </c>
      <c r="BE40" s="55">
        <f t="shared" si="29"/>
        <v>-3202317.2916280003</v>
      </c>
      <c r="BF40" s="77">
        <f t="shared" si="29"/>
        <v>-3014279.74</v>
      </c>
      <c r="BG40" s="84">
        <f t="shared" si="29"/>
        <v>4053327.5800000005</v>
      </c>
    </row>
    <row r="41" spans="1:59" ht="15" thickBot="1" x14ac:dyDescent="0.25">
      <c r="C41" s="88"/>
      <c r="D41" s="89"/>
      <c r="E41" s="77"/>
      <c r="F41" s="52"/>
      <c r="G41" s="52"/>
      <c r="H41" s="52"/>
      <c r="I41" s="52"/>
      <c r="J41" s="52"/>
      <c r="K41" s="52"/>
      <c r="L41" s="52"/>
      <c r="M41" s="52"/>
      <c r="N41" s="79"/>
      <c r="O41" s="77"/>
      <c r="P41" s="52"/>
      <c r="Q41" s="52"/>
      <c r="R41" s="52"/>
      <c r="S41" s="78"/>
      <c r="T41" s="52"/>
      <c r="U41" s="52"/>
      <c r="V41" s="52"/>
      <c r="W41" s="52"/>
      <c r="X41" s="79"/>
      <c r="Y41" s="77"/>
      <c r="Z41" s="52"/>
      <c r="AA41" s="52"/>
      <c r="AB41" s="52"/>
      <c r="AC41" s="52"/>
      <c r="AD41" s="52"/>
      <c r="AE41" s="52"/>
      <c r="AF41" s="52"/>
      <c r="AG41" s="52"/>
      <c r="AH41" s="52"/>
      <c r="AI41" s="52"/>
      <c r="AJ41" s="52"/>
      <c r="AK41" s="55"/>
      <c r="AL41" s="77"/>
      <c r="AM41" s="52"/>
      <c r="AN41" s="52"/>
      <c r="AO41" s="52"/>
      <c r="AP41" s="52"/>
      <c r="AQ41" s="52"/>
      <c r="AR41" s="52"/>
      <c r="AS41" s="52"/>
      <c r="AT41" s="52"/>
      <c r="AU41" s="52"/>
      <c r="AV41" s="52"/>
      <c r="AW41" s="52"/>
      <c r="AX41" s="55"/>
      <c r="AY41" s="77"/>
      <c r="AZ41" s="52"/>
      <c r="BA41" s="52"/>
      <c r="BB41" s="55"/>
      <c r="BC41" s="80"/>
      <c r="BD41" s="80"/>
      <c r="BE41" s="59"/>
      <c r="BF41" s="81"/>
      <c r="BG41" s="59"/>
    </row>
    <row r="42" spans="1:59" ht="15.75" thickBot="1" x14ac:dyDescent="0.3">
      <c r="C42" s="90" t="s">
        <v>73</v>
      </c>
      <c r="D42" s="91">
        <v>1568</v>
      </c>
      <c r="E42" s="92"/>
      <c r="F42" s="93"/>
      <c r="G42" s="93"/>
      <c r="H42" s="94"/>
      <c r="I42" s="72">
        <f>E42+F42-G42+SUM(H42:H42)</f>
        <v>0</v>
      </c>
      <c r="J42" s="93"/>
      <c r="K42" s="93"/>
      <c r="L42" s="93"/>
      <c r="M42" s="94"/>
      <c r="N42" s="73">
        <f>J42+K42-L42+M42</f>
        <v>0</v>
      </c>
      <c r="O42" s="92"/>
      <c r="P42" s="93"/>
      <c r="Q42" s="93"/>
      <c r="R42" s="94"/>
      <c r="S42" s="72">
        <f>O42+P42-Q42+SUM(R42:R42)</f>
        <v>0</v>
      </c>
      <c r="T42" s="93"/>
      <c r="U42" s="93"/>
      <c r="V42" s="93"/>
      <c r="W42" s="94"/>
      <c r="X42" s="73">
        <f>T42+U42-V42+W42</f>
        <v>0</v>
      </c>
      <c r="Y42" s="56">
        <f>S42</f>
        <v>0</v>
      </c>
      <c r="Z42" s="54"/>
      <c r="AA42" s="54"/>
      <c r="AB42" s="54"/>
      <c r="AC42" s="54"/>
      <c r="AD42" s="54"/>
      <c r="AE42" s="54"/>
      <c r="AF42" s="52">
        <f>Y42+Z42-AA42+SUM(AB42:AE42)</f>
        <v>0</v>
      </c>
      <c r="AG42" s="57">
        <f>X42</f>
        <v>0</v>
      </c>
      <c r="AH42" s="54"/>
      <c r="AI42" s="54"/>
      <c r="AJ42" s="54"/>
      <c r="AK42" s="55">
        <f>AG42+AH42-AI42+AJ42</f>
        <v>0</v>
      </c>
      <c r="AL42" s="56">
        <f>AF42</f>
        <v>0</v>
      </c>
      <c r="AM42" s="54"/>
      <c r="AN42" s="54"/>
      <c r="AO42" s="54"/>
      <c r="AP42" s="54"/>
      <c r="AQ42" s="54"/>
      <c r="AR42" s="54"/>
      <c r="AS42" s="52">
        <f>AL42+AM42-AN42+SUM(AO42:AR42)</f>
        <v>0</v>
      </c>
      <c r="AT42" s="57">
        <f>AK42</f>
        <v>0</v>
      </c>
      <c r="AU42" s="54"/>
      <c r="AV42" s="54"/>
      <c r="AW42" s="54"/>
      <c r="AX42" s="55">
        <f>AT42+AU42-AV42+AW42</f>
        <v>0</v>
      </c>
      <c r="AY42" s="54">
        <v>0</v>
      </c>
      <c r="AZ42" s="54">
        <v>0</v>
      </c>
      <c r="BA42" s="57">
        <f>AS42-AY42</f>
        <v>0</v>
      </c>
      <c r="BB42" s="58">
        <f>AX42-AZ42</f>
        <v>0</v>
      </c>
      <c r="BC42" s="54"/>
      <c r="BD42" s="54"/>
      <c r="BE42" s="59">
        <f>SUM(BA42:BD42)</f>
        <v>0</v>
      </c>
      <c r="BF42" s="60"/>
      <c r="BG42" s="59">
        <f>BF42-SUM(AS42,AX42)</f>
        <v>0</v>
      </c>
    </row>
    <row r="43" spans="1:59" ht="14.25" x14ac:dyDescent="0.2">
      <c r="C43" s="88"/>
      <c r="D43" s="89"/>
      <c r="E43" s="77"/>
      <c r="F43" s="52"/>
      <c r="G43" s="52"/>
      <c r="H43" s="52"/>
      <c r="I43" s="78"/>
      <c r="J43" s="52"/>
      <c r="K43" s="52"/>
      <c r="L43" s="52"/>
      <c r="M43" s="52"/>
      <c r="N43" s="78"/>
      <c r="O43" s="77"/>
      <c r="P43" s="52"/>
      <c r="Q43" s="52"/>
      <c r="R43" s="52"/>
      <c r="S43" s="78"/>
      <c r="T43" s="52"/>
      <c r="U43" s="52"/>
      <c r="V43" s="52"/>
      <c r="W43" s="52"/>
      <c r="X43" s="78"/>
      <c r="Y43" s="77"/>
      <c r="Z43" s="52"/>
      <c r="AA43" s="52"/>
      <c r="AB43" s="52"/>
      <c r="AC43" s="52"/>
      <c r="AD43" s="52"/>
      <c r="AE43" s="52"/>
      <c r="AF43" s="52"/>
      <c r="AG43" s="52"/>
      <c r="AH43" s="52"/>
      <c r="AI43" s="52"/>
      <c r="AJ43" s="52"/>
      <c r="AK43" s="52"/>
      <c r="AL43" s="77"/>
      <c r="AM43" s="52"/>
      <c r="AN43" s="52"/>
      <c r="AO43" s="52"/>
      <c r="AP43" s="52"/>
      <c r="AQ43" s="52"/>
      <c r="AR43" s="52"/>
      <c r="AS43" s="52"/>
      <c r="AT43" s="52"/>
      <c r="AU43" s="52"/>
      <c r="AV43" s="52"/>
      <c r="AW43" s="52"/>
      <c r="AX43" s="52"/>
      <c r="AY43" s="77"/>
      <c r="AZ43" s="52"/>
      <c r="BA43" s="52"/>
      <c r="BB43" s="55"/>
      <c r="BC43" s="80"/>
      <c r="BD43" s="80"/>
      <c r="BE43" s="59"/>
      <c r="BF43" s="81"/>
      <c r="BG43" s="59"/>
    </row>
    <row r="44" spans="1:59" ht="15.75" thickBot="1" x14ac:dyDescent="0.3">
      <c r="C44" s="95" t="s">
        <v>74</v>
      </c>
      <c r="D44" s="96"/>
      <c r="E44" s="97">
        <f>E42+E40</f>
        <v>-4681616</v>
      </c>
      <c r="F44" s="98">
        <f t="shared" ref="F44:BG44" si="30">F42+F40</f>
        <v>2693192</v>
      </c>
      <c r="G44" s="98">
        <f t="shared" si="30"/>
        <v>0</v>
      </c>
      <c r="H44" s="98">
        <f t="shared" si="30"/>
        <v>0</v>
      </c>
      <c r="I44" s="98">
        <f t="shared" si="30"/>
        <v>-1988424</v>
      </c>
      <c r="J44" s="98">
        <f t="shared" si="30"/>
        <v>-167722.31</v>
      </c>
      <c r="K44" s="98">
        <f t="shared" si="30"/>
        <v>411168</v>
      </c>
      <c r="L44" s="98">
        <f t="shared" si="30"/>
        <v>0</v>
      </c>
      <c r="M44" s="98">
        <f t="shared" si="30"/>
        <v>0</v>
      </c>
      <c r="N44" s="99">
        <f t="shared" si="30"/>
        <v>243445.69</v>
      </c>
      <c r="O44" s="97">
        <f t="shared" si="30"/>
        <v>-1988424</v>
      </c>
      <c r="P44" s="98">
        <f t="shared" si="30"/>
        <v>-1237291</v>
      </c>
      <c r="Q44" s="98">
        <f t="shared" si="30"/>
        <v>0</v>
      </c>
      <c r="R44" s="98">
        <f t="shared" si="30"/>
        <v>0</v>
      </c>
      <c r="S44" s="98">
        <f t="shared" si="30"/>
        <v>-3225715</v>
      </c>
      <c r="T44" s="98">
        <f t="shared" si="30"/>
        <v>243445.69</v>
      </c>
      <c r="U44" s="98">
        <f t="shared" si="30"/>
        <v>-19474</v>
      </c>
      <c r="V44" s="98">
        <f t="shared" si="30"/>
        <v>0</v>
      </c>
      <c r="W44" s="98">
        <f t="shared" si="30"/>
        <v>0</v>
      </c>
      <c r="X44" s="99">
        <f t="shared" si="30"/>
        <v>223971.69</v>
      </c>
      <c r="Y44" s="97">
        <f t="shared" si="30"/>
        <v>-3225715</v>
      </c>
      <c r="Z44" s="98">
        <f t="shared" si="30"/>
        <v>-2244678</v>
      </c>
      <c r="AA44" s="98">
        <f t="shared" si="30"/>
        <v>-211200</v>
      </c>
      <c r="AB44" s="98">
        <f t="shared" si="30"/>
        <v>0</v>
      </c>
      <c r="AC44" s="98">
        <f t="shared" si="30"/>
        <v>0</v>
      </c>
      <c r="AD44" s="98">
        <f t="shared" si="30"/>
        <v>0</v>
      </c>
      <c r="AE44" s="98">
        <f t="shared" si="30"/>
        <v>0</v>
      </c>
      <c r="AF44" s="98">
        <f t="shared" si="30"/>
        <v>-5259193</v>
      </c>
      <c r="AG44" s="98">
        <f t="shared" si="30"/>
        <v>223971.69</v>
      </c>
      <c r="AH44" s="98">
        <f t="shared" si="30"/>
        <v>-63530</v>
      </c>
      <c r="AI44" s="98">
        <f t="shared" si="30"/>
        <v>46618</v>
      </c>
      <c r="AJ44" s="98">
        <f t="shared" si="30"/>
        <v>0</v>
      </c>
      <c r="AK44" s="99">
        <f t="shared" si="30"/>
        <v>113823.69</v>
      </c>
      <c r="AL44" s="97">
        <f t="shared" si="30"/>
        <v>-5259193</v>
      </c>
      <c r="AM44" s="98">
        <f t="shared" si="30"/>
        <v>-1875649.12</v>
      </c>
      <c r="AN44" s="98">
        <f t="shared" si="30"/>
        <v>0</v>
      </c>
      <c r="AO44" s="98">
        <f t="shared" si="30"/>
        <v>0</v>
      </c>
      <c r="AP44" s="98">
        <f t="shared" si="30"/>
        <v>0</v>
      </c>
      <c r="AQ44" s="98">
        <f t="shared" si="30"/>
        <v>0</v>
      </c>
      <c r="AR44" s="98">
        <f t="shared" si="30"/>
        <v>0</v>
      </c>
      <c r="AS44" s="98">
        <f t="shared" si="30"/>
        <v>-7134842.1200000001</v>
      </c>
      <c r="AT44" s="98">
        <f t="shared" si="30"/>
        <v>113823.69</v>
      </c>
      <c r="AU44" s="98">
        <f t="shared" si="30"/>
        <v>-115664.89</v>
      </c>
      <c r="AV44" s="98">
        <f t="shared" si="30"/>
        <v>0</v>
      </c>
      <c r="AW44" s="98">
        <f t="shared" si="30"/>
        <v>69076</v>
      </c>
      <c r="AX44" s="99">
        <f t="shared" si="30"/>
        <v>67234.799999999988</v>
      </c>
      <c r="AY44" s="97">
        <f t="shared" si="30"/>
        <v>-3785705.2800000003</v>
      </c>
      <c r="AZ44" s="98">
        <f t="shared" si="30"/>
        <v>-141124</v>
      </c>
      <c r="BA44" s="98">
        <f t="shared" si="30"/>
        <v>-3349136.84</v>
      </c>
      <c r="BB44" s="99">
        <f t="shared" si="30"/>
        <v>208358.8</v>
      </c>
      <c r="BC44" s="97">
        <f t="shared" si="30"/>
        <v>-46154.438720999999</v>
      </c>
      <c r="BD44" s="98">
        <f t="shared" si="30"/>
        <v>-15384.812907</v>
      </c>
      <c r="BE44" s="99">
        <f t="shared" si="30"/>
        <v>-3202317.2916280003</v>
      </c>
      <c r="BF44" s="97">
        <f t="shared" si="30"/>
        <v>-3014279.74</v>
      </c>
      <c r="BG44" s="100">
        <f t="shared" si="30"/>
        <v>4053327.5800000005</v>
      </c>
    </row>
    <row r="45" spans="1:59" x14ac:dyDescent="0.2">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row>
    <row r="47" spans="1:59" ht="30.75" customHeight="1" x14ac:dyDescent="0.2">
      <c r="B47" s="4"/>
      <c r="C47" s="102" t="s">
        <v>75</v>
      </c>
      <c r="D47" s="102"/>
      <c r="BE47" s="103"/>
    </row>
    <row r="48" spans="1:59" ht="16.5" x14ac:dyDescent="0.2">
      <c r="B48" s="104"/>
      <c r="C48" s="102"/>
      <c r="D48" s="102"/>
      <c r="L48" s="105"/>
      <c r="M48" s="105"/>
      <c r="V48" s="105"/>
      <c r="W48" s="105"/>
      <c r="AI48" s="105"/>
      <c r="AJ48" s="105"/>
      <c r="AV48" s="105"/>
      <c r="AW48" s="105"/>
      <c r="AY48" s="105"/>
      <c r="AZ48" s="105"/>
      <c r="BA48" s="105"/>
      <c r="BB48" s="105"/>
    </row>
    <row r="49" spans="2:59" ht="16.5" x14ac:dyDescent="0.2">
      <c r="B49" s="106"/>
      <c r="C49" s="107"/>
      <c r="L49" s="105"/>
      <c r="M49" s="105"/>
      <c r="V49" s="105"/>
      <c r="W49" s="105"/>
      <c r="AI49" s="105"/>
      <c r="AJ49" s="105"/>
      <c r="AV49" s="105"/>
      <c r="AW49" s="105"/>
      <c r="AY49" s="105"/>
      <c r="AZ49" s="105"/>
      <c r="BA49" s="105"/>
      <c r="BB49" s="105"/>
      <c r="BG49" s="3"/>
    </row>
    <row r="50" spans="2:59" ht="25.5" customHeight="1" x14ac:dyDescent="0.2">
      <c r="B50" s="108">
        <v>1</v>
      </c>
      <c r="C50" s="109" t="s">
        <v>76</v>
      </c>
      <c r="L50" s="105"/>
      <c r="M50" s="105"/>
      <c r="V50" s="105"/>
      <c r="W50" s="105"/>
      <c r="AI50" s="105"/>
      <c r="AJ50" s="105"/>
      <c r="AV50" s="105"/>
      <c r="AW50" s="105"/>
      <c r="AY50" s="105"/>
      <c r="AZ50" s="105"/>
      <c r="BA50" s="105"/>
      <c r="BB50" s="105"/>
    </row>
    <row r="51" spans="2:59" ht="24" x14ac:dyDescent="0.2">
      <c r="B51" s="108">
        <v>2</v>
      </c>
      <c r="C51" s="109" t="s">
        <v>77</v>
      </c>
      <c r="L51" s="105"/>
      <c r="M51" s="105"/>
      <c r="V51" s="105"/>
      <c r="W51" s="105"/>
      <c r="AI51" s="105"/>
      <c r="AJ51" s="105"/>
      <c r="AV51" s="105"/>
      <c r="AW51" s="105"/>
      <c r="AY51" s="105"/>
      <c r="AZ51" s="105"/>
      <c r="BA51" s="105"/>
      <c r="BB51" s="105"/>
    </row>
    <row r="52" spans="2:59" ht="61.5" customHeight="1" x14ac:dyDescent="0.2">
      <c r="B52" s="108">
        <v>3</v>
      </c>
      <c r="C52" s="109" t="s">
        <v>78</v>
      </c>
      <c r="D52" s="110"/>
      <c r="L52" s="105"/>
      <c r="M52" s="105"/>
      <c r="V52" s="105"/>
      <c r="W52" s="105"/>
      <c r="AI52" s="105"/>
      <c r="AJ52" s="105"/>
      <c r="AV52" s="105"/>
      <c r="AW52" s="105"/>
      <c r="AY52" s="105"/>
      <c r="AZ52" s="105"/>
      <c r="BA52" s="105"/>
      <c r="BB52" s="105"/>
    </row>
    <row r="53" spans="2:59" ht="41.25" customHeight="1" x14ac:dyDescent="0.2">
      <c r="B53" s="108">
        <v>4</v>
      </c>
      <c r="C53" s="109" t="s">
        <v>79</v>
      </c>
      <c r="D53" s="110"/>
    </row>
    <row r="54" spans="2:59" ht="50.25" customHeight="1" x14ac:dyDescent="0.2"/>
    <row r="55" spans="2:59" ht="16.5" x14ac:dyDescent="0.2">
      <c r="B55" s="108"/>
      <c r="C55" s="111"/>
    </row>
    <row r="56" spans="2:59" ht="16.5" x14ac:dyDescent="0.2">
      <c r="B56" s="104"/>
      <c r="C56" s="107"/>
    </row>
    <row r="57" spans="2:59" ht="15.75" customHeight="1" x14ac:dyDescent="0.2">
      <c r="C57" s="107"/>
    </row>
  </sheetData>
  <mergeCells count="65">
    <mergeCell ref="C47:D48"/>
    <mergeCell ref="BB20:BB22"/>
    <mergeCell ref="BC20:BC22"/>
    <mergeCell ref="BD20:BD22"/>
    <mergeCell ref="BE20:BE22"/>
    <mergeCell ref="BF20:BF22"/>
    <mergeCell ref="BG20:BG22"/>
    <mergeCell ref="AV20:AV22"/>
    <mergeCell ref="AW20:AW22"/>
    <mergeCell ref="AX20:AX22"/>
    <mergeCell ref="AY20:AY22"/>
    <mergeCell ref="AZ20:AZ22"/>
    <mergeCell ref="BA20:BA22"/>
    <mergeCell ref="AP20:AP22"/>
    <mergeCell ref="AQ20:AQ22"/>
    <mergeCell ref="AR20:AR22"/>
    <mergeCell ref="AS20:AS22"/>
    <mergeCell ref="AT20:AT22"/>
    <mergeCell ref="AU20:AU22"/>
    <mergeCell ref="AJ20:AJ22"/>
    <mergeCell ref="AK20:AK22"/>
    <mergeCell ref="AL20:AL22"/>
    <mergeCell ref="AM20:AM22"/>
    <mergeCell ref="AN20:AN22"/>
    <mergeCell ref="AO20:AO22"/>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T20:T22"/>
    <mergeCell ref="U20:U22"/>
    <mergeCell ref="V20:V22"/>
    <mergeCell ref="W20:W22"/>
    <mergeCell ref="L20:L22"/>
    <mergeCell ref="M20:M22"/>
    <mergeCell ref="N20:N22"/>
    <mergeCell ref="O20:O22"/>
    <mergeCell ref="P20:P22"/>
    <mergeCell ref="Q20:Q22"/>
    <mergeCell ref="BC19:BE19"/>
    <mergeCell ref="C20:C22"/>
    <mergeCell ref="D20:D22"/>
    <mergeCell ref="E20:E22"/>
    <mergeCell ref="F20:F22"/>
    <mergeCell ref="G20:G22"/>
    <mergeCell ref="H20:H22"/>
    <mergeCell ref="I20:I22"/>
    <mergeCell ref="J20:J22"/>
    <mergeCell ref="K20:K22"/>
    <mergeCell ref="C15:D15"/>
    <mergeCell ref="E19:N19"/>
    <mergeCell ref="O19:X19"/>
    <mergeCell ref="Y19:AK19"/>
    <mergeCell ref="AL19:AX19"/>
    <mergeCell ref="AY19:BB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EA46D-C66A-4D2D-A3BC-40EA7CCDC892}">
  <dimension ref="A10:BJ57"/>
  <sheetViews>
    <sheetView topLeftCell="C1" zoomScale="80" zoomScaleNormal="80" workbookViewId="0">
      <pane xSplit="5" ySplit="15" topLeftCell="BD16" activePane="bottomRight" state="frozen"/>
      <selection activeCell="C1" sqref="C1"/>
      <selection pane="topRight" activeCell="H1" sqref="H1"/>
      <selection pane="bottomLeft" activeCell="C16" sqref="C16"/>
      <selection pane="bottomRight" activeCell="F32" sqref="F32"/>
    </sheetView>
  </sheetViews>
  <sheetFormatPr defaultColWidth="9.140625" defaultRowHeight="12.75" x14ac:dyDescent="0.2"/>
  <cols>
    <col min="1" max="1" width="9.140625" style="2" hidden="1" customWidth="1"/>
    <col min="2" max="2" width="2.85546875" style="2" hidden="1" customWidth="1"/>
    <col min="3" max="3" width="86.42578125" style="2" customWidth="1"/>
    <col min="4" max="4" width="9.7109375" style="2" customWidth="1"/>
    <col min="5" max="5" width="16.140625" style="2" customWidth="1"/>
    <col min="6" max="6" width="23.140625" style="2" customWidth="1"/>
    <col min="7" max="8" width="18.42578125" style="2" customWidth="1"/>
    <col min="9" max="9" width="14.7109375" style="2" customWidth="1"/>
    <col min="10" max="10" width="14.140625" style="2" customWidth="1"/>
    <col min="11" max="13" width="14.85546875" style="2" customWidth="1"/>
    <col min="14" max="14" width="15.42578125" style="2" customWidth="1"/>
    <col min="15" max="15" width="16.140625" style="2" customWidth="1"/>
    <col min="16" max="16" width="23.140625" style="2" customWidth="1"/>
    <col min="17" max="18" width="18.42578125" style="2" customWidth="1"/>
    <col min="19" max="19" width="14.7109375" style="2" customWidth="1"/>
    <col min="20" max="20" width="14.140625" style="2" customWidth="1"/>
    <col min="21" max="23" width="14.85546875" style="2" customWidth="1"/>
    <col min="24" max="24" width="15.42578125" style="2" customWidth="1"/>
    <col min="25" max="25" width="16.140625" style="2" customWidth="1"/>
    <col min="26" max="26" width="23.140625" style="2" customWidth="1"/>
    <col min="27" max="31" width="18.42578125" style="2" customWidth="1"/>
    <col min="32" max="32" width="14.7109375" style="2" customWidth="1"/>
    <col min="33" max="33" width="14.140625" style="2" customWidth="1"/>
    <col min="34" max="36" width="14.85546875" style="2" customWidth="1"/>
    <col min="37" max="37" width="15.42578125" style="2" customWidth="1"/>
    <col min="38" max="38" width="16.140625" style="2" customWidth="1"/>
    <col min="39" max="39" width="23.140625" style="2" customWidth="1"/>
    <col min="40" max="44" width="18.42578125" style="2" customWidth="1"/>
    <col min="45" max="45" width="14.7109375" style="2" customWidth="1"/>
    <col min="46" max="46" width="14.140625" style="2" customWidth="1"/>
    <col min="47" max="49" width="14.85546875" style="2" customWidth="1"/>
    <col min="50" max="50" width="15.42578125" style="2" customWidth="1"/>
    <col min="51" max="52" width="14.85546875" style="2" customWidth="1"/>
    <col min="53" max="53" width="16.85546875" style="2" customWidth="1"/>
    <col min="54" max="54" width="17.28515625" style="2" customWidth="1"/>
    <col min="55" max="56" width="30" style="2" customWidth="1"/>
    <col min="57" max="57" width="31.140625" style="2" customWidth="1"/>
    <col min="58" max="58" width="22.42578125" style="2" bestFit="1" customWidth="1"/>
    <col min="59" max="59" width="19.85546875" style="2" customWidth="1"/>
    <col min="60" max="16384" width="9.140625" style="2"/>
  </cols>
  <sheetData>
    <row r="10" spans="3:4" ht="26.25" x14ac:dyDescent="0.4">
      <c r="C10" s="112" t="s">
        <v>82</v>
      </c>
    </row>
    <row r="15" spans="3:4" ht="168" customHeight="1" x14ac:dyDescent="0.2">
      <c r="C15" s="1" t="s">
        <v>0</v>
      </c>
      <c r="D15" s="1"/>
    </row>
    <row r="17" spans="1:62" x14ac:dyDescent="0.2">
      <c r="F17" s="3"/>
      <c r="P17" s="3"/>
      <c r="Z17" s="3"/>
      <c r="AJ17" s="3"/>
      <c r="AM17" s="3"/>
      <c r="AW17" s="3"/>
    </row>
    <row r="18" spans="1:62" ht="13.5" thickBot="1" x14ac:dyDescent="0.25">
      <c r="C18" s="4"/>
    </row>
    <row r="19" spans="1:62" ht="28.5" thickBot="1" x14ac:dyDescent="0.4">
      <c r="C19" s="5"/>
      <c r="D19" s="6"/>
      <c r="E19" s="7">
        <v>2010</v>
      </c>
      <c r="F19" s="8"/>
      <c r="G19" s="8"/>
      <c r="H19" s="8"/>
      <c r="I19" s="8"/>
      <c r="J19" s="8"/>
      <c r="K19" s="8"/>
      <c r="L19" s="8"/>
      <c r="M19" s="8"/>
      <c r="N19" s="9"/>
      <c r="O19" s="7">
        <v>2011</v>
      </c>
      <c r="P19" s="8"/>
      <c r="Q19" s="8"/>
      <c r="R19" s="8"/>
      <c r="S19" s="8"/>
      <c r="T19" s="8"/>
      <c r="U19" s="8"/>
      <c r="V19" s="8"/>
      <c r="W19" s="8"/>
      <c r="X19" s="9"/>
      <c r="Y19" s="7">
        <v>2012</v>
      </c>
      <c r="Z19" s="8"/>
      <c r="AA19" s="8"/>
      <c r="AB19" s="8"/>
      <c r="AC19" s="8"/>
      <c r="AD19" s="8"/>
      <c r="AE19" s="8"/>
      <c r="AF19" s="8"/>
      <c r="AG19" s="8"/>
      <c r="AH19" s="8"/>
      <c r="AI19" s="8"/>
      <c r="AJ19" s="8"/>
      <c r="AK19" s="9"/>
      <c r="AL19" s="7">
        <v>2013</v>
      </c>
      <c r="AM19" s="8"/>
      <c r="AN19" s="8"/>
      <c r="AO19" s="8"/>
      <c r="AP19" s="8"/>
      <c r="AQ19" s="8"/>
      <c r="AR19" s="8"/>
      <c r="AS19" s="8"/>
      <c r="AT19" s="8"/>
      <c r="AU19" s="8"/>
      <c r="AV19" s="8"/>
      <c r="AW19" s="8"/>
      <c r="AX19" s="9"/>
      <c r="AY19" s="7">
        <v>2014</v>
      </c>
      <c r="AZ19" s="8"/>
      <c r="BA19" s="8"/>
      <c r="BB19" s="9"/>
      <c r="BC19" s="10" t="s">
        <v>1</v>
      </c>
      <c r="BD19" s="11"/>
      <c r="BE19" s="12"/>
      <c r="BF19" s="13" t="s">
        <v>2</v>
      </c>
      <c r="BG19" s="14"/>
    </row>
    <row r="20" spans="1:62" ht="14.25" customHeight="1" x14ac:dyDescent="0.2">
      <c r="C20" s="15" t="s">
        <v>3</v>
      </c>
      <c r="D20" s="16" t="s">
        <v>4</v>
      </c>
      <c r="E20" s="17" t="s">
        <v>5</v>
      </c>
      <c r="F20" s="18" t="s">
        <v>6</v>
      </c>
      <c r="G20" s="18" t="s">
        <v>7</v>
      </c>
      <c r="H20" s="18" t="s">
        <v>8</v>
      </c>
      <c r="I20" s="18" t="s">
        <v>9</v>
      </c>
      <c r="J20" s="18" t="s">
        <v>10</v>
      </c>
      <c r="K20" s="18" t="s">
        <v>11</v>
      </c>
      <c r="L20" s="18" t="s">
        <v>7</v>
      </c>
      <c r="M20" s="18" t="s">
        <v>12</v>
      </c>
      <c r="N20" s="16" t="s">
        <v>13</v>
      </c>
      <c r="O20" s="17" t="s">
        <v>14</v>
      </c>
      <c r="P20" s="18" t="s">
        <v>15</v>
      </c>
      <c r="Q20" s="18" t="s">
        <v>16</v>
      </c>
      <c r="R20" s="18" t="s">
        <v>17</v>
      </c>
      <c r="S20" s="18" t="s">
        <v>18</v>
      </c>
      <c r="T20" s="18" t="s">
        <v>19</v>
      </c>
      <c r="U20" s="18" t="s">
        <v>20</v>
      </c>
      <c r="V20" s="18" t="s">
        <v>16</v>
      </c>
      <c r="W20" s="18" t="s">
        <v>21</v>
      </c>
      <c r="X20" s="16" t="s">
        <v>22</v>
      </c>
      <c r="Y20" s="17" t="s">
        <v>23</v>
      </c>
      <c r="Z20" s="18" t="s">
        <v>24</v>
      </c>
      <c r="AA20" s="18" t="s">
        <v>25</v>
      </c>
      <c r="AB20" s="18" t="s">
        <v>26</v>
      </c>
      <c r="AC20" s="18" t="s">
        <v>27</v>
      </c>
      <c r="AD20" s="18" t="s">
        <v>28</v>
      </c>
      <c r="AE20" s="18" t="s">
        <v>29</v>
      </c>
      <c r="AF20" s="18" t="s">
        <v>30</v>
      </c>
      <c r="AG20" s="18" t="s">
        <v>31</v>
      </c>
      <c r="AH20" s="18" t="s">
        <v>32</v>
      </c>
      <c r="AI20" s="18" t="s">
        <v>25</v>
      </c>
      <c r="AJ20" s="18" t="s">
        <v>33</v>
      </c>
      <c r="AK20" s="16" t="s">
        <v>34</v>
      </c>
      <c r="AL20" s="17" t="s">
        <v>35</v>
      </c>
      <c r="AM20" s="18" t="s">
        <v>36</v>
      </c>
      <c r="AN20" s="18" t="s">
        <v>37</v>
      </c>
      <c r="AO20" s="18" t="s">
        <v>38</v>
      </c>
      <c r="AP20" s="18" t="s">
        <v>39</v>
      </c>
      <c r="AQ20" s="18" t="s">
        <v>40</v>
      </c>
      <c r="AR20" s="18" t="s">
        <v>41</v>
      </c>
      <c r="AS20" s="18" t="s">
        <v>42</v>
      </c>
      <c r="AT20" s="18" t="s">
        <v>43</v>
      </c>
      <c r="AU20" s="18" t="s">
        <v>44</v>
      </c>
      <c r="AV20" s="18" t="s">
        <v>37</v>
      </c>
      <c r="AW20" s="18" t="s">
        <v>45</v>
      </c>
      <c r="AX20" s="16" t="s">
        <v>46</v>
      </c>
      <c r="AY20" s="18" t="s">
        <v>47</v>
      </c>
      <c r="AZ20" s="18" t="s">
        <v>48</v>
      </c>
      <c r="BA20" s="18" t="s">
        <v>49</v>
      </c>
      <c r="BB20" s="18" t="s">
        <v>50</v>
      </c>
      <c r="BC20" s="17" t="s">
        <v>51</v>
      </c>
      <c r="BD20" s="18" t="s">
        <v>52</v>
      </c>
      <c r="BE20" s="16" t="s">
        <v>53</v>
      </c>
      <c r="BF20" s="19" t="s">
        <v>54</v>
      </c>
      <c r="BG20" s="16" t="s">
        <v>55</v>
      </c>
    </row>
    <row r="21" spans="1:62" ht="24.75" customHeight="1" x14ac:dyDescent="0.2">
      <c r="C21" s="20"/>
      <c r="D21" s="21"/>
      <c r="E21" s="22"/>
      <c r="F21" s="23"/>
      <c r="G21" s="24"/>
      <c r="H21" s="24"/>
      <c r="I21" s="24"/>
      <c r="J21" s="23"/>
      <c r="K21" s="24"/>
      <c r="L21" s="24"/>
      <c r="M21" s="24"/>
      <c r="N21" s="21"/>
      <c r="O21" s="22"/>
      <c r="P21" s="23"/>
      <c r="Q21" s="24"/>
      <c r="R21" s="24"/>
      <c r="S21" s="24"/>
      <c r="T21" s="23"/>
      <c r="U21" s="24"/>
      <c r="V21" s="24"/>
      <c r="W21" s="24"/>
      <c r="X21" s="21"/>
      <c r="Y21" s="22"/>
      <c r="Z21" s="23"/>
      <c r="AA21" s="24"/>
      <c r="AB21" s="24"/>
      <c r="AC21" s="24"/>
      <c r="AD21" s="24"/>
      <c r="AE21" s="24"/>
      <c r="AF21" s="24"/>
      <c r="AG21" s="23"/>
      <c r="AH21" s="24"/>
      <c r="AI21" s="24"/>
      <c r="AJ21" s="24"/>
      <c r="AK21" s="21"/>
      <c r="AL21" s="22"/>
      <c r="AM21" s="23"/>
      <c r="AN21" s="24"/>
      <c r="AO21" s="24"/>
      <c r="AP21" s="24"/>
      <c r="AQ21" s="24"/>
      <c r="AR21" s="24"/>
      <c r="AS21" s="24"/>
      <c r="AT21" s="23"/>
      <c r="AU21" s="24"/>
      <c r="AV21" s="24"/>
      <c r="AW21" s="24"/>
      <c r="AX21" s="21"/>
      <c r="AY21" s="24"/>
      <c r="AZ21" s="24"/>
      <c r="BA21" s="24"/>
      <c r="BB21" s="24"/>
      <c r="BC21" s="22"/>
      <c r="BD21" s="23"/>
      <c r="BE21" s="21"/>
      <c r="BF21" s="25"/>
      <c r="BG21" s="21"/>
    </row>
    <row r="22" spans="1:62" ht="36.75" customHeight="1" thickBot="1" x14ac:dyDescent="0.25">
      <c r="B22" s="26"/>
      <c r="C22" s="20"/>
      <c r="D22" s="21"/>
      <c r="E22" s="27"/>
      <c r="F22" s="28"/>
      <c r="G22" s="29"/>
      <c r="H22" s="29"/>
      <c r="I22" s="29"/>
      <c r="J22" s="28"/>
      <c r="K22" s="29"/>
      <c r="L22" s="29"/>
      <c r="M22" s="29"/>
      <c r="N22" s="30"/>
      <c r="O22" s="27"/>
      <c r="P22" s="28"/>
      <c r="Q22" s="29"/>
      <c r="R22" s="29"/>
      <c r="S22" s="29"/>
      <c r="T22" s="28"/>
      <c r="U22" s="29"/>
      <c r="V22" s="29"/>
      <c r="W22" s="29"/>
      <c r="X22" s="30"/>
      <c r="Y22" s="27"/>
      <c r="Z22" s="28"/>
      <c r="AA22" s="29"/>
      <c r="AB22" s="29"/>
      <c r="AC22" s="29"/>
      <c r="AD22" s="29"/>
      <c r="AE22" s="29"/>
      <c r="AF22" s="29"/>
      <c r="AG22" s="28"/>
      <c r="AH22" s="29"/>
      <c r="AI22" s="29"/>
      <c r="AJ22" s="29"/>
      <c r="AK22" s="30"/>
      <c r="AL22" s="27"/>
      <c r="AM22" s="28"/>
      <c r="AN22" s="29"/>
      <c r="AO22" s="29"/>
      <c r="AP22" s="29"/>
      <c r="AQ22" s="29"/>
      <c r="AR22" s="29"/>
      <c r="AS22" s="29"/>
      <c r="AT22" s="28"/>
      <c r="AU22" s="29"/>
      <c r="AV22" s="29"/>
      <c r="AW22" s="29"/>
      <c r="AX22" s="30"/>
      <c r="AY22" s="29"/>
      <c r="AZ22" s="29"/>
      <c r="BA22" s="29"/>
      <c r="BB22" s="29"/>
      <c r="BC22" s="27"/>
      <c r="BD22" s="28"/>
      <c r="BE22" s="30" t="s">
        <v>56</v>
      </c>
      <c r="BF22" s="31"/>
      <c r="BG22" s="30"/>
    </row>
    <row r="23" spans="1:62" ht="33.75" customHeight="1" thickBot="1" x14ac:dyDescent="0.45">
      <c r="C23" s="32" t="s">
        <v>57</v>
      </c>
      <c r="D23" s="33"/>
      <c r="E23" s="34"/>
      <c r="F23" s="35"/>
      <c r="G23" s="36"/>
      <c r="H23" s="36"/>
      <c r="I23" s="36"/>
      <c r="J23" s="36"/>
      <c r="K23" s="36"/>
      <c r="L23" s="36"/>
      <c r="M23" s="36"/>
      <c r="N23" s="37"/>
      <c r="O23" s="34"/>
      <c r="P23" s="35"/>
      <c r="Q23" s="36"/>
      <c r="R23" s="36"/>
      <c r="S23" s="36"/>
      <c r="T23" s="36"/>
      <c r="U23" s="36"/>
      <c r="V23" s="36"/>
      <c r="W23" s="36"/>
      <c r="X23" s="37"/>
      <c r="Y23" s="34"/>
      <c r="Z23" s="35"/>
      <c r="AA23" s="36"/>
      <c r="AB23" s="36"/>
      <c r="AC23" s="36"/>
      <c r="AD23" s="36"/>
      <c r="AE23" s="36"/>
      <c r="AF23" s="36"/>
      <c r="AG23" s="36"/>
      <c r="AH23" s="36"/>
      <c r="AI23" s="36"/>
      <c r="AJ23" s="36"/>
      <c r="AK23" s="37"/>
      <c r="AL23" s="34"/>
      <c r="AM23" s="35"/>
      <c r="AN23" s="36"/>
      <c r="AO23" s="36"/>
      <c r="AP23" s="36"/>
      <c r="AQ23" s="36"/>
      <c r="AR23" s="36"/>
      <c r="AS23" s="36"/>
      <c r="AT23" s="36"/>
      <c r="AU23" s="36"/>
      <c r="AV23" s="36"/>
      <c r="AW23" s="36"/>
      <c r="AX23" s="37"/>
      <c r="AY23" s="38"/>
      <c r="AZ23" s="39"/>
      <c r="BA23" s="36"/>
      <c r="BB23" s="40"/>
      <c r="BC23" s="41"/>
      <c r="BD23" s="41"/>
      <c r="BE23" s="42"/>
      <c r="BF23" s="43"/>
      <c r="BG23" s="44"/>
    </row>
    <row r="24" spans="1:62" ht="15" customHeight="1" thickBot="1" x14ac:dyDescent="0.25">
      <c r="A24" s="2">
        <v>1</v>
      </c>
      <c r="C24" s="34" t="s">
        <v>58</v>
      </c>
      <c r="D24" s="45">
        <v>1550</v>
      </c>
      <c r="E24" s="46"/>
      <c r="F24" s="46"/>
      <c r="G24" s="46"/>
      <c r="H24" s="47"/>
      <c r="I24" s="48">
        <f>E24+F24-G24+H24</f>
        <v>0</v>
      </c>
      <c r="J24" s="46"/>
      <c r="K24" s="46"/>
      <c r="L24" s="46"/>
      <c r="M24" s="47"/>
      <c r="N24" s="49">
        <f>J24+K24-L24+M24</f>
        <v>0</v>
      </c>
      <c r="O24" s="50">
        <f>I24</f>
        <v>0</v>
      </c>
      <c r="P24" s="46"/>
      <c r="Q24" s="46"/>
      <c r="R24" s="47"/>
      <c r="S24" s="48">
        <f>O24+P24-Q24+R24</f>
        <v>0</v>
      </c>
      <c r="T24" s="51">
        <f t="shared" ref="T24:T35" si="0">N24</f>
        <v>0</v>
      </c>
      <c r="U24" s="46"/>
      <c r="V24" s="46"/>
      <c r="W24" s="47"/>
      <c r="X24" s="49">
        <f>T24+U24-V24+W24</f>
        <v>0</v>
      </c>
      <c r="Y24" s="50">
        <f>S24</f>
        <v>0</v>
      </c>
      <c r="Z24" s="46"/>
      <c r="AA24" s="46"/>
      <c r="AB24" s="46"/>
      <c r="AC24" s="46"/>
      <c r="AD24" s="46"/>
      <c r="AE24" s="46"/>
      <c r="AF24" s="52">
        <f t="shared" ref="AF24:AF35" si="1">Y24+Z24-AA24+SUM(AB24:AE24)</f>
        <v>0</v>
      </c>
      <c r="AG24" s="53">
        <f>X24</f>
        <v>0</v>
      </c>
      <c r="AH24" s="54"/>
      <c r="AI24" s="46"/>
      <c r="AJ24" s="46"/>
      <c r="AK24" s="55">
        <f t="shared" ref="AK24:AK35" si="2">AG24+AH24-AI24+AJ24</f>
        <v>0</v>
      </c>
      <c r="AL24" s="56">
        <f>AF24</f>
        <v>0</v>
      </c>
      <c r="AM24" s="54"/>
      <c r="AN24" s="54"/>
      <c r="AO24" s="54"/>
      <c r="AP24" s="54"/>
      <c r="AQ24" s="54"/>
      <c r="AR24" s="54"/>
      <c r="AS24" s="52">
        <f t="shared" ref="AS24:AS35" si="3">AL24+AM24-AN24+SUM(AO24:AR24)</f>
        <v>0</v>
      </c>
      <c r="AT24" s="57">
        <f>AK24</f>
        <v>0</v>
      </c>
      <c r="AU24" s="54"/>
      <c r="AV24" s="54"/>
      <c r="AW24" s="54"/>
      <c r="AX24" s="55">
        <f t="shared" ref="AX24:AX35" si="4">AT24+AU24-AV24+AW24</f>
        <v>0</v>
      </c>
      <c r="AY24" s="54"/>
      <c r="AZ24" s="54"/>
      <c r="BA24" s="57">
        <f>AS24-AY24</f>
        <v>0</v>
      </c>
      <c r="BB24" s="58">
        <f>AX24-AZ24</f>
        <v>0</v>
      </c>
      <c r="BC24" s="54"/>
      <c r="BD24" s="54"/>
      <c r="BE24" s="59">
        <f>SUM(BA24:BD24)</f>
        <v>0</v>
      </c>
      <c r="BF24" s="60">
        <v>1338519.3899999999</v>
      </c>
      <c r="BG24" s="59">
        <f>BF24-SUM(AS24,AX24)</f>
        <v>1338519.3899999999</v>
      </c>
    </row>
    <row r="25" spans="1:62" ht="15" customHeight="1" thickBot="1" x14ac:dyDescent="0.25">
      <c r="C25" s="34" t="s">
        <v>59</v>
      </c>
      <c r="D25" s="45">
        <v>1551</v>
      </c>
      <c r="E25" s="61"/>
      <c r="F25" s="62"/>
      <c r="G25" s="62"/>
      <c r="H25" s="62"/>
      <c r="I25" s="63"/>
      <c r="J25" s="62"/>
      <c r="K25" s="62"/>
      <c r="L25" s="62"/>
      <c r="M25" s="62"/>
      <c r="N25" s="63"/>
      <c r="O25" s="63"/>
      <c r="P25" s="62"/>
      <c r="Q25" s="62"/>
      <c r="R25" s="62"/>
      <c r="S25" s="63"/>
      <c r="T25" s="63"/>
      <c r="U25" s="62"/>
      <c r="V25" s="62"/>
      <c r="W25" s="62"/>
      <c r="X25" s="63"/>
      <c r="Y25" s="63"/>
      <c r="Z25" s="62"/>
      <c r="AA25" s="62"/>
      <c r="AB25" s="62"/>
      <c r="AC25" s="62"/>
      <c r="AD25" s="62"/>
      <c r="AE25" s="62"/>
      <c r="AF25" s="63"/>
      <c r="AG25" s="63"/>
      <c r="AH25" s="62"/>
      <c r="AI25" s="62"/>
      <c r="AJ25" s="62"/>
      <c r="AK25" s="64">
        <v>0</v>
      </c>
      <c r="AL25" s="56">
        <f>AK25</f>
        <v>0</v>
      </c>
      <c r="AM25" s="54"/>
      <c r="AN25" s="54"/>
      <c r="AO25" s="54"/>
      <c r="AP25" s="54"/>
      <c r="AQ25" s="54"/>
      <c r="AR25" s="54"/>
      <c r="AS25" s="52">
        <f>AL25+AM25-AN25+SUM(AO25:AR25)</f>
        <v>0</v>
      </c>
      <c r="AT25" s="57">
        <f>AK25</f>
        <v>0</v>
      </c>
      <c r="AU25" s="54"/>
      <c r="AV25" s="54"/>
      <c r="AW25" s="54"/>
      <c r="AX25" s="55">
        <f t="shared" si="4"/>
        <v>0</v>
      </c>
      <c r="AY25" s="54"/>
      <c r="AZ25" s="54"/>
      <c r="BA25" s="57">
        <f t="shared" ref="BA25:BA36" si="5">AS25-AY25</f>
        <v>0</v>
      </c>
      <c r="BB25" s="58">
        <f t="shared" ref="BB25:BB36" si="6">AX25-AZ25</f>
        <v>0</v>
      </c>
      <c r="BC25" s="54"/>
      <c r="BD25" s="54"/>
      <c r="BE25" s="59">
        <f>SUM(BA25:BD25)</f>
        <v>0</v>
      </c>
      <c r="BF25" s="60">
        <v>46737</v>
      </c>
      <c r="BG25" s="59">
        <f t="shared" ref="BG25:BG36" si="7">BF25-SUM(AS25,AX25)</f>
        <v>46737</v>
      </c>
    </row>
    <row r="26" spans="1:62" ht="15" thickBot="1" x14ac:dyDescent="0.25">
      <c r="A26" s="2">
        <v>2</v>
      </c>
      <c r="C26" s="65" t="s">
        <v>60</v>
      </c>
      <c r="D26" s="45">
        <v>1580</v>
      </c>
      <c r="E26" s="66"/>
      <c r="F26" s="66"/>
      <c r="G26" s="66"/>
      <c r="H26" s="67"/>
      <c r="I26" s="68">
        <f t="shared" ref="I26:I36" si="8">E26+F26-G26+SUM(H26:H26)</f>
        <v>0</v>
      </c>
      <c r="J26" s="66"/>
      <c r="K26" s="66"/>
      <c r="L26" s="66"/>
      <c r="M26" s="67"/>
      <c r="N26" s="69">
        <f t="shared" ref="N26:N36" si="9">J26+K26-L26+M26</f>
        <v>0</v>
      </c>
      <c r="O26" s="70">
        <f t="shared" ref="O26:O31" si="10">I26</f>
        <v>0</v>
      </c>
      <c r="P26" s="66"/>
      <c r="Q26" s="66"/>
      <c r="R26" s="67"/>
      <c r="S26" s="68">
        <f t="shared" ref="S26:S36" si="11">O26+P26-Q26+SUM(R26:R26)</f>
        <v>0</v>
      </c>
      <c r="T26" s="51">
        <f t="shared" si="0"/>
        <v>0</v>
      </c>
      <c r="U26" s="66"/>
      <c r="V26" s="66"/>
      <c r="W26" s="67"/>
      <c r="X26" s="69">
        <f t="shared" ref="X26:X36" si="12">T26+U26-V26+W26</f>
        <v>0</v>
      </c>
      <c r="Y26" s="70">
        <f t="shared" ref="Y26:Y35" si="13">S26</f>
        <v>0</v>
      </c>
      <c r="Z26" s="54"/>
      <c r="AA26" s="54"/>
      <c r="AB26" s="66"/>
      <c r="AC26" s="66"/>
      <c r="AD26" s="66"/>
      <c r="AE26" s="66"/>
      <c r="AF26" s="52">
        <f t="shared" si="1"/>
        <v>0</v>
      </c>
      <c r="AG26" s="51">
        <f t="shared" ref="AG26:AG35" si="14">X26</f>
        <v>0</v>
      </c>
      <c r="AH26" s="54"/>
      <c r="AI26" s="54"/>
      <c r="AJ26" s="66"/>
      <c r="AK26" s="55">
        <f t="shared" si="2"/>
        <v>0</v>
      </c>
      <c r="AL26" s="56">
        <f t="shared" ref="AL26:AL35" si="15">AF26</f>
        <v>0</v>
      </c>
      <c r="AM26" s="54"/>
      <c r="AN26" s="54"/>
      <c r="AO26" s="54"/>
      <c r="AP26" s="54"/>
      <c r="AQ26" s="54"/>
      <c r="AR26" s="54"/>
      <c r="AS26" s="52">
        <f t="shared" si="3"/>
        <v>0</v>
      </c>
      <c r="AT26" s="57">
        <f t="shared" ref="AT26:AT35" si="16">AK26</f>
        <v>0</v>
      </c>
      <c r="AU26" s="54"/>
      <c r="AV26" s="54"/>
      <c r="AW26" s="54"/>
      <c r="AX26" s="55">
        <f t="shared" si="4"/>
        <v>0</v>
      </c>
      <c r="AY26" s="54"/>
      <c r="AZ26" s="54"/>
      <c r="BA26" s="57">
        <f t="shared" si="5"/>
        <v>0</v>
      </c>
      <c r="BB26" s="58">
        <f t="shared" si="6"/>
        <v>0</v>
      </c>
      <c r="BC26" s="54"/>
      <c r="BD26" s="54"/>
      <c r="BE26" s="59">
        <f t="shared" ref="BE26:BE34" si="17">SUM(BA26:BD26)</f>
        <v>0</v>
      </c>
      <c r="BF26" s="60">
        <v>-4490491.0999999996</v>
      </c>
      <c r="BG26" s="59">
        <f t="shared" si="7"/>
        <v>-4490491.0999999996</v>
      </c>
    </row>
    <row r="27" spans="1:62" ht="15" thickBot="1" x14ac:dyDescent="0.25">
      <c r="A27" s="2">
        <v>3</v>
      </c>
      <c r="C27" s="65" t="s">
        <v>61</v>
      </c>
      <c r="D27" s="45">
        <v>1584</v>
      </c>
      <c r="E27" s="54"/>
      <c r="F27" s="66"/>
      <c r="G27" s="54"/>
      <c r="H27" s="71"/>
      <c r="I27" s="72">
        <f t="shared" si="8"/>
        <v>0</v>
      </c>
      <c r="J27" s="54"/>
      <c r="K27" s="54"/>
      <c r="L27" s="54"/>
      <c r="M27" s="71"/>
      <c r="N27" s="73">
        <f t="shared" si="9"/>
        <v>0</v>
      </c>
      <c r="O27" s="56">
        <f t="shared" si="10"/>
        <v>0</v>
      </c>
      <c r="P27" s="54"/>
      <c r="Q27" s="54"/>
      <c r="R27" s="71"/>
      <c r="S27" s="72">
        <f t="shared" si="11"/>
        <v>0</v>
      </c>
      <c r="T27" s="57">
        <f t="shared" si="0"/>
        <v>0</v>
      </c>
      <c r="U27" s="54"/>
      <c r="V27" s="54"/>
      <c r="W27" s="71"/>
      <c r="X27" s="73">
        <f t="shared" si="12"/>
        <v>0</v>
      </c>
      <c r="Y27" s="56">
        <f t="shared" si="13"/>
        <v>0</v>
      </c>
      <c r="Z27" s="54"/>
      <c r="AA27" s="54"/>
      <c r="AB27" s="54"/>
      <c r="AC27" s="54"/>
      <c r="AD27" s="54"/>
      <c r="AE27" s="54"/>
      <c r="AF27" s="52">
        <f t="shared" si="1"/>
        <v>0</v>
      </c>
      <c r="AG27" s="57">
        <f t="shared" si="14"/>
        <v>0</v>
      </c>
      <c r="AH27" s="54"/>
      <c r="AI27" s="54"/>
      <c r="AJ27" s="54"/>
      <c r="AK27" s="55">
        <f t="shared" si="2"/>
        <v>0</v>
      </c>
      <c r="AL27" s="56">
        <f t="shared" si="15"/>
        <v>0</v>
      </c>
      <c r="AM27" s="54"/>
      <c r="AN27" s="54"/>
      <c r="AO27" s="54"/>
      <c r="AP27" s="54"/>
      <c r="AQ27" s="54"/>
      <c r="AR27" s="54"/>
      <c r="AS27" s="52">
        <f t="shared" si="3"/>
        <v>0</v>
      </c>
      <c r="AT27" s="57">
        <f t="shared" si="16"/>
        <v>0</v>
      </c>
      <c r="AU27" s="54"/>
      <c r="AV27" s="54"/>
      <c r="AW27" s="54"/>
      <c r="AX27" s="55">
        <f t="shared" si="4"/>
        <v>0</v>
      </c>
      <c r="AY27" s="54"/>
      <c r="AZ27" s="54"/>
      <c r="BA27" s="57">
        <f t="shared" si="5"/>
        <v>0</v>
      </c>
      <c r="BB27" s="58">
        <f t="shared" si="6"/>
        <v>0</v>
      </c>
      <c r="BC27" s="54"/>
      <c r="BD27" s="54"/>
      <c r="BE27" s="59">
        <f t="shared" si="17"/>
        <v>0</v>
      </c>
      <c r="BF27" s="60">
        <v>187817.34</v>
      </c>
      <c r="BG27" s="59">
        <f t="shared" si="7"/>
        <v>187817.34</v>
      </c>
    </row>
    <row r="28" spans="1:62" ht="15" thickBot="1" x14ac:dyDescent="0.25">
      <c r="A28" s="2">
        <v>4</v>
      </c>
      <c r="C28" s="65" t="s">
        <v>62</v>
      </c>
      <c r="D28" s="45">
        <v>1586</v>
      </c>
      <c r="E28" s="54"/>
      <c r="F28" s="54"/>
      <c r="G28" s="54"/>
      <c r="H28" s="71"/>
      <c r="I28" s="72">
        <f t="shared" si="8"/>
        <v>0</v>
      </c>
      <c r="J28" s="54"/>
      <c r="K28" s="54"/>
      <c r="L28" s="54"/>
      <c r="M28" s="71"/>
      <c r="N28" s="73">
        <f t="shared" si="9"/>
        <v>0</v>
      </c>
      <c r="O28" s="56">
        <f t="shared" si="10"/>
        <v>0</v>
      </c>
      <c r="P28" s="54"/>
      <c r="Q28" s="54"/>
      <c r="R28" s="71"/>
      <c r="S28" s="72">
        <f t="shared" si="11"/>
        <v>0</v>
      </c>
      <c r="T28" s="57">
        <f t="shared" si="0"/>
        <v>0</v>
      </c>
      <c r="U28" s="54"/>
      <c r="V28" s="54"/>
      <c r="W28" s="71"/>
      <c r="X28" s="73">
        <f t="shared" si="12"/>
        <v>0</v>
      </c>
      <c r="Y28" s="56">
        <f t="shared" si="13"/>
        <v>0</v>
      </c>
      <c r="Z28" s="54"/>
      <c r="AA28" s="54"/>
      <c r="AB28" s="54"/>
      <c r="AC28" s="54"/>
      <c r="AD28" s="54"/>
      <c r="AE28" s="54"/>
      <c r="AF28" s="52">
        <f t="shared" si="1"/>
        <v>0</v>
      </c>
      <c r="AG28" s="57">
        <f t="shared" si="14"/>
        <v>0</v>
      </c>
      <c r="AH28" s="54"/>
      <c r="AI28" s="54"/>
      <c r="AJ28" s="54"/>
      <c r="AK28" s="55">
        <f t="shared" si="2"/>
        <v>0</v>
      </c>
      <c r="AL28" s="56">
        <f t="shared" si="15"/>
        <v>0</v>
      </c>
      <c r="AM28" s="54"/>
      <c r="AN28" s="54"/>
      <c r="AO28" s="54"/>
      <c r="AP28" s="54"/>
      <c r="AQ28" s="54"/>
      <c r="AR28" s="54"/>
      <c r="AS28" s="52">
        <f t="shared" si="3"/>
        <v>0</v>
      </c>
      <c r="AT28" s="57">
        <f t="shared" si="16"/>
        <v>0</v>
      </c>
      <c r="AU28" s="54"/>
      <c r="AV28" s="54"/>
      <c r="AW28" s="54"/>
      <c r="AX28" s="55">
        <f t="shared" si="4"/>
        <v>0</v>
      </c>
      <c r="AY28" s="54"/>
      <c r="AZ28" s="54"/>
      <c r="BA28" s="57">
        <f t="shared" si="5"/>
        <v>0</v>
      </c>
      <c r="BB28" s="58">
        <f t="shared" si="6"/>
        <v>0</v>
      </c>
      <c r="BC28" s="54"/>
      <c r="BD28" s="54"/>
      <c r="BE28" s="59">
        <f t="shared" si="17"/>
        <v>0</v>
      </c>
      <c r="BF28" s="60">
        <v>-2650884.38</v>
      </c>
      <c r="BG28" s="59">
        <f t="shared" si="7"/>
        <v>-2650884.38</v>
      </c>
      <c r="BJ28" s="74"/>
    </row>
    <row r="29" spans="1:62" ht="15" thickBot="1" x14ac:dyDescent="0.25">
      <c r="A29" s="2">
        <v>5</v>
      </c>
      <c r="C29" s="65" t="s">
        <v>63</v>
      </c>
      <c r="D29" s="45">
        <v>1588</v>
      </c>
      <c r="E29" s="54"/>
      <c r="F29" s="54"/>
      <c r="G29" s="54"/>
      <c r="H29" s="71"/>
      <c r="I29" s="72">
        <f t="shared" si="8"/>
        <v>0</v>
      </c>
      <c r="J29" s="54"/>
      <c r="K29" s="54"/>
      <c r="L29" s="54"/>
      <c r="M29" s="71"/>
      <c r="N29" s="73">
        <f t="shared" si="9"/>
        <v>0</v>
      </c>
      <c r="O29" s="56">
        <f t="shared" si="10"/>
        <v>0</v>
      </c>
      <c r="P29" s="54"/>
      <c r="Q29" s="54"/>
      <c r="R29" s="71"/>
      <c r="S29" s="72">
        <f t="shared" si="11"/>
        <v>0</v>
      </c>
      <c r="T29" s="57">
        <f t="shared" si="0"/>
        <v>0</v>
      </c>
      <c r="U29" s="54"/>
      <c r="V29" s="54"/>
      <c r="W29" s="71"/>
      <c r="X29" s="73">
        <f t="shared" si="12"/>
        <v>0</v>
      </c>
      <c r="Y29" s="56">
        <f t="shared" si="13"/>
        <v>0</v>
      </c>
      <c r="Z29" s="54"/>
      <c r="AA29" s="54"/>
      <c r="AB29" s="54"/>
      <c r="AC29" s="54"/>
      <c r="AD29" s="54"/>
      <c r="AE29" s="54"/>
      <c r="AF29" s="52">
        <f t="shared" si="1"/>
        <v>0</v>
      </c>
      <c r="AG29" s="57">
        <f t="shared" si="14"/>
        <v>0</v>
      </c>
      <c r="AH29" s="54"/>
      <c r="AI29" s="54"/>
      <c r="AJ29" s="54"/>
      <c r="AK29" s="55">
        <f t="shared" si="2"/>
        <v>0</v>
      </c>
      <c r="AL29" s="56">
        <f t="shared" si="15"/>
        <v>0</v>
      </c>
      <c r="AM29" s="54"/>
      <c r="AN29" s="54"/>
      <c r="AO29" s="54"/>
      <c r="AP29" s="54"/>
      <c r="AQ29" s="54"/>
      <c r="AR29" s="54"/>
      <c r="AS29" s="52">
        <f t="shared" si="3"/>
        <v>0</v>
      </c>
      <c r="AT29" s="57">
        <f t="shared" si="16"/>
        <v>0</v>
      </c>
      <c r="AU29" s="54"/>
      <c r="AV29" s="54"/>
      <c r="AW29" s="54"/>
      <c r="AX29" s="55">
        <f t="shared" si="4"/>
        <v>0</v>
      </c>
      <c r="AY29" s="54"/>
      <c r="AZ29" s="54"/>
      <c r="BA29" s="57">
        <f t="shared" si="5"/>
        <v>0</v>
      </c>
      <c r="BB29" s="58">
        <f t="shared" si="6"/>
        <v>0</v>
      </c>
      <c r="BC29" s="54"/>
      <c r="BD29" s="54"/>
      <c r="BE29" s="59">
        <f t="shared" si="17"/>
        <v>0</v>
      </c>
      <c r="BF29" s="60">
        <v>15548194.189999999</v>
      </c>
      <c r="BG29" s="59">
        <f t="shared" si="7"/>
        <v>15548194.189999999</v>
      </c>
    </row>
    <row r="30" spans="1:62" ht="15" thickBot="1" x14ac:dyDescent="0.25">
      <c r="A30" s="2">
        <v>6</v>
      </c>
      <c r="C30" s="65" t="s">
        <v>64</v>
      </c>
      <c r="D30" s="45">
        <v>1589</v>
      </c>
      <c r="E30" s="54"/>
      <c r="F30" s="54"/>
      <c r="G30" s="54"/>
      <c r="H30" s="71"/>
      <c r="I30" s="72">
        <f t="shared" si="8"/>
        <v>0</v>
      </c>
      <c r="J30" s="54"/>
      <c r="K30" s="54"/>
      <c r="L30" s="54"/>
      <c r="M30" s="71"/>
      <c r="N30" s="73">
        <f t="shared" si="9"/>
        <v>0</v>
      </c>
      <c r="O30" s="56">
        <f t="shared" si="10"/>
        <v>0</v>
      </c>
      <c r="P30" s="54"/>
      <c r="Q30" s="54"/>
      <c r="R30" s="71"/>
      <c r="S30" s="72">
        <f t="shared" si="11"/>
        <v>0</v>
      </c>
      <c r="T30" s="57">
        <f t="shared" si="0"/>
        <v>0</v>
      </c>
      <c r="U30" s="54"/>
      <c r="V30" s="54"/>
      <c r="W30" s="71"/>
      <c r="X30" s="73">
        <f t="shared" si="12"/>
        <v>0</v>
      </c>
      <c r="Y30" s="56">
        <f t="shared" si="13"/>
        <v>0</v>
      </c>
      <c r="Z30" s="54"/>
      <c r="AA30" s="54"/>
      <c r="AB30" s="54"/>
      <c r="AC30" s="54"/>
      <c r="AD30" s="54"/>
      <c r="AE30" s="54"/>
      <c r="AF30" s="52">
        <f t="shared" si="1"/>
        <v>0</v>
      </c>
      <c r="AG30" s="57">
        <f t="shared" si="14"/>
        <v>0</v>
      </c>
      <c r="AH30" s="54"/>
      <c r="AI30" s="54"/>
      <c r="AJ30" s="54"/>
      <c r="AK30" s="55">
        <f t="shared" si="2"/>
        <v>0</v>
      </c>
      <c r="AL30" s="56">
        <f t="shared" si="15"/>
        <v>0</v>
      </c>
      <c r="AM30" s="54"/>
      <c r="AN30" s="54"/>
      <c r="AO30" s="54"/>
      <c r="AP30" s="54"/>
      <c r="AQ30" s="54"/>
      <c r="AR30" s="54"/>
      <c r="AS30" s="52">
        <f t="shared" si="3"/>
        <v>0</v>
      </c>
      <c r="AT30" s="57">
        <f t="shared" si="16"/>
        <v>0</v>
      </c>
      <c r="AU30" s="54"/>
      <c r="AV30" s="54"/>
      <c r="AW30" s="54">
        <v>-1089506</v>
      </c>
      <c r="AX30" s="55">
        <f t="shared" si="4"/>
        <v>-1089506</v>
      </c>
      <c r="AY30" s="54"/>
      <c r="AZ30" s="54"/>
      <c r="BA30" s="57">
        <f t="shared" si="5"/>
        <v>0</v>
      </c>
      <c r="BB30" s="58">
        <f t="shared" si="6"/>
        <v>-1089506</v>
      </c>
      <c r="BC30" s="54"/>
      <c r="BD30" s="54"/>
      <c r="BE30" s="59">
        <f t="shared" si="17"/>
        <v>-1089506</v>
      </c>
      <c r="BF30" s="60">
        <v>-14209341.18</v>
      </c>
      <c r="BG30" s="59">
        <f t="shared" si="7"/>
        <v>-13119835.18</v>
      </c>
    </row>
    <row r="31" spans="1:62" ht="15" thickBot="1" x14ac:dyDescent="0.25">
      <c r="A31" s="2">
        <v>7</v>
      </c>
      <c r="C31" s="34" t="s">
        <v>65</v>
      </c>
      <c r="D31" s="45">
        <v>1590</v>
      </c>
      <c r="E31" s="54"/>
      <c r="F31" s="54"/>
      <c r="G31" s="54"/>
      <c r="H31" s="71"/>
      <c r="I31" s="72">
        <f t="shared" si="8"/>
        <v>0</v>
      </c>
      <c r="J31" s="54"/>
      <c r="K31" s="54"/>
      <c r="L31" s="54"/>
      <c r="M31" s="71"/>
      <c r="N31" s="73">
        <f t="shared" si="9"/>
        <v>0</v>
      </c>
      <c r="O31" s="56">
        <f t="shared" si="10"/>
        <v>0</v>
      </c>
      <c r="P31" s="54"/>
      <c r="Q31" s="54"/>
      <c r="R31" s="71"/>
      <c r="S31" s="72">
        <f t="shared" si="11"/>
        <v>0</v>
      </c>
      <c r="T31" s="57">
        <f t="shared" si="0"/>
        <v>0</v>
      </c>
      <c r="U31" s="54"/>
      <c r="V31" s="54"/>
      <c r="W31" s="71"/>
      <c r="X31" s="73">
        <f t="shared" si="12"/>
        <v>0</v>
      </c>
      <c r="Y31" s="56">
        <f t="shared" si="13"/>
        <v>0</v>
      </c>
      <c r="Z31" s="54"/>
      <c r="AA31" s="54"/>
      <c r="AB31" s="54"/>
      <c r="AC31" s="54"/>
      <c r="AD31" s="54"/>
      <c r="AE31" s="54"/>
      <c r="AF31" s="52">
        <f t="shared" si="1"/>
        <v>0</v>
      </c>
      <c r="AG31" s="57">
        <f t="shared" si="14"/>
        <v>0</v>
      </c>
      <c r="AH31" s="54"/>
      <c r="AI31" s="54"/>
      <c r="AJ31" s="54"/>
      <c r="AK31" s="55">
        <f t="shared" si="2"/>
        <v>0</v>
      </c>
      <c r="AL31" s="56">
        <f t="shared" si="15"/>
        <v>0</v>
      </c>
      <c r="AM31" s="54"/>
      <c r="AN31" s="54"/>
      <c r="AO31" s="54"/>
      <c r="AP31" s="54"/>
      <c r="AQ31" s="54"/>
      <c r="AR31" s="54"/>
      <c r="AS31" s="52">
        <f t="shared" si="3"/>
        <v>0</v>
      </c>
      <c r="AT31" s="57">
        <f t="shared" si="16"/>
        <v>0</v>
      </c>
      <c r="AU31" s="54"/>
      <c r="AV31" s="54"/>
      <c r="AW31" s="54"/>
      <c r="AX31" s="55">
        <f t="shared" si="4"/>
        <v>0</v>
      </c>
      <c r="AY31" s="54"/>
      <c r="AZ31" s="54"/>
      <c r="BA31" s="57">
        <f t="shared" si="5"/>
        <v>0</v>
      </c>
      <c r="BB31" s="58">
        <f t="shared" si="6"/>
        <v>0</v>
      </c>
      <c r="BC31" s="54"/>
      <c r="BD31" s="54"/>
      <c r="BE31" s="59">
        <f t="shared" si="17"/>
        <v>0</v>
      </c>
      <c r="BF31" s="60">
        <v>0</v>
      </c>
      <c r="BG31" s="59">
        <f t="shared" si="7"/>
        <v>0</v>
      </c>
    </row>
    <row r="32" spans="1:62" ht="17.25" thickBot="1" x14ac:dyDescent="0.25">
      <c r="A32" s="2">
        <v>8</v>
      </c>
      <c r="C32" s="75" t="s">
        <v>66</v>
      </c>
      <c r="D32" s="45">
        <v>1595</v>
      </c>
      <c r="E32" s="54"/>
      <c r="F32" s="54"/>
      <c r="G32" s="54"/>
      <c r="H32" s="71"/>
      <c r="I32" s="72">
        <f t="shared" si="8"/>
        <v>0</v>
      </c>
      <c r="J32" s="54"/>
      <c r="K32" s="54"/>
      <c r="L32" s="54"/>
      <c r="M32" s="71"/>
      <c r="N32" s="73">
        <f t="shared" si="9"/>
        <v>0</v>
      </c>
      <c r="O32" s="56">
        <f>I32</f>
        <v>0</v>
      </c>
      <c r="P32" s="54"/>
      <c r="Q32" s="54"/>
      <c r="R32" s="71"/>
      <c r="S32" s="72">
        <f t="shared" si="11"/>
        <v>0</v>
      </c>
      <c r="T32" s="57">
        <f t="shared" si="0"/>
        <v>0</v>
      </c>
      <c r="U32" s="54"/>
      <c r="V32" s="54"/>
      <c r="W32" s="71"/>
      <c r="X32" s="73">
        <f t="shared" si="12"/>
        <v>0</v>
      </c>
      <c r="Y32" s="56">
        <f t="shared" si="13"/>
        <v>0</v>
      </c>
      <c r="Z32" s="54"/>
      <c r="AA32" s="54"/>
      <c r="AB32" s="54"/>
      <c r="AC32" s="54"/>
      <c r="AD32" s="54"/>
      <c r="AE32" s="54"/>
      <c r="AF32" s="52">
        <f t="shared" si="1"/>
        <v>0</v>
      </c>
      <c r="AG32" s="57">
        <f t="shared" si="14"/>
        <v>0</v>
      </c>
      <c r="AH32" s="54"/>
      <c r="AI32" s="54"/>
      <c r="AJ32" s="54"/>
      <c r="AK32" s="55">
        <f t="shared" si="2"/>
        <v>0</v>
      </c>
      <c r="AL32" s="56">
        <f t="shared" si="15"/>
        <v>0</v>
      </c>
      <c r="AM32" s="54"/>
      <c r="AN32" s="54"/>
      <c r="AO32" s="54"/>
      <c r="AP32" s="54"/>
      <c r="AQ32" s="54"/>
      <c r="AR32" s="54"/>
      <c r="AS32" s="52">
        <f t="shared" si="3"/>
        <v>0</v>
      </c>
      <c r="AT32" s="57">
        <f t="shared" si="16"/>
        <v>0</v>
      </c>
      <c r="AU32" s="54"/>
      <c r="AV32" s="54"/>
      <c r="AW32" s="54"/>
      <c r="AX32" s="55">
        <f t="shared" si="4"/>
        <v>0</v>
      </c>
      <c r="AY32" s="54"/>
      <c r="AZ32" s="54"/>
      <c r="BA32" s="57">
        <f t="shared" si="5"/>
        <v>0</v>
      </c>
      <c r="BB32" s="58">
        <f t="shared" si="6"/>
        <v>0</v>
      </c>
      <c r="BC32" s="54"/>
      <c r="BD32" s="54"/>
      <c r="BE32" s="59">
        <f t="shared" si="17"/>
        <v>0</v>
      </c>
      <c r="BF32" s="60"/>
      <c r="BG32" s="59">
        <f t="shared" si="7"/>
        <v>0</v>
      </c>
    </row>
    <row r="33" spans="1:59" ht="17.25" thickBot="1" x14ac:dyDescent="0.25">
      <c r="A33" s="2">
        <v>9</v>
      </c>
      <c r="C33" s="75" t="s">
        <v>67</v>
      </c>
      <c r="D33" s="45">
        <v>1595</v>
      </c>
      <c r="E33" s="54"/>
      <c r="F33" s="54"/>
      <c r="G33" s="54"/>
      <c r="H33" s="71"/>
      <c r="I33" s="72">
        <f t="shared" si="8"/>
        <v>0</v>
      </c>
      <c r="J33" s="54"/>
      <c r="K33" s="54"/>
      <c r="L33" s="54"/>
      <c r="M33" s="71"/>
      <c r="N33" s="73">
        <f t="shared" si="9"/>
        <v>0</v>
      </c>
      <c r="O33" s="56">
        <f>I33</f>
        <v>0</v>
      </c>
      <c r="P33" s="54"/>
      <c r="Q33" s="54"/>
      <c r="R33" s="71"/>
      <c r="S33" s="72">
        <f t="shared" si="11"/>
        <v>0</v>
      </c>
      <c r="T33" s="57">
        <f t="shared" si="0"/>
        <v>0</v>
      </c>
      <c r="U33" s="54"/>
      <c r="V33" s="54"/>
      <c r="W33" s="71"/>
      <c r="X33" s="73">
        <f t="shared" si="12"/>
        <v>0</v>
      </c>
      <c r="Y33" s="56">
        <f t="shared" si="13"/>
        <v>0</v>
      </c>
      <c r="Z33" s="54"/>
      <c r="AA33" s="54"/>
      <c r="AB33" s="54"/>
      <c r="AC33" s="54"/>
      <c r="AD33" s="54"/>
      <c r="AE33" s="54"/>
      <c r="AF33" s="52">
        <f t="shared" si="1"/>
        <v>0</v>
      </c>
      <c r="AG33" s="57">
        <f t="shared" si="14"/>
        <v>0</v>
      </c>
      <c r="AH33" s="54"/>
      <c r="AI33" s="54"/>
      <c r="AJ33" s="54"/>
      <c r="AK33" s="55">
        <f t="shared" si="2"/>
        <v>0</v>
      </c>
      <c r="AL33" s="56">
        <f t="shared" si="15"/>
        <v>0</v>
      </c>
      <c r="AM33" s="54"/>
      <c r="AN33" s="54"/>
      <c r="AO33" s="54"/>
      <c r="AP33" s="54"/>
      <c r="AQ33" s="54"/>
      <c r="AR33" s="54"/>
      <c r="AS33" s="52">
        <f t="shared" si="3"/>
        <v>0</v>
      </c>
      <c r="AT33" s="57">
        <f t="shared" si="16"/>
        <v>0</v>
      </c>
      <c r="AU33" s="54"/>
      <c r="AV33" s="54"/>
      <c r="AW33" s="54"/>
      <c r="AX33" s="55">
        <f t="shared" si="4"/>
        <v>0</v>
      </c>
      <c r="AY33" s="54"/>
      <c r="AZ33" s="54"/>
      <c r="BA33" s="57">
        <f t="shared" si="5"/>
        <v>0</v>
      </c>
      <c r="BB33" s="58">
        <f t="shared" si="6"/>
        <v>0</v>
      </c>
      <c r="BC33" s="54"/>
      <c r="BD33" s="54"/>
      <c r="BE33" s="59">
        <f t="shared" si="17"/>
        <v>0</v>
      </c>
      <c r="BF33" s="60"/>
      <c r="BG33" s="59">
        <f t="shared" si="7"/>
        <v>0</v>
      </c>
    </row>
    <row r="34" spans="1:59" ht="17.25" thickBot="1" x14ac:dyDescent="0.25">
      <c r="A34" s="2">
        <v>9</v>
      </c>
      <c r="C34" s="75" t="s">
        <v>68</v>
      </c>
      <c r="D34" s="45">
        <v>1595</v>
      </c>
      <c r="E34" s="54"/>
      <c r="F34" s="54"/>
      <c r="G34" s="54"/>
      <c r="H34" s="71"/>
      <c r="I34" s="72">
        <f t="shared" si="8"/>
        <v>0</v>
      </c>
      <c r="J34" s="54"/>
      <c r="K34" s="54"/>
      <c r="L34" s="54"/>
      <c r="M34" s="71"/>
      <c r="N34" s="73">
        <f t="shared" si="9"/>
        <v>0</v>
      </c>
      <c r="O34" s="56">
        <f>I34</f>
        <v>0</v>
      </c>
      <c r="P34" s="54"/>
      <c r="Q34" s="54"/>
      <c r="R34" s="71"/>
      <c r="S34" s="72">
        <f t="shared" si="11"/>
        <v>0</v>
      </c>
      <c r="T34" s="57">
        <f t="shared" si="0"/>
        <v>0</v>
      </c>
      <c r="U34" s="54"/>
      <c r="V34" s="54"/>
      <c r="W34" s="71"/>
      <c r="X34" s="73">
        <f t="shared" si="12"/>
        <v>0</v>
      </c>
      <c r="Y34" s="56">
        <f t="shared" si="13"/>
        <v>0</v>
      </c>
      <c r="Z34" s="54"/>
      <c r="AA34" s="54"/>
      <c r="AB34" s="54"/>
      <c r="AC34" s="54"/>
      <c r="AD34" s="54"/>
      <c r="AE34" s="54"/>
      <c r="AF34" s="52">
        <f t="shared" si="1"/>
        <v>0</v>
      </c>
      <c r="AG34" s="57">
        <f t="shared" si="14"/>
        <v>0</v>
      </c>
      <c r="AH34" s="54"/>
      <c r="AI34" s="54"/>
      <c r="AJ34" s="54"/>
      <c r="AK34" s="55">
        <f t="shared" si="2"/>
        <v>0</v>
      </c>
      <c r="AL34" s="56">
        <f t="shared" si="15"/>
        <v>0</v>
      </c>
      <c r="AM34" s="54"/>
      <c r="AN34" s="54"/>
      <c r="AO34" s="54"/>
      <c r="AP34" s="54"/>
      <c r="AQ34" s="54"/>
      <c r="AR34" s="54"/>
      <c r="AS34" s="52">
        <f t="shared" si="3"/>
        <v>0</v>
      </c>
      <c r="AT34" s="57">
        <f t="shared" si="16"/>
        <v>0</v>
      </c>
      <c r="AU34" s="54"/>
      <c r="AV34" s="54"/>
      <c r="AW34" s="54"/>
      <c r="AX34" s="55">
        <f t="shared" si="4"/>
        <v>0</v>
      </c>
      <c r="AY34" s="54"/>
      <c r="AZ34" s="54"/>
      <c r="BA34" s="57">
        <f t="shared" si="5"/>
        <v>0</v>
      </c>
      <c r="BB34" s="58">
        <f t="shared" si="6"/>
        <v>0</v>
      </c>
      <c r="BC34" s="54"/>
      <c r="BD34" s="54"/>
      <c r="BE34" s="59">
        <f t="shared" si="17"/>
        <v>0</v>
      </c>
      <c r="BF34" s="60"/>
      <c r="BG34" s="59">
        <f t="shared" si="7"/>
        <v>0</v>
      </c>
    </row>
    <row r="35" spans="1:59" ht="17.25" thickBot="1" x14ac:dyDescent="0.25">
      <c r="A35" s="2">
        <v>9</v>
      </c>
      <c r="C35" s="75" t="s">
        <v>69</v>
      </c>
      <c r="D35" s="45">
        <v>1595</v>
      </c>
      <c r="E35" s="54"/>
      <c r="F35" s="54"/>
      <c r="G35" s="54"/>
      <c r="H35" s="71"/>
      <c r="I35" s="72">
        <f t="shared" si="8"/>
        <v>0</v>
      </c>
      <c r="J35" s="54"/>
      <c r="K35" s="54"/>
      <c r="L35" s="54"/>
      <c r="M35" s="71"/>
      <c r="N35" s="73">
        <f t="shared" si="9"/>
        <v>0</v>
      </c>
      <c r="O35" s="56">
        <f>I35</f>
        <v>0</v>
      </c>
      <c r="P35" s="54"/>
      <c r="Q35" s="54"/>
      <c r="R35" s="71"/>
      <c r="S35" s="72">
        <f t="shared" si="11"/>
        <v>0</v>
      </c>
      <c r="T35" s="57">
        <f t="shared" si="0"/>
        <v>0</v>
      </c>
      <c r="U35" s="54"/>
      <c r="V35" s="54"/>
      <c r="W35" s="71"/>
      <c r="X35" s="73">
        <f t="shared" si="12"/>
        <v>0</v>
      </c>
      <c r="Y35" s="56">
        <f t="shared" si="13"/>
        <v>0</v>
      </c>
      <c r="Z35" s="54"/>
      <c r="AA35" s="54"/>
      <c r="AB35" s="54"/>
      <c r="AC35" s="54"/>
      <c r="AD35" s="54"/>
      <c r="AE35" s="54"/>
      <c r="AF35" s="52">
        <f t="shared" si="1"/>
        <v>0</v>
      </c>
      <c r="AG35" s="57">
        <f t="shared" si="14"/>
        <v>0</v>
      </c>
      <c r="AH35" s="54"/>
      <c r="AI35" s="54"/>
      <c r="AJ35" s="54"/>
      <c r="AK35" s="55">
        <f t="shared" si="2"/>
        <v>0</v>
      </c>
      <c r="AL35" s="56">
        <f t="shared" si="15"/>
        <v>0</v>
      </c>
      <c r="AM35" s="54"/>
      <c r="AN35" s="54"/>
      <c r="AO35" s="54"/>
      <c r="AP35" s="54"/>
      <c r="AQ35" s="54"/>
      <c r="AR35" s="54"/>
      <c r="AS35" s="52">
        <f t="shared" si="3"/>
        <v>0</v>
      </c>
      <c r="AT35" s="57">
        <f t="shared" si="16"/>
        <v>0</v>
      </c>
      <c r="AU35" s="54"/>
      <c r="AV35" s="54"/>
      <c r="AW35" s="54"/>
      <c r="AX35" s="55">
        <f t="shared" si="4"/>
        <v>0</v>
      </c>
      <c r="AY35" s="54"/>
      <c r="AZ35" s="54"/>
      <c r="BA35" s="57">
        <f t="shared" si="5"/>
        <v>0</v>
      </c>
      <c r="BB35" s="58">
        <f t="shared" si="6"/>
        <v>0</v>
      </c>
      <c r="BC35" s="54"/>
      <c r="BD35" s="54"/>
      <c r="BE35" s="59">
        <f>SUM(BA35:BD35)</f>
        <v>0</v>
      </c>
      <c r="BF35" s="60"/>
      <c r="BG35" s="59">
        <f t="shared" si="7"/>
        <v>0</v>
      </c>
    </row>
    <row r="36" spans="1:59" ht="17.25" thickBot="1" x14ac:dyDescent="0.25">
      <c r="A36" s="2">
        <v>9</v>
      </c>
      <c r="C36" s="75" t="s">
        <v>70</v>
      </c>
      <c r="D36" s="45">
        <v>1595</v>
      </c>
      <c r="E36" s="54"/>
      <c r="F36" s="54"/>
      <c r="G36" s="54"/>
      <c r="H36" s="71"/>
      <c r="I36" s="72">
        <f t="shared" si="8"/>
        <v>0</v>
      </c>
      <c r="J36" s="54"/>
      <c r="K36" s="54"/>
      <c r="L36" s="54"/>
      <c r="M36" s="71"/>
      <c r="N36" s="73">
        <f t="shared" si="9"/>
        <v>0</v>
      </c>
      <c r="O36" s="56">
        <f>I36</f>
        <v>0</v>
      </c>
      <c r="P36" s="54"/>
      <c r="Q36" s="54"/>
      <c r="R36" s="71"/>
      <c r="S36" s="72">
        <f t="shared" si="11"/>
        <v>0</v>
      </c>
      <c r="T36" s="57">
        <f>N36</f>
        <v>0</v>
      </c>
      <c r="U36" s="54"/>
      <c r="V36" s="54"/>
      <c r="W36" s="71"/>
      <c r="X36" s="73">
        <f t="shared" si="12"/>
        <v>0</v>
      </c>
      <c r="Y36" s="56">
        <f>S36</f>
        <v>0</v>
      </c>
      <c r="Z36" s="54"/>
      <c r="AA36" s="54"/>
      <c r="AB36" s="54"/>
      <c r="AC36" s="54"/>
      <c r="AD36" s="54"/>
      <c r="AE36" s="54"/>
      <c r="AF36" s="52">
        <f>Y36+Z36-AA36+SUM(AB36:AE36)</f>
        <v>0</v>
      </c>
      <c r="AG36" s="57">
        <f>X36</f>
        <v>0</v>
      </c>
      <c r="AH36" s="54"/>
      <c r="AI36" s="54"/>
      <c r="AJ36" s="54"/>
      <c r="AK36" s="55">
        <f>AG36+AH36-AI36+AJ36</f>
        <v>0</v>
      </c>
      <c r="AL36" s="56">
        <f>AF36</f>
        <v>0</v>
      </c>
      <c r="AM36" s="54"/>
      <c r="AN36" s="54"/>
      <c r="AO36" s="54"/>
      <c r="AP36" s="54"/>
      <c r="AQ36" s="54"/>
      <c r="AR36" s="54"/>
      <c r="AS36" s="52">
        <f>AL36+AM36-AN36+SUM(AO36:AR36)</f>
        <v>0</v>
      </c>
      <c r="AT36" s="57">
        <f>AK36</f>
        <v>0</v>
      </c>
      <c r="AU36" s="54"/>
      <c r="AV36" s="54"/>
      <c r="AW36" s="54"/>
      <c r="AX36" s="55">
        <f>AT36+AU36-AV36+AW36</f>
        <v>0</v>
      </c>
      <c r="AY36" s="54"/>
      <c r="AZ36" s="54"/>
      <c r="BA36" s="57">
        <f t="shared" si="5"/>
        <v>0</v>
      </c>
      <c r="BB36" s="58">
        <f t="shared" si="6"/>
        <v>0</v>
      </c>
      <c r="BC36" s="54"/>
      <c r="BD36" s="54"/>
      <c r="BE36" s="59">
        <f>SUM(BA36:BD36)</f>
        <v>0</v>
      </c>
      <c r="BF36" s="60">
        <v>1215169</v>
      </c>
      <c r="BG36" s="59">
        <f t="shared" si="7"/>
        <v>1215169</v>
      </c>
    </row>
    <row r="37" spans="1:59" ht="14.25" x14ac:dyDescent="0.2">
      <c r="C37" s="34"/>
      <c r="D37" s="76"/>
      <c r="E37" s="77"/>
      <c r="F37" s="52"/>
      <c r="G37" s="52"/>
      <c r="H37" s="52"/>
      <c r="I37" s="78"/>
      <c r="J37" s="52"/>
      <c r="K37" s="52"/>
      <c r="L37" s="52"/>
      <c r="M37" s="52"/>
      <c r="N37" s="79"/>
      <c r="O37" s="77"/>
      <c r="P37" s="52"/>
      <c r="Q37" s="52"/>
      <c r="R37" s="52"/>
      <c r="S37" s="78"/>
      <c r="T37" s="52"/>
      <c r="U37" s="52"/>
      <c r="V37" s="52"/>
      <c r="W37" s="52"/>
      <c r="X37" s="79"/>
      <c r="Y37" s="77"/>
      <c r="Z37" s="52"/>
      <c r="AA37" s="52"/>
      <c r="AB37" s="52"/>
      <c r="AC37" s="52"/>
      <c r="AD37" s="52"/>
      <c r="AE37" s="52"/>
      <c r="AF37" s="52"/>
      <c r="AG37" s="52"/>
      <c r="AH37" s="52"/>
      <c r="AI37" s="52"/>
      <c r="AJ37" s="52"/>
      <c r="AK37" s="55"/>
      <c r="AL37" s="77"/>
      <c r="AM37" s="52"/>
      <c r="AN37" s="52"/>
      <c r="AO37" s="52"/>
      <c r="AP37" s="52"/>
      <c r="AQ37" s="52"/>
      <c r="AR37" s="52"/>
      <c r="AS37" s="52"/>
      <c r="AT37" s="52"/>
      <c r="AU37" s="52"/>
      <c r="AV37" s="52"/>
      <c r="AW37" s="52"/>
      <c r="AX37" s="55"/>
      <c r="AY37" s="77"/>
      <c r="AZ37" s="52"/>
      <c r="BA37" s="52"/>
      <c r="BB37" s="55"/>
      <c r="BC37" s="80"/>
      <c r="BD37" s="80"/>
      <c r="BE37" s="59"/>
      <c r="BF37" s="81"/>
      <c r="BG37" s="59"/>
    </row>
    <row r="38" spans="1:59" ht="15" x14ac:dyDescent="0.25">
      <c r="C38" s="82" t="s">
        <v>64</v>
      </c>
      <c r="D38" s="83">
        <v>1589</v>
      </c>
      <c r="E38" s="77">
        <f t="shared" ref="E38:X38" si="18">E30</f>
        <v>0</v>
      </c>
      <c r="F38" s="52">
        <f t="shared" si="18"/>
        <v>0</v>
      </c>
      <c r="G38" s="52">
        <f t="shared" si="18"/>
        <v>0</v>
      </c>
      <c r="H38" s="52">
        <f t="shared" si="18"/>
        <v>0</v>
      </c>
      <c r="I38" s="52">
        <f t="shared" si="18"/>
        <v>0</v>
      </c>
      <c r="J38" s="52">
        <f t="shared" si="18"/>
        <v>0</v>
      </c>
      <c r="K38" s="52">
        <f t="shared" si="18"/>
        <v>0</v>
      </c>
      <c r="L38" s="52">
        <f t="shared" si="18"/>
        <v>0</v>
      </c>
      <c r="M38" s="52">
        <f t="shared" si="18"/>
        <v>0</v>
      </c>
      <c r="N38" s="55">
        <f t="shared" si="18"/>
        <v>0</v>
      </c>
      <c r="O38" s="77">
        <f t="shared" si="18"/>
        <v>0</v>
      </c>
      <c r="P38" s="52">
        <f t="shared" si="18"/>
        <v>0</v>
      </c>
      <c r="Q38" s="52">
        <f t="shared" si="18"/>
        <v>0</v>
      </c>
      <c r="R38" s="52">
        <f t="shared" si="18"/>
        <v>0</v>
      </c>
      <c r="S38" s="52">
        <f t="shared" si="18"/>
        <v>0</v>
      </c>
      <c r="T38" s="52">
        <f t="shared" si="18"/>
        <v>0</v>
      </c>
      <c r="U38" s="52">
        <f t="shared" si="18"/>
        <v>0</v>
      </c>
      <c r="V38" s="52">
        <f t="shared" si="18"/>
        <v>0</v>
      </c>
      <c r="W38" s="52">
        <f t="shared" si="18"/>
        <v>0</v>
      </c>
      <c r="X38" s="55">
        <f t="shared" si="18"/>
        <v>0</v>
      </c>
      <c r="Y38" s="77">
        <f>Y30</f>
        <v>0</v>
      </c>
      <c r="Z38" s="52">
        <f t="shared" ref="Z38:AX38" si="19">Z30</f>
        <v>0</v>
      </c>
      <c r="AA38" s="52">
        <f t="shared" si="19"/>
        <v>0</v>
      </c>
      <c r="AB38" s="52">
        <f t="shared" si="19"/>
        <v>0</v>
      </c>
      <c r="AC38" s="52">
        <f t="shared" si="19"/>
        <v>0</v>
      </c>
      <c r="AD38" s="52">
        <f t="shared" si="19"/>
        <v>0</v>
      </c>
      <c r="AE38" s="52">
        <f t="shared" si="19"/>
        <v>0</v>
      </c>
      <c r="AF38" s="52">
        <f t="shared" si="19"/>
        <v>0</v>
      </c>
      <c r="AG38" s="52">
        <f t="shared" si="19"/>
        <v>0</v>
      </c>
      <c r="AH38" s="52">
        <f t="shared" si="19"/>
        <v>0</v>
      </c>
      <c r="AI38" s="52">
        <f t="shared" si="19"/>
        <v>0</v>
      </c>
      <c r="AJ38" s="52">
        <f t="shared" si="19"/>
        <v>0</v>
      </c>
      <c r="AK38" s="55">
        <f t="shared" si="19"/>
        <v>0</v>
      </c>
      <c r="AL38" s="77">
        <f t="shared" si="19"/>
        <v>0</v>
      </c>
      <c r="AM38" s="52">
        <f t="shared" si="19"/>
        <v>0</v>
      </c>
      <c r="AN38" s="52">
        <f t="shared" si="19"/>
        <v>0</v>
      </c>
      <c r="AO38" s="52">
        <f t="shared" si="19"/>
        <v>0</v>
      </c>
      <c r="AP38" s="52">
        <f t="shared" si="19"/>
        <v>0</v>
      </c>
      <c r="AQ38" s="52">
        <f t="shared" si="19"/>
        <v>0</v>
      </c>
      <c r="AR38" s="52">
        <f t="shared" si="19"/>
        <v>0</v>
      </c>
      <c r="AS38" s="52">
        <f t="shared" si="19"/>
        <v>0</v>
      </c>
      <c r="AT38" s="52">
        <f t="shared" si="19"/>
        <v>0</v>
      </c>
      <c r="AU38" s="52">
        <f t="shared" si="19"/>
        <v>0</v>
      </c>
      <c r="AV38" s="52">
        <f t="shared" si="19"/>
        <v>0</v>
      </c>
      <c r="AW38" s="52">
        <f t="shared" si="19"/>
        <v>-1089506</v>
      </c>
      <c r="AX38" s="55">
        <f t="shared" si="19"/>
        <v>-1089506</v>
      </c>
      <c r="AY38" s="77">
        <f>AY30</f>
        <v>0</v>
      </c>
      <c r="AZ38" s="52">
        <f t="shared" ref="AZ38:BG38" si="20">AZ30</f>
        <v>0</v>
      </c>
      <c r="BA38" s="52">
        <f t="shared" si="20"/>
        <v>0</v>
      </c>
      <c r="BB38" s="55">
        <f t="shared" si="20"/>
        <v>-1089506</v>
      </c>
      <c r="BC38" s="77">
        <f t="shared" si="20"/>
        <v>0</v>
      </c>
      <c r="BD38" s="52">
        <f t="shared" si="20"/>
        <v>0</v>
      </c>
      <c r="BE38" s="55">
        <f t="shared" si="20"/>
        <v>-1089506</v>
      </c>
      <c r="BF38" s="77">
        <f t="shared" si="20"/>
        <v>-14209341.18</v>
      </c>
      <c r="BG38" s="84">
        <f t="shared" si="20"/>
        <v>-13119835.18</v>
      </c>
    </row>
    <row r="39" spans="1:59" ht="15" x14ac:dyDescent="0.25">
      <c r="C39" s="82" t="s">
        <v>71</v>
      </c>
      <c r="D39" s="85"/>
      <c r="E39" s="77">
        <f t="shared" ref="E39:X39" si="21">SUM(E24:E29,E31:E36)</f>
        <v>0</v>
      </c>
      <c r="F39" s="52">
        <f t="shared" si="21"/>
        <v>0</v>
      </c>
      <c r="G39" s="52">
        <f t="shared" si="21"/>
        <v>0</v>
      </c>
      <c r="H39" s="52">
        <f t="shared" si="21"/>
        <v>0</v>
      </c>
      <c r="I39" s="52">
        <f t="shared" si="21"/>
        <v>0</v>
      </c>
      <c r="J39" s="52">
        <f t="shared" si="21"/>
        <v>0</v>
      </c>
      <c r="K39" s="52">
        <f t="shared" si="21"/>
        <v>0</v>
      </c>
      <c r="L39" s="52">
        <f t="shared" si="21"/>
        <v>0</v>
      </c>
      <c r="M39" s="52">
        <f t="shared" si="21"/>
        <v>0</v>
      </c>
      <c r="N39" s="55">
        <f t="shared" si="21"/>
        <v>0</v>
      </c>
      <c r="O39" s="77">
        <f t="shared" si="21"/>
        <v>0</v>
      </c>
      <c r="P39" s="52">
        <f t="shared" si="21"/>
        <v>0</v>
      </c>
      <c r="Q39" s="52">
        <f t="shared" si="21"/>
        <v>0</v>
      </c>
      <c r="R39" s="52">
        <f t="shared" si="21"/>
        <v>0</v>
      </c>
      <c r="S39" s="52">
        <f t="shared" si="21"/>
        <v>0</v>
      </c>
      <c r="T39" s="52">
        <f t="shared" si="21"/>
        <v>0</v>
      </c>
      <c r="U39" s="52">
        <f t="shared" si="21"/>
        <v>0</v>
      </c>
      <c r="V39" s="52">
        <f t="shared" si="21"/>
        <v>0</v>
      </c>
      <c r="W39" s="52">
        <f t="shared" si="21"/>
        <v>0</v>
      </c>
      <c r="X39" s="55">
        <f t="shared" si="21"/>
        <v>0</v>
      </c>
      <c r="Y39" s="77">
        <f>SUM(Y24:Y29,Y31:Y36)</f>
        <v>0</v>
      </c>
      <c r="Z39" s="52">
        <f t="shared" ref="Z39:AX39" si="22">SUM(Z24:Z29,Z31:Z36)</f>
        <v>0</v>
      </c>
      <c r="AA39" s="52">
        <f t="shared" si="22"/>
        <v>0</v>
      </c>
      <c r="AB39" s="52">
        <f t="shared" si="22"/>
        <v>0</v>
      </c>
      <c r="AC39" s="52">
        <f t="shared" si="22"/>
        <v>0</v>
      </c>
      <c r="AD39" s="52">
        <f t="shared" si="22"/>
        <v>0</v>
      </c>
      <c r="AE39" s="52">
        <f t="shared" si="22"/>
        <v>0</v>
      </c>
      <c r="AF39" s="52">
        <f t="shared" si="22"/>
        <v>0</v>
      </c>
      <c r="AG39" s="52">
        <f t="shared" si="22"/>
        <v>0</v>
      </c>
      <c r="AH39" s="52">
        <f>SUM(AH24:AH29,AH31:AH36)</f>
        <v>0</v>
      </c>
      <c r="AI39" s="52">
        <f t="shared" si="22"/>
        <v>0</v>
      </c>
      <c r="AJ39" s="52">
        <f t="shared" si="22"/>
        <v>0</v>
      </c>
      <c r="AK39" s="52">
        <f t="shared" si="22"/>
        <v>0</v>
      </c>
      <c r="AL39" s="77">
        <f t="shared" si="22"/>
        <v>0</v>
      </c>
      <c r="AM39" s="52">
        <f t="shared" si="22"/>
        <v>0</v>
      </c>
      <c r="AN39" s="52">
        <f t="shared" si="22"/>
        <v>0</v>
      </c>
      <c r="AO39" s="52">
        <f t="shared" si="22"/>
        <v>0</v>
      </c>
      <c r="AP39" s="52">
        <f t="shared" si="22"/>
        <v>0</v>
      </c>
      <c r="AQ39" s="52">
        <f t="shared" si="22"/>
        <v>0</v>
      </c>
      <c r="AR39" s="52">
        <f t="shared" si="22"/>
        <v>0</v>
      </c>
      <c r="AS39" s="52">
        <f t="shared" si="22"/>
        <v>0</v>
      </c>
      <c r="AT39" s="52">
        <f t="shared" si="22"/>
        <v>0</v>
      </c>
      <c r="AU39" s="52">
        <f t="shared" si="22"/>
        <v>0</v>
      </c>
      <c r="AV39" s="52">
        <f t="shared" si="22"/>
        <v>0</v>
      </c>
      <c r="AW39" s="52">
        <f t="shared" si="22"/>
        <v>0</v>
      </c>
      <c r="AX39" s="52">
        <f t="shared" si="22"/>
        <v>0</v>
      </c>
      <c r="AY39" s="77">
        <f>SUM(AY24:AY29,AY31:AY36)</f>
        <v>0</v>
      </c>
      <c r="AZ39" s="52">
        <f t="shared" ref="AZ39:BG39" si="23">SUM(AZ24:AZ29,AZ31:AZ36)</f>
        <v>0</v>
      </c>
      <c r="BA39" s="52">
        <f t="shared" si="23"/>
        <v>0</v>
      </c>
      <c r="BB39" s="55">
        <f t="shared" si="23"/>
        <v>0</v>
      </c>
      <c r="BC39" s="77">
        <f t="shared" si="23"/>
        <v>0</v>
      </c>
      <c r="BD39" s="52">
        <f t="shared" si="23"/>
        <v>0</v>
      </c>
      <c r="BE39" s="55">
        <f t="shared" si="23"/>
        <v>0</v>
      </c>
      <c r="BF39" s="77">
        <f t="shared" si="23"/>
        <v>11195061.439999999</v>
      </c>
      <c r="BG39" s="84">
        <f t="shared" si="23"/>
        <v>11195061.439999999</v>
      </c>
    </row>
    <row r="40" spans="1:59" ht="15" x14ac:dyDescent="0.25">
      <c r="C40" s="86" t="s">
        <v>72</v>
      </c>
      <c r="D40" s="87"/>
      <c r="E40" s="77">
        <f t="shared" ref="E40:O40" si="24">SUM(E24:E36)</f>
        <v>0</v>
      </c>
      <c r="F40" s="52">
        <f t="shared" si="24"/>
        <v>0</v>
      </c>
      <c r="G40" s="52">
        <f t="shared" si="24"/>
        <v>0</v>
      </c>
      <c r="H40" s="52">
        <f t="shared" si="24"/>
        <v>0</v>
      </c>
      <c r="I40" s="52">
        <f t="shared" si="24"/>
        <v>0</v>
      </c>
      <c r="J40" s="52">
        <f t="shared" si="24"/>
        <v>0</v>
      </c>
      <c r="K40" s="52">
        <f t="shared" si="24"/>
        <v>0</v>
      </c>
      <c r="L40" s="52">
        <f t="shared" si="24"/>
        <v>0</v>
      </c>
      <c r="M40" s="52">
        <f t="shared" si="24"/>
        <v>0</v>
      </c>
      <c r="N40" s="55">
        <f t="shared" si="24"/>
        <v>0</v>
      </c>
      <c r="O40" s="77">
        <f t="shared" si="24"/>
        <v>0</v>
      </c>
      <c r="P40" s="52">
        <f t="shared" ref="P40:X40" si="25">SUM(P24:P36)</f>
        <v>0</v>
      </c>
      <c r="Q40" s="52">
        <f t="shared" si="25"/>
        <v>0</v>
      </c>
      <c r="R40" s="52">
        <f t="shared" si="25"/>
        <v>0</v>
      </c>
      <c r="S40" s="52">
        <f t="shared" si="25"/>
        <v>0</v>
      </c>
      <c r="T40" s="52">
        <f t="shared" si="25"/>
        <v>0</v>
      </c>
      <c r="U40" s="52">
        <f t="shared" si="25"/>
        <v>0</v>
      </c>
      <c r="V40" s="52">
        <f t="shared" si="25"/>
        <v>0</v>
      </c>
      <c r="W40" s="52">
        <f t="shared" si="25"/>
        <v>0</v>
      </c>
      <c r="X40" s="55">
        <f t="shared" si="25"/>
        <v>0</v>
      </c>
      <c r="Y40" s="77">
        <f>SUM(Y24:Y36)</f>
        <v>0</v>
      </c>
      <c r="Z40" s="52">
        <f t="shared" ref="Z40:AX40" si="26">SUM(Z24:Z36)</f>
        <v>0</v>
      </c>
      <c r="AA40" s="52">
        <f t="shared" si="26"/>
        <v>0</v>
      </c>
      <c r="AB40" s="52">
        <f t="shared" si="26"/>
        <v>0</v>
      </c>
      <c r="AC40" s="52">
        <f t="shared" si="26"/>
        <v>0</v>
      </c>
      <c r="AD40" s="52">
        <f t="shared" si="26"/>
        <v>0</v>
      </c>
      <c r="AE40" s="52">
        <f t="shared" si="26"/>
        <v>0</v>
      </c>
      <c r="AF40" s="52">
        <f t="shared" si="26"/>
        <v>0</v>
      </c>
      <c r="AG40" s="52">
        <f t="shared" si="26"/>
        <v>0</v>
      </c>
      <c r="AH40" s="52">
        <f t="shared" si="26"/>
        <v>0</v>
      </c>
      <c r="AI40" s="52">
        <f t="shared" si="26"/>
        <v>0</v>
      </c>
      <c r="AJ40" s="52">
        <f t="shared" si="26"/>
        <v>0</v>
      </c>
      <c r="AK40" s="52">
        <f t="shared" si="26"/>
        <v>0</v>
      </c>
      <c r="AL40" s="77">
        <f t="shared" si="26"/>
        <v>0</v>
      </c>
      <c r="AM40" s="52">
        <f t="shared" si="26"/>
        <v>0</v>
      </c>
      <c r="AN40" s="52">
        <f t="shared" si="26"/>
        <v>0</v>
      </c>
      <c r="AO40" s="52">
        <f t="shared" si="26"/>
        <v>0</v>
      </c>
      <c r="AP40" s="52">
        <f t="shared" si="26"/>
        <v>0</v>
      </c>
      <c r="AQ40" s="52">
        <f t="shared" si="26"/>
        <v>0</v>
      </c>
      <c r="AR40" s="52">
        <f t="shared" si="26"/>
        <v>0</v>
      </c>
      <c r="AS40" s="52">
        <f t="shared" si="26"/>
        <v>0</v>
      </c>
      <c r="AT40" s="52">
        <f t="shared" si="26"/>
        <v>0</v>
      </c>
      <c r="AU40" s="52">
        <f t="shared" si="26"/>
        <v>0</v>
      </c>
      <c r="AV40" s="52">
        <f t="shared" si="26"/>
        <v>0</v>
      </c>
      <c r="AW40" s="52">
        <f t="shared" si="26"/>
        <v>-1089506</v>
      </c>
      <c r="AX40" s="52">
        <f t="shared" si="26"/>
        <v>-1089506</v>
      </c>
      <c r="AY40" s="77">
        <f>SUM(AY24:AY36)</f>
        <v>0</v>
      </c>
      <c r="AZ40" s="52">
        <f t="shared" ref="AZ40:BG40" si="27">SUM(AZ24:AZ36)</f>
        <v>0</v>
      </c>
      <c r="BA40" s="52">
        <f t="shared" si="27"/>
        <v>0</v>
      </c>
      <c r="BB40" s="55">
        <f t="shared" si="27"/>
        <v>-1089506</v>
      </c>
      <c r="BC40" s="77">
        <f t="shared" si="27"/>
        <v>0</v>
      </c>
      <c r="BD40" s="52">
        <f t="shared" si="27"/>
        <v>0</v>
      </c>
      <c r="BE40" s="55">
        <f t="shared" si="27"/>
        <v>-1089506</v>
      </c>
      <c r="BF40" s="77">
        <f t="shared" si="27"/>
        <v>-3014279.74</v>
      </c>
      <c r="BG40" s="84">
        <f t="shared" si="27"/>
        <v>-1924773.7400000002</v>
      </c>
    </row>
    <row r="41" spans="1:59" ht="15" thickBot="1" x14ac:dyDescent="0.25">
      <c r="C41" s="88"/>
      <c r="D41" s="89"/>
      <c r="E41" s="77"/>
      <c r="F41" s="52"/>
      <c r="G41" s="52"/>
      <c r="H41" s="52"/>
      <c r="I41" s="52"/>
      <c r="J41" s="52"/>
      <c r="K41" s="52"/>
      <c r="L41" s="52"/>
      <c r="M41" s="52"/>
      <c r="N41" s="79"/>
      <c r="O41" s="77"/>
      <c r="P41" s="52"/>
      <c r="Q41" s="52"/>
      <c r="R41" s="52"/>
      <c r="S41" s="78"/>
      <c r="T41" s="52"/>
      <c r="U41" s="52"/>
      <c r="V41" s="52"/>
      <c r="W41" s="52"/>
      <c r="X41" s="79"/>
      <c r="Y41" s="77"/>
      <c r="Z41" s="52"/>
      <c r="AA41" s="52"/>
      <c r="AB41" s="52"/>
      <c r="AC41" s="52"/>
      <c r="AD41" s="52"/>
      <c r="AE41" s="52"/>
      <c r="AF41" s="52"/>
      <c r="AG41" s="52"/>
      <c r="AH41" s="52"/>
      <c r="AI41" s="52"/>
      <c r="AJ41" s="52"/>
      <c r="AK41" s="55"/>
      <c r="AL41" s="77"/>
      <c r="AM41" s="52"/>
      <c r="AN41" s="52"/>
      <c r="AO41" s="52"/>
      <c r="AP41" s="52"/>
      <c r="AQ41" s="52"/>
      <c r="AR41" s="52"/>
      <c r="AS41" s="52"/>
      <c r="AT41" s="52"/>
      <c r="AU41" s="52"/>
      <c r="AV41" s="52"/>
      <c r="AW41" s="52"/>
      <c r="AX41" s="55"/>
      <c r="AY41" s="77"/>
      <c r="AZ41" s="52"/>
      <c r="BA41" s="52"/>
      <c r="BB41" s="55"/>
      <c r="BC41" s="80"/>
      <c r="BD41" s="80"/>
      <c r="BE41" s="59"/>
      <c r="BF41" s="81"/>
      <c r="BG41" s="59"/>
    </row>
    <row r="42" spans="1:59" ht="15.75" thickBot="1" x14ac:dyDescent="0.3">
      <c r="C42" s="90" t="s">
        <v>73</v>
      </c>
      <c r="D42" s="91">
        <v>1568</v>
      </c>
      <c r="E42" s="92"/>
      <c r="F42" s="93"/>
      <c r="G42" s="93"/>
      <c r="H42" s="94"/>
      <c r="I42" s="72">
        <f>E42+F42-G42+SUM(H42:H42)</f>
        <v>0</v>
      </c>
      <c r="J42" s="93"/>
      <c r="K42" s="93"/>
      <c r="L42" s="93"/>
      <c r="M42" s="94"/>
      <c r="N42" s="73">
        <f>J42+K42-L42+M42</f>
        <v>0</v>
      </c>
      <c r="O42" s="92"/>
      <c r="P42" s="93"/>
      <c r="Q42" s="93"/>
      <c r="R42" s="94"/>
      <c r="S42" s="72">
        <f>O42+P42-Q42+SUM(R42:R42)</f>
        <v>0</v>
      </c>
      <c r="T42" s="93"/>
      <c r="U42" s="93"/>
      <c r="V42" s="93"/>
      <c r="W42" s="94"/>
      <c r="X42" s="73">
        <f>T42+U42-V42+W42</f>
        <v>0</v>
      </c>
      <c r="Y42" s="56">
        <f>S42</f>
        <v>0</v>
      </c>
      <c r="Z42" s="54"/>
      <c r="AA42" s="54"/>
      <c r="AB42" s="54"/>
      <c r="AC42" s="54"/>
      <c r="AD42" s="54"/>
      <c r="AE42" s="54"/>
      <c r="AF42" s="52">
        <f>Y42+Z42-AA42+SUM(AB42:AE42)</f>
        <v>0</v>
      </c>
      <c r="AG42" s="57">
        <f>X42</f>
        <v>0</v>
      </c>
      <c r="AH42" s="54"/>
      <c r="AI42" s="54"/>
      <c r="AJ42" s="54"/>
      <c r="AK42" s="55">
        <f>AG42+AH42-AI42+AJ42</f>
        <v>0</v>
      </c>
      <c r="AL42" s="56">
        <f>AF42</f>
        <v>0</v>
      </c>
      <c r="AM42" s="54"/>
      <c r="AN42" s="54"/>
      <c r="AO42" s="54"/>
      <c r="AP42" s="54"/>
      <c r="AQ42" s="54"/>
      <c r="AR42" s="54"/>
      <c r="AS42" s="52">
        <f>AL42+AM42-AN42+SUM(AO42:AR42)</f>
        <v>0</v>
      </c>
      <c r="AT42" s="57">
        <f>AK42</f>
        <v>0</v>
      </c>
      <c r="AU42" s="54"/>
      <c r="AV42" s="54"/>
      <c r="AW42" s="54"/>
      <c r="AX42" s="55">
        <f>AT42+AU42-AV42+AW42</f>
        <v>0</v>
      </c>
      <c r="AY42" s="54">
        <v>0</v>
      </c>
      <c r="AZ42" s="54">
        <v>0</v>
      </c>
      <c r="BA42" s="57">
        <f>AS42-AY42</f>
        <v>0</v>
      </c>
      <c r="BB42" s="58">
        <f>AX42-AZ42</f>
        <v>0</v>
      </c>
      <c r="BC42" s="54"/>
      <c r="BD42" s="54"/>
      <c r="BE42" s="59">
        <f>SUM(BA42:BD42)</f>
        <v>0</v>
      </c>
      <c r="BF42" s="60"/>
      <c r="BG42" s="59">
        <f>BF42-SUM(AS42,AX42)</f>
        <v>0</v>
      </c>
    </row>
    <row r="43" spans="1:59" ht="14.25" x14ac:dyDescent="0.2">
      <c r="C43" s="88"/>
      <c r="D43" s="89"/>
      <c r="E43" s="77"/>
      <c r="F43" s="52"/>
      <c r="G43" s="52"/>
      <c r="H43" s="52"/>
      <c r="I43" s="78"/>
      <c r="J43" s="52"/>
      <c r="K43" s="52"/>
      <c r="L43" s="52"/>
      <c r="M43" s="52"/>
      <c r="N43" s="78"/>
      <c r="O43" s="77"/>
      <c r="P43" s="52"/>
      <c r="Q43" s="52"/>
      <c r="R43" s="52"/>
      <c r="S43" s="78"/>
      <c r="T43" s="52"/>
      <c r="U43" s="52"/>
      <c r="V43" s="52"/>
      <c r="W43" s="52"/>
      <c r="X43" s="78"/>
      <c r="Y43" s="77"/>
      <c r="Z43" s="52"/>
      <c r="AA43" s="52"/>
      <c r="AB43" s="52"/>
      <c r="AC43" s="52"/>
      <c r="AD43" s="52"/>
      <c r="AE43" s="52"/>
      <c r="AF43" s="52"/>
      <c r="AG43" s="52"/>
      <c r="AH43" s="52"/>
      <c r="AI43" s="52"/>
      <c r="AJ43" s="52"/>
      <c r="AK43" s="52"/>
      <c r="AL43" s="77"/>
      <c r="AM43" s="52"/>
      <c r="AN43" s="52"/>
      <c r="AO43" s="52"/>
      <c r="AP43" s="52"/>
      <c r="AQ43" s="52"/>
      <c r="AR43" s="52"/>
      <c r="AS43" s="52"/>
      <c r="AT43" s="52"/>
      <c r="AU43" s="52"/>
      <c r="AV43" s="52"/>
      <c r="AW43" s="52"/>
      <c r="AX43" s="52"/>
      <c r="AY43" s="77"/>
      <c r="AZ43" s="52"/>
      <c r="BA43" s="52"/>
      <c r="BB43" s="55"/>
      <c r="BC43" s="80"/>
      <c r="BD43" s="80"/>
      <c r="BE43" s="59"/>
      <c r="BF43" s="81"/>
      <c r="BG43" s="59"/>
    </row>
    <row r="44" spans="1:59" ht="15.75" thickBot="1" x14ac:dyDescent="0.3">
      <c r="C44" s="95" t="s">
        <v>74</v>
      </c>
      <c r="D44" s="96"/>
      <c r="E44" s="97">
        <f>E42+E40</f>
        <v>0</v>
      </c>
      <c r="F44" s="98">
        <f t="shared" ref="F44:BG44" si="28">F42+F40</f>
        <v>0</v>
      </c>
      <c r="G44" s="98">
        <f t="shared" si="28"/>
        <v>0</v>
      </c>
      <c r="H44" s="98">
        <f t="shared" si="28"/>
        <v>0</v>
      </c>
      <c r="I44" s="98">
        <f t="shared" si="28"/>
        <v>0</v>
      </c>
      <c r="J44" s="98">
        <f t="shared" si="28"/>
        <v>0</v>
      </c>
      <c r="K44" s="98">
        <f t="shared" si="28"/>
        <v>0</v>
      </c>
      <c r="L44" s="98">
        <f t="shared" si="28"/>
        <v>0</v>
      </c>
      <c r="M44" s="98">
        <f t="shared" si="28"/>
        <v>0</v>
      </c>
      <c r="N44" s="99">
        <f t="shared" si="28"/>
        <v>0</v>
      </c>
      <c r="O44" s="97">
        <f t="shared" si="28"/>
        <v>0</v>
      </c>
      <c r="P44" s="98">
        <f t="shared" si="28"/>
        <v>0</v>
      </c>
      <c r="Q44" s="98">
        <f t="shared" si="28"/>
        <v>0</v>
      </c>
      <c r="R44" s="98">
        <f t="shared" si="28"/>
        <v>0</v>
      </c>
      <c r="S44" s="98">
        <f t="shared" si="28"/>
        <v>0</v>
      </c>
      <c r="T44" s="98">
        <f t="shared" si="28"/>
        <v>0</v>
      </c>
      <c r="U44" s="98">
        <f t="shared" si="28"/>
        <v>0</v>
      </c>
      <c r="V44" s="98">
        <f t="shared" si="28"/>
        <v>0</v>
      </c>
      <c r="W44" s="98">
        <f t="shared" si="28"/>
        <v>0</v>
      </c>
      <c r="X44" s="99">
        <f t="shared" si="28"/>
        <v>0</v>
      </c>
      <c r="Y44" s="97">
        <f t="shared" si="28"/>
        <v>0</v>
      </c>
      <c r="Z44" s="98">
        <f t="shared" si="28"/>
        <v>0</v>
      </c>
      <c r="AA44" s="98">
        <f t="shared" si="28"/>
        <v>0</v>
      </c>
      <c r="AB44" s="98">
        <f t="shared" si="28"/>
        <v>0</v>
      </c>
      <c r="AC44" s="98">
        <f t="shared" si="28"/>
        <v>0</v>
      </c>
      <c r="AD44" s="98">
        <f t="shared" si="28"/>
        <v>0</v>
      </c>
      <c r="AE44" s="98">
        <f t="shared" si="28"/>
        <v>0</v>
      </c>
      <c r="AF44" s="98">
        <f t="shared" si="28"/>
        <v>0</v>
      </c>
      <c r="AG44" s="98">
        <f t="shared" si="28"/>
        <v>0</v>
      </c>
      <c r="AH44" s="98">
        <f t="shared" si="28"/>
        <v>0</v>
      </c>
      <c r="AI44" s="98">
        <f t="shared" si="28"/>
        <v>0</v>
      </c>
      <c r="AJ44" s="98">
        <f t="shared" si="28"/>
        <v>0</v>
      </c>
      <c r="AK44" s="99">
        <f t="shared" si="28"/>
        <v>0</v>
      </c>
      <c r="AL44" s="97">
        <f t="shared" si="28"/>
        <v>0</v>
      </c>
      <c r="AM44" s="98">
        <f t="shared" si="28"/>
        <v>0</v>
      </c>
      <c r="AN44" s="98">
        <f t="shared" si="28"/>
        <v>0</v>
      </c>
      <c r="AO44" s="98">
        <f t="shared" si="28"/>
        <v>0</v>
      </c>
      <c r="AP44" s="98">
        <f t="shared" si="28"/>
        <v>0</v>
      </c>
      <c r="AQ44" s="98">
        <f t="shared" si="28"/>
        <v>0</v>
      </c>
      <c r="AR44" s="98">
        <f t="shared" si="28"/>
        <v>0</v>
      </c>
      <c r="AS44" s="98">
        <f t="shared" si="28"/>
        <v>0</v>
      </c>
      <c r="AT44" s="98">
        <f t="shared" si="28"/>
        <v>0</v>
      </c>
      <c r="AU44" s="98">
        <f t="shared" si="28"/>
        <v>0</v>
      </c>
      <c r="AV44" s="98">
        <f t="shared" si="28"/>
        <v>0</v>
      </c>
      <c r="AW44" s="98">
        <f t="shared" si="28"/>
        <v>-1089506</v>
      </c>
      <c r="AX44" s="99">
        <f t="shared" si="28"/>
        <v>-1089506</v>
      </c>
      <c r="AY44" s="97">
        <f t="shared" si="28"/>
        <v>0</v>
      </c>
      <c r="AZ44" s="98">
        <f t="shared" si="28"/>
        <v>0</v>
      </c>
      <c r="BA44" s="98">
        <f t="shared" si="28"/>
        <v>0</v>
      </c>
      <c r="BB44" s="99">
        <f t="shared" si="28"/>
        <v>-1089506</v>
      </c>
      <c r="BC44" s="97">
        <f t="shared" si="28"/>
        <v>0</v>
      </c>
      <c r="BD44" s="98">
        <f t="shared" si="28"/>
        <v>0</v>
      </c>
      <c r="BE44" s="99">
        <f t="shared" si="28"/>
        <v>-1089506</v>
      </c>
      <c r="BF44" s="97">
        <f t="shared" si="28"/>
        <v>-3014279.74</v>
      </c>
      <c r="BG44" s="100">
        <f t="shared" si="28"/>
        <v>-1924773.7400000002</v>
      </c>
    </row>
    <row r="45" spans="1:59" x14ac:dyDescent="0.2">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row>
    <row r="47" spans="1:59" ht="30.75" customHeight="1" x14ac:dyDescent="0.2">
      <c r="B47" s="4"/>
      <c r="C47" s="102" t="s">
        <v>75</v>
      </c>
      <c r="D47" s="102"/>
      <c r="BE47" s="103"/>
    </row>
    <row r="48" spans="1:59" ht="16.5" x14ac:dyDescent="0.2">
      <c r="B48" s="104"/>
      <c r="C48" s="102"/>
      <c r="D48" s="102"/>
      <c r="L48" s="105"/>
      <c r="M48" s="105"/>
      <c r="V48" s="105"/>
      <c r="W48" s="105"/>
      <c r="AI48" s="105"/>
      <c r="AJ48" s="105"/>
      <c r="AV48" s="105"/>
      <c r="AW48" s="105"/>
      <c r="AY48" s="105"/>
      <c r="AZ48" s="105"/>
      <c r="BA48" s="105"/>
      <c r="BB48" s="105"/>
    </row>
    <row r="49" spans="2:59" ht="16.5" x14ac:dyDescent="0.2">
      <c r="B49" s="106"/>
      <c r="C49" s="107"/>
      <c r="L49" s="105"/>
      <c r="M49" s="105"/>
      <c r="V49" s="105"/>
      <c r="W49" s="105"/>
      <c r="AI49" s="105"/>
      <c r="AJ49" s="105"/>
      <c r="AV49" s="105"/>
      <c r="AW49" s="105"/>
      <c r="AY49" s="105"/>
      <c r="AZ49" s="105"/>
      <c r="BA49" s="105"/>
      <c r="BB49" s="105"/>
      <c r="BG49" s="3"/>
    </row>
    <row r="50" spans="2:59" ht="25.5" customHeight="1" x14ac:dyDescent="0.2">
      <c r="B50" s="108">
        <v>1</v>
      </c>
      <c r="C50" s="109" t="s">
        <v>76</v>
      </c>
      <c r="L50" s="105"/>
      <c r="M50" s="105"/>
      <c r="V50" s="105"/>
      <c r="W50" s="105"/>
      <c r="AI50" s="105"/>
      <c r="AJ50" s="105"/>
      <c r="AV50" s="105"/>
      <c r="AW50" s="105"/>
      <c r="AY50" s="105"/>
      <c r="AZ50" s="105"/>
      <c r="BA50" s="105"/>
      <c r="BB50" s="105"/>
    </row>
    <row r="51" spans="2:59" ht="24" x14ac:dyDescent="0.2">
      <c r="B51" s="108">
        <v>2</v>
      </c>
      <c r="C51" s="109" t="s">
        <v>77</v>
      </c>
      <c r="L51" s="105"/>
      <c r="M51" s="105"/>
      <c r="V51" s="105"/>
      <c r="W51" s="105"/>
      <c r="AI51" s="105"/>
      <c r="AJ51" s="105"/>
      <c r="AV51" s="105"/>
      <c r="AW51" s="105"/>
      <c r="AY51" s="105"/>
      <c r="AZ51" s="105"/>
      <c r="BA51" s="105"/>
      <c r="BB51" s="105"/>
    </row>
    <row r="52" spans="2:59" ht="61.5" customHeight="1" x14ac:dyDescent="0.2">
      <c r="B52" s="108">
        <v>3</v>
      </c>
      <c r="C52" s="109" t="s">
        <v>78</v>
      </c>
      <c r="D52" s="110"/>
      <c r="L52" s="105"/>
      <c r="M52" s="105"/>
      <c r="V52" s="105"/>
      <c r="W52" s="105"/>
      <c r="AI52" s="105"/>
      <c r="AJ52" s="105"/>
      <c r="AV52" s="105"/>
      <c r="AW52" s="105"/>
      <c r="AY52" s="105"/>
      <c r="AZ52" s="105"/>
      <c r="BA52" s="105"/>
      <c r="BB52" s="105"/>
    </row>
    <row r="53" spans="2:59" ht="41.25" customHeight="1" x14ac:dyDescent="0.2">
      <c r="B53" s="108">
        <v>4</v>
      </c>
      <c r="C53" s="109" t="s">
        <v>79</v>
      </c>
      <c r="D53" s="110"/>
    </row>
    <row r="54" spans="2:59" ht="50.25" customHeight="1" x14ac:dyDescent="0.2"/>
    <row r="55" spans="2:59" ht="16.5" x14ac:dyDescent="0.2">
      <c r="B55" s="108"/>
      <c r="C55" s="111"/>
    </row>
    <row r="56" spans="2:59" ht="16.5" x14ac:dyDescent="0.2">
      <c r="B56" s="104"/>
      <c r="C56" s="107"/>
    </row>
    <row r="57" spans="2:59" ht="15.75" customHeight="1" x14ac:dyDescent="0.2">
      <c r="C57" s="107"/>
    </row>
  </sheetData>
  <mergeCells count="65">
    <mergeCell ref="C47:D48"/>
    <mergeCell ref="BB20:BB22"/>
    <mergeCell ref="BC20:BC22"/>
    <mergeCell ref="BD20:BD22"/>
    <mergeCell ref="BE20:BE22"/>
    <mergeCell ref="BF20:BF22"/>
    <mergeCell ref="BG20:BG22"/>
    <mergeCell ref="AV20:AV22"/>
    <mergeCell ref="AW20:AW22"/>
    <mergeCell ref="AX20:AX22"/>
    <mergeCell ref="AY20:AY22"/>
    <mergeCell ref="AZ20:AZ22"/>
    <mergeCell ref="BA20:BA22"/>
    <mergeCell ref="AP20:AP22"/>
    <mergeCell ref="AQ20:AQ22"/>
    <mergeCell ref="AR20:AR22"/>
    <mergeCell ref="AS20:AS22"/>
    <mergeCell ref="AT20:AT22"/>
    <mergeCell ref="AU20:AU22"/>
    <mergeCell ref="AJ20:AJ22"/>
    <mergeCell ref="AK20:AK22"/>
    <mergeCell ref="AL20:AL22"/>
    <mergeCell ref="AM20:AM22"/>
    <mergeCell ref="AN20:AN22"/>
    <mergeCell ref="AO20:AO22"/>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T20:T22"/>
    <mergeCell ref="U20:U22"/>
    <mergeCell ref="V20:V22"/>
    <mergeCell ref="W20:W22"/>
    <mergeCell ref="L20:L22"/>
    <mergeCell ref="M20:M22"/>
    <mergeCell ref="N20:N22"/>
    <mergeCell ref="O20:O22"/>
    <mergeCell ref="P20:P22"/>
    <mergeCell ref="Q20:Q22"/>
    <mergeCell ref="BC19:BE19"/>
    <mergeCell ref="C20:C22"/>
    <mergeCell ref="D20:D22"/>
    <mergeCell ref="E20:E22"/>
    <mergeCell ref="F20:F22"/>
    <mergeCell ref="G20:G22"/>
    <mergeCell ref="H20:H22"/>
    <mergeCell ref="I20:I22"/>
    <mergeCell ref="J20:J22"/>
    <mergeCell ref="K20:K22"/>
    <mergeCell ref="C15:D15"/>
    <mergeCell ref="E19:N19"/>
    <mergeCell ref="O19:X19"/>
    <mergeCell ref="Y19:AK19"/>
    <mergeCell ref="AL19:AX19"/>
    <mergeCell ref="AY19:BB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43971-F5E7-4733-A461-7FCBD67C7C3E}">
  <dimension ref="A10:BJ57"/>
  <sheetViews>
    <sheetView topLeftCell="C1" zoomScale="80" zoomScaleNormal="80" workbookViewId="0">
      <pane xSplit="5" ySplit="15" topLeftCell="BE16" activePane="bottomRight" state="frozen"/>
      <selection activeCell="C1" sqref="C1"/>
      <selection pane="topRight" activeCell="H1" sqref="H1"/>
      <selection pane="bottomLeft" activeCell="C16" sqref="C16"/>
      <selection pane="bottomRight" activeCell="BE25" sqref="BE25"/>
    </sheetView>
  </sheetViews>
  <sheetFormatPr defaultColWidth="9.140625" defaultRowHeight="12.75" x14ac:dyDescent="0.2"/>
  <cols>
    <col min="1" max="1" width="9.140625" style="2" hidden="1" customWidth="1"/>
    <col min="2" max="2" width="2.85546875" style="2" hidden="1" customWidth="1"/>
    <col min="3" max="3" width="86.42578125" style="2" customWidth="1"/>
    <col min="4" max="4" width="9.7109375" style="2" customWidth="1"/>
    <col min="5" max="5" width="16.140625" style="2" customWidth="1"/>
    <col min="6" max="6" width="23.140625" style="2" customWidth="1"/>
    <col min="7" max="8" width="18.42578125" style="2" customWidth="1"/>
    <col min="9" max="9" width="14.7109375" style="2" customWidth="1"/>
    <col min="10" max="10" width="14.140625" style="2" customWidth="1"/>
    <col min="11" max="13" width="14.85546875" style="2" customWidth="1"/>
    <col min="14" max="14" width="15.42578125" style="2" customWidth="1"/>
    <col min="15" max="15" width="16.140625" style="2" customWidth="1"/>
    <col min="16" max="16" width="23.140625" style="2" customWidth="1"/>
    <col min="17" max="18" width="18.42578125" style="2" customWidth="1"/>
    <col min="19" max="19" width="14.7109375" style="2" customWidth="1"/>
    <col min="20" max="20" width="14.140625" style="2" customWidth="1"/>
    <col min="21" max="23" width="14.85546875" style="2" customWidth="1"/>
    <col min="24" max="24" width="15.42578125" style="2" customWidth="1"/>
    <col min="25" max="25" width="16.140625" style="2" customWidth="1"/>
    <col min="26" max="26" width="23.140625" style="2" customWidth="1"/>
    <col min="27" max="31" width="18.42578125" style="2" customWidth="1"/>
    <col min="32" max="32" width="14.7109375" style="2" customWidth="1"/>
    <col min="33" max="33" width="14.140625" style="2" customWidth="1"/>
    <col min="34" max="36" width="14.85546875" style="2" customWidth="1"/>
    <col min="37" max="37" width="15.42578125" style="2" customWidth="1"/>
    <col min="38" max="38" width="16.140625" style="2" customWidth="1"/>
    <col min="39" max="39" width="23.140625" style="2" customWidth="1"/>
    <col min="40" max="44" width="18.42578125" style="2" customWidth="1"/>
    <col min="45" max="45" width="14.7109375" style="2" customWidth="1"/>
    <col min="46" max="46" width="14.140625" style="2" customWidth="1"/>
    <col min="47" max="49" width="14.85546875" style="2" customWidth="1"/>
    <col min="50" max="50" width="15.42578125" style="2" customWidth="1"/>
    <col min="51" max="52" width="14.85546875" style="2" customWidth="1"/>
    <col min="53" max="53" width="16.85546875" style="2" customWidth="1"/>
    <col min="54" max="54" width="17.28515625" style="2" customWidth="1"/>
    <col min="55" max="56" width="30" style="2" customWidth="1"/>
    <col min="57" max="57" width="31.140625" style="2" customWidth="1"/>
    <col min="58" max="58" width="22.42578125" style="2" bestFit="1" customWidth="1"/>
    <col min="59" max="59" width="19.85546875" style="2" customWidth="1"/>
    <col min="60" max="16384" width="9.140625" style="2"/>
  </cols>
  <sheetData>
    <row r="10" spans="3:4" ht="26.25" x14ac:dyDescent="0.4">
      <c r="C10" s="112" t="s">
        <v>83</v>
      </c>
    </row>
    <row r="15" spans="3:4" ht="168" customHeight="1" x14ac:dyDescent="0.2">
      <c r="C15" s="1" t="s">
        <v>0</v>
      </c>
      <c r="D15" s="1"/>
    </row>
    <row r="17" spans="1:62" x14ac:dyDescent="0.2">
      <c r="F17" s="3"/>
      <c r="P17" s="3"/>
      <c r="Z17" s="3"/>
      <c r="AJ17" s="3"/>
      <c r="AM17" s="3"/>
      <c r="AW17" s="3"/>
    </row>
    <row r="18" spans="1:62" ht="13.5" thickBot="1" x14ac:dyDescent="0.25">
      <c r="C18" s="4"/>
    </row>
    <row r="19" spans="1:62" ht="28.5" thickBot="1" x14ac:dyDescent="0.4">
      <c r="C19" s="5"/>
      <c r="D19" s="6"/>
      <c r="E19" s="7">
        <v>2010</v>
      </c>
      <c r="F19" s="8"/>
      <c r="G19" s="8"/>
      <c r="H19" s="8"/>
      <c r="I19" s="8"/>
      <c r="J19" s="8"/>
      <c r="K19" s="8"/>
      <c r="L19" s="8"/>
      <c r="M19" s="8"/>
      <c r="N19" s="9"/>
      <c r="O19" s="7">
        <v>2011</v>
      </c>
      <c r="P19" s="8"/>
      <c r="Q19" s="8"/>
      <c r="R19" s="8"/>
      <c r="S19" s="8"/>
      <c r="T19" s="8"/>
      <c r="U19" s="8"/>
      <c r="V19" s="8"/>
      <c r="W19" s="8"/>
      <c r="X19" s="9"/>
      <c r="Y19" s="7">
        <v>2012</v>
      </c>
      <c r="Z19" s="8"/>
      <c r="AA19" s="8"/>
      <c r="AB19" s="8"/>
      <c r="AC19" s="8"/>
      <c r="AD19" s="8"/>
      <c r="AE19" s="8"/>
      <c r="AF19" s="8"/>
      <c r="AG19" s="8"/>
      <c r="AH19" s="8"/>
      <c r="AI19" s="8"/>
      <c r="AJ19" s="8"/>
      <c r="AK19" s="9"/>
      <c r="AL19" s="7">
        <v>2013</v>
      </c>
      <c r="AM19" s="8"/>
      <c r="AN19" s="8"/>
      <c r="AO19" s="8"/>
      <c r="AP19" s="8"/>
      <c r="AQ19" s="8"/>
      <c r="AR19" s="8"/>
      <c r="AS19" s="8"/>
      <c r="AT19" s="8"/>
      <c r="AU19" s="8"/>
      <c r="AV19" s="8"/>
      <c r="AW19" s="8"/>
      <c r="AX19" s="9"/>
      <c r="AY19" s="7">
        <v>2014</v>
      </c>
      <c r="AZ19" s="8"/>
      <c r="BA19" s="8"/>
      <c r="BB19" s="9"/>
      <c r="BC19" s="10" t="s">
        <v>1</v>
      </c>
      <c r="BD19" s="11"/>
      <c r="BE19" s="12"/>
      <c r="BF19" s="13" t="s">
        <v>2</v>
      </c>
      <c r="BG19" s="14"/>
    </row>
    <row r="20" spans="1:62" ht="14.25" customHeight="1" x14ac:dyDescent="0.2">
      <c r="C20" s="15" t="s">
        <v>3</v>
      </c>
      <c r="D20" s="16" t="s">
        <v>4</v>
      </c>
      <c r="E20" s="17" t="s">
        <v>5</v>
      </c>
      <c r="F20" s="18" t="s">
        <v>6</v>
      </c>
      <c r="G20" s="18" t="s">
        <v>7</v>
      </c>
      <c r="H20" s="18" t="s">
        <v>8</v>
      </c>
      <c r="I20" s="18" t="s">
        <v>9</v>
      </c>
      <c r="J20" s="18" t="s">
        <v>10</v>
      </c>
      <c r="K20" s="18" t="s">
        <v>11</v>
      </c>
      <c r="L20" s="18" t="s">
        <v>7</v>
      </c>
      <c r="M20" s="18" t="s">
        <v>12</v>
      </c>
      <c r="N20" s="16" t="s">
        <v>13</v>
      </c>
      <c r="O20" s="17" t="s">
        <v>14</v>
      </c>
      <c r="P20" s="18" t="s">
        <v>15</v>
      </c>
      <c r="Q20" s="18" t="s">
        <v>16</v>
      </c>
      <c r="R20" s="18" t="s">
        <v>17</v>
      </c>
      <c r="S20" s="18" t="s">
        <v>18</v>
      </c>
      <c r="T20" s="18" t="s">
        <v>19</v>
      </c>
      <c r="U20" s="18" t="s">
        <v>20</v>
      </c>
      <c r="V20" s="18" t="s">
        <v>16</v>
      </c>
      <c r="W20" s="18" t="s">
        <v>21</v>
      </c>
      <c r="X20" s="16" t="s">
        <v>22</v>
      </c>
      <c r="Y20" s="17" t="s">
        <v>23</v>
      </c>
      <c r="Z20" s="18" t="s">
        <v>24</v>
      </c>
      <c r="AA20" s="18" t="s">
        <v>25</v>
      </c>
      <c r="AB20" s="18" t="s">
        <v>26</v>
      </c>
      <c r="AC20" s="18" t="s">
        <v>27</v>
      </c>
      <c r="AD20" s="18" t="s">
        <v>28</v>
      </c>
      <c r="AE20" s="18" t="s">
        <v>29</v>
      </c>
      <c r="AF20" s="18" t="s">
        <v>30</v>
      </c>
      <c r="AG20" s="18" t="s">
        <v>31</v>
      </c>
      <c r="AH20" s="18" t="s">
        <v>32</v>
      </c>
      <c r="AI20" s="18" t="s">
        <v>25</v>
      </c>
      <c r="AJ20" s="18" t="s">
        <v>33</v>
      </c>
      <c r="AK20" s="16" t="s">
        <v>34</v>
      </c>
      <c r="AL20" s="17" t="s">
        <v>35</v>
      </c>
      <c r="AM20" s="18" t="s">
        <v>36</v>
      </c>
      <c r="AN20" s="18" t="s">
        <v>37</v>
      </c>
      <c r="AO20" s="18" t="s">
        <v>38</v>
      </c>
      <c r="AP20" s="18" t="s">
        <v>39</v>
      </c>
      <c r="AQ20" s="18" t="s">
        <v>40</v>
      </c>
      <c r="AR20" s="18" t="s">
        <v>41</v>
      </c>
      <c r="AS20" s="18" t="s">
        <v>42</v>
      </c>
      <c r="AT20" s="18" t="s">
        <v>43</v>
      </c>
      <c r="AU20" s="18" t="s">
        <v>44</v>
      </c>
      <c r="AV20" s="18" t="s">
        <v>37</v>
      </c>
      <c r="AW20" s="18" t="s">
        <v>45</v>
      </c>
      <c r="AX20" s="16" t="s">
        <v>46</v>
      </c>
      <c r="AY20" s="18" t="s">
        <v>47</v>
      </c>
      <c r="AZ20" s="18" t="s">
        <v>48</v>
      </c>
      <c r="BA20" s="18" t="s">
        <v>49</v>
      </c>
      <c r="BB20" s="18" t="s">
        <v>50</v>
      </c>
      <c r="BC20" s="17" t="s">
        <v>51</v>
      </c>
      <c r="BD20" s="18" t="s">
        <v>52</v>
      </c>
      <c r="BE20" s="16" t="s">
        <v>53</v>
      </c>
      <c r="BF20" s="19" t="s">
        <v>54</v>
      </c>
      <c r="BG20" s="16" t="s">
        <v>55</v>
      </c>
    </row>
    <row r="21" spans="1:62" ht="24.75" customHeight="1" x14ac:dyDescent="0.2">
      <c r="C21" s="20"/>
      <c r="D21" s="21"/>
      <c r="E21" s="22"/>
      <c r="F21" s="23"/>
      <c r="G21" s="24"/>
      <c r="H21" s="24"/>
      <c r="I21" s="24"/>
      <c r="J21" s="23"/>
      <c r="K21" s="24"/>
      <c r="L21" s="24"/>
      <c r="M21" s="24"/>
      <c r="N21" s="21"/>
      <c r="O21" s="22"/>
      <c r="P21" s="23"/>
      <c r="Q21" s="24"/>
      <c r="R21" s="24"/>
      <c r="S21" s="24"/>
      <c r="T21" s="23"/>
      <c r="U21" s="24"/>
      <c r="V21" s="24"/>
      <c r="W21" s="24"/>
      <c r="X21" s="21"/>
      <c r="Y21" s="22"/>
      <c r="Z21" s="23"/>
      <c r="AA21" s="24"/>
      <c r="AB21" s="24"/>
      <c r="AC21" s="24"/>
      <c r="AD21" s="24"/>
      <c r="AE21" s="24"/>
      <c r="AF21" s="24"/>
      <c r="AG21" s="23"/>
      <c r="AH21" s="24"/>
      <c r="AI21" s="24"/>
      <c r="AJ21" s="24"/>
      <c r="AK21" s="21"/>
      <c r="AL21" s="22"/>
      <c r="AM21" s="23"/>
      <c r="AN21" s="24"/>
      <c r="AO21" s="24"/>
      <c r="AP21" s="24"/>
      <c r="AQ21" s="24"/>
      <c r="AR21" s="24"/>
      <c r="AS21" s="24"/>
      <c r="AT21" s="23"/>
      <c r="AU21" s="24"/>
      <c r="AV21" s="24"/>
      <c r="AW21" s="24"/>
      <c r="AX21" s="21"/>
      <c r="AY21" s="24"/>
      <c r="AZ21" s="24"/>
      <c r="BA21" s="24"/>
      <c r="BB21" s="24"/>
      <c r="BC21" s="22"/>
      <c r="BD21" s="23"/>
      <c r="BE21" s="21"/>
      <c r="BF21" s="25"/>
      <c r="BG21" s="21"/>
    </row>
    <row r="22" spans="1:62" ht="36.75" customHeight="1" thickBot="1" x14ac:dyDescent="0.25">
      <c r="B22" s="26"/>
      <c r="C22" s="20"/>
      <c r="D22" s="21"/>
      <c r="E22" s="27"/>
      <c r="F22" s="28"/>
      <c r="G22" s="29"/>
      <c r="H22" s="29"/>
      <c r="I22" s="29"/>
      <c r="J22" s="28"/>
      <c r="K22" s="29"/>
      <c r="L22" s="29"/>
      <c r="M22" s="29"/>
      <c r="N22" s="30"/>
      <c r="O22" s="27"/>
      <c r="P22" s="28"/>
      <c r="Q22" s="29"/>
      <c r="R22" s="29"/>
      <c r="S22" s="29"/>
      <c r="T22" s="28"/>
      <c r="U22" s="29"/>
      <c r="V22" s="29"/>
      <c r="W22" s="29"/>
      <c r="X22" s="30"/>
      <c r="Y22" s="27"/>
      <c r="Z22" s="28"/>
      <c r="AA22" s="29"/>
      <c r="AB22" s="29"/>
      <c r="AC22" s="29"/>
      <c r="AD22" s="29"/>
      <c r="AE22" s="29"/>
      <c r="AF22" s="29"/>
      <c r="AG22" s="28"/>
      <c r="AH22" s="29"/>
      <c r="AI22" s="29"/>
      <c r="AJ22" s="29"/>
      <c r="AK22" s="30"/>
      <c r="AL22" s="27"/>
      <c r="AM22" s="28"/>
      <c r="AN22" s="29"/>
      <c r="AO22" s="29"/>
      <c r="AP22" s="29"/>
      <c r="AQ22" s="29"/>
      <c r="AR22" s="29"/>
      <c r="AS22" s="29"/>
      <c r="AT22" s="28"/>
      <c r="AU22" s="29"/>
      <c r="AV22" s="29"/>
      <c r="AW22" s="29"/>
      <c r="AX22" s="30"/>
      <c r="AY22" s="29"/>
      <c r="AZ22" s="29"/>
      <c r="BA22" s="29"/>
      <c r="BB22" s="29"/>
      <c r="BC22" s="27"/>
      <c r="BD22" s="28"/>
      <c r="BE22" s="30" t="s">
        <v>56</v>
      </c>
      <c r="BF22" s="31"/>
      <c r="BG22" s="30"/>
    </row>
    <row r="23" spans="1:62" ht="33.75" customHeight="1" thickBot="1" x14ac:dyDescent="0.45">
      <c r="C23" s="32" t="s">
        <v>57</v>
      </c>
      <c r="D23" s="33"/>
      <c r="E23" s="34"/>
      <c r="F23" s="35"/>
      <c r="G23" s="36"/>
      <c r="H23" s="36"/>
      <c r="I23" s="36"/>
      <c r="J23" s="36"/>
      <c r="K23" s="36"/>
      <c r="L23" s="36"/>
      <c r="M23" s="36"/>
      <c r="N23" s="37"/>
      <c r="O23" s="34"/>
      <c r="P23" s="35"/>
      <c r="Q23" s="36"/>
      <c r="R23" s="36"/>
      <c r="S23" s="36"/>
      <c r="T23" s="36"/>
      <c r="U23" s="36"/>
      <c r="V23" s="36"/>
      <c r="W23" s="36"/>
      <c r="X23" s="37"/>
      <c r="Y23" s="34"/>
      <c r="Z23" s="35"/>
      <c r="AA23" s="36"/>
      <c r="AB23" s="36"/>
      <c r="AC23" s="36"/>
      <c r="AD23" s="36"/>
      <c r="AE23" s="36"/>
      <c r="AF23" s="36"/>
      <c r="AG23" s="36"/>
      <c r="AH23" s="36"/>
      <c r="AI23" s="36"/>
      <c r="AJ23" s="36"/>
      <c r="AK23" s="37"/>
      <c r="AL23" s="34"/>
      <c r="AM23" s="35"/>
      <c r="AN23" s="36"/>
      <c r="AO23" s="36"/>
      <c r="AP23" s="36"/>
      <c r="AQ23" s="36"/>
      <c r="AR23" s="36"/>
      <c r="AS23" s="36"/>
      <c r="AT23" s="36"/>
      <c r="AU23" s="36"/>
      <c r="AV23" s="36"/>
      <c r="AW23" s="36"/>
      <c r="AX23" s="37"/>
      <c r="AY23" s="38"/>
      <c r="AZ23" s="39"/>
      <c r="BA23" s="36"/>
      <c r="BB23" s="40"/>
      <c r="BC23" s="41"/>
      <c r="BD23" s="41"/>
      <c r="BE23" s="42"/>
      <c r="BF23" s="43"/>
      <c r="BG23" s="44"/>
    </row>
    <row r="24" spans="1:62" ht="15" customHeight="1" thickBot="1" x14ac:dyDescent="0.25">
      <c r="A24" s="2">
        <v>1</v>
      </c>
      <c r="C24" s="34" t="s">
        <v>58</v>
      </c>
      <c r="D24" s="45">
        <v>1550</v>
      </c>
      <c r="E24" s="46"/>
      <c r="F24" s="46"/>
      <c r="G24" s="46"/>
      <c r="H24" s="47"/>
      <c r="I24" s="48">
        <f>E24+F24-G24+H24</f>
        <v>0</v>
      </c>
      <c r="J24" s="46"/>
      <c r="K24" s="46"/>
      <c r="L24" s="46"/>
      <c r="M24" s="47"/>
      <c r="N24" s="49">
        <f>J24+K24-L24+M24</f>
        <v>0</v>
      </c>
      <c r="O24" s="50">
        <f>I24</f>
        <v>0</v>
      </c>
      <c r="P24" s="46"/>
      <c r="Q24" s="46"/>
      <c r="R24" s="47"/>
      <c r="S24" s="48">
        <f>O24+P24-Q24+R24</f>
        <v>0</v>
      </c>
      <c r="T24" s="51">
        <f t="shared" ref="T24:T35" si="0">N24</f>
        <v>0</v>
      </c>
      <c r="U24" s="46"/>
      <c r="V24" s="46"/>
      <c r="W24" s="47"/>
      <c r="X24" s="49">
        <f>T24+U24-V24+W24</f>
        <v>0</v>
      </c>
      <c r="Y24" s="50">
        <f>S24</f>
        <v>0</v>
      </c>
      <c r="Z24" s="46"/>
      <c r="AA24" s="46"/>
      <c r="AB24" s="46"/>
      <c r="AC24" s="46"/>
      <c r="AD24" s="46"/>
      <c r="AE24" s="46"/>
      <c r="AF24" s="52">
        <f t="shared" ref="AF24:AF35" si="1">Y24+Z24-AA24+SUM(AB24:AE24)</f>
        <v>0</v>
      </c>
      <c r="AG24" s="53">
        <f>X24</f>
        <v>0</v>
      </c>
      <c r="AH24" s="54"/>
      <c r="AI24" s="46"/>
      <c r="AJ24" s="46"/>
      <c r="AK24" s="55">
        <f t="shared" ref="AK24:AK35" si="2">AG24+AH24-AI24+AJ24</f>
        <v>0</v>
      </c>
      <c r="AL24" s="56">
        <f>AF24</f>
        <v>0</v>
      </c>
      <c r="AM24" s="54"/>
      <c r="AN24" s="54"/>
      <c r="AO24" s="54"/>
      <c r="AP24" s="54"/>
      <c r="AQ24" s="54"/>
      <c r="AR24" s="54"/>
      <c r="AS24" s="52">
        <f t="shared" ref="AS24:AS35" si="3">AL24+AM24-AN24+SUM(AO24:AR24)</f>
        <v>0</v>
      </c>
      <c r="AT24" s="57">
        <f>AK24</f>
        <v>0</v>
      </c>
      <c r="AU24" s="54"/>
      <c r="AV24" s="54"/>
      <c r="AW24" s="54"/>
      <c r="AX24" s="55">
        <f t="shared" ref="AX24:AX35" si="4">AT24+AU24-AV24+AW24</f>
        <v>0</v>
      </c>
      <c r="AY24" s="54"/>
      <c r="AZ24" s="54"/>
      <c r="BA24" s="57">
        <f>AS24-AY24</f>
        <v>0</v>
      </c>
      <c r="BB24" s="58">
        <f>AX24-AZ24</f>
        <v>0</v>
      </c>
      <c r="BC24" s="54"/>
      <c r="BD24" s="54"/>
      <c r="BE24" s="59">
        <f>SUM(BA24:BD24)</f>
        <v>0</v>
      </c>
      <c r="BF24" s="60">
        <v>1338519.3899999999</v>
      </c>
      <c r="BG24" s="59">
        <f>BF24-SUM(AS24,AX24)</f>
        <v>1338519.3899999999</v>
      </c>
    </row>
    <row r="25" spans="1:62" ht="15" customHeight="1" thickBot="1" x14ac:dyDescent="0.25">
      <c r="C25" s="34" t="s">
        <v>59</v>
      </c>
      <c r="D25" s="45">
        <v>1551</v>
      </c>
      <c r="E25" s="61"/>
      <c r="F25" s="62"/>
      <c r="G25" s="62"/>
      <c r="H25" s="62"/>
      <c r="I25" s="63"/>
      <c r="J25" s="62"/>
      <c r="K25" s="62"/>
      <c r="L25" s="62"/>
      <c r="M25" s="62"/>
      <c r="N25" s="63"/>
      <c r="O25" s="63"/>
      <c r="P25" s="62"/>
      <c r="Q25" s="62"/>
      <c r="R25" s="62"/>
      <c r="S25" s="63"/>
      <c r="T25" s="63"/>
      <c r="U25" s="62"/>
      <c r="V25" s="62"/>
      <c r="W25" s="62"/>
      <c r="X25" s="63"/>
      <c r="Y25" s="63"/>
      <c r="Z25" s="62"/>
      <c r="AA25" s="62"/>
      <c r="AB25" s="62"/>
      <c r="AC25" s="62"/>
      <c r="AD25" s="62"/>
      <c r="AE25" s="62"/>
      <c r="AF25" s="63"/>
      <c r="AG25" s="63"/>
      <c r="AH25" s="62"/>
      <c r="AI25" s="62"/>
      <c r="AJ25" s="62"/>
      <c r="AK25" s="64">
        <v>0</v>
      </c>
      <c r="AL25" s="56">
        <f>AK25</f>
        <v>0</v>
      </c>
      <c r="AM25" s="54"/>
      <c r="AN25" s="54"/>
      <c r="AO25" s="54"/>
      <c r="AP25" s="54"/>
      <c r="AQ25" s="54"/>
      <c r="AR25" s="54"/>
      <c r="AS25" s="52">
        <f>AL25+AM25-AN25+SUM(AO25:AR25)</f>
        <v>0</v>
      </c>
      <c r="AT25" s="57">
        <f>AK25</f>
        <v>0</v>
      </c>
      <c r="AU25" s="54"/>
      <c r="AV25" s="54"/>
      <c r="AW25" s="54"/>
      <c r="AX25" s="55">
        <f t="shared" si="4"/>
        <v>0</v>
      </c>
      <c r="AY25" s="54"/>
      <c r="AZ25" s="54"/>
      <c r="BA25" s="57">
        <f t="shared" ref="BA25:BA36" si="5">AS25-AY25</f>
        <v>0</v>
      </c>
      <c r="BB25" s="58">
        <f t="shared" ref="BB25:BB36" si="6">AX25-AZ25</f>
        <v>0</v>
      </c>
      <c r="BC25" s="54"/>
      <c r="BD25" s="54"/>
      <c r="BE25" s="59">
        <f>SUM(BA25:BD25)</f>
        <v>0</v>
      </c>
      <c r="BF25" s="60">
        <v>46737</v>
      </c>
      <c r="BG25" s="59">
        <f t="shared" ref="BG25:BG36" si="7">BF25-SUM(AS25,AX25)</f>
        <v>46737</v>
      </c>
    </row>
    <row r="26" spans="1:62" ht="15" thickBot="1" x14ac:dyDescent="0.25">
      <c r="A26" s="2">
        <v>2</v>
      </c>
      <c r="C26" s="65" t="s">
        <v>60</v>
      </c>
      <c r="D26" s="45">
        <v>1580</v>
      </c>
      <c r="E26" s="66"/>
      <c r="F26" s="66"/>
      <c r="G26" s="66"/>
      <c r="H26" s="67"/>
      <c r="I26" s="68">
        <f t="shared" ref="I26:I36" si="8">E26+F26-G26+SUM(H26:H26)</f>
        <v>0</v>
      </c>
      <c r="J26" s="66"/>
      <c r="K26" s="66"/>
      <c r="L26" s="66"/>
      <c r="M26" s="67"/>
      <c r="N26" s="69">
        <f t="shared" ref="N26:N36" si="9">J26+K26-L26+M26</f>
        <v>0</v>
      </c>
      <c r="O26" s="70">
        <f t="shared" ref="O26:O31" si="10">I26</f>
        <v>0</v>
      </c>
      <c r="P26" s="66"/>
      <c r="Q26" s="66"/>
      <c r="R26" s="67"/>
      <c r="S26" s="68">
        <f t="shared" ref="S26:S36" si="11">O26+P26-Q26+SUM(R26:R26)</f>
        <v>0</v>
      </c>
      <c r="T26" s="51">
        <f t="shared" si="0"/>
        <v>0</v>
      </c>
      <c r="U26" s="66"/>
      <c r="V26" s="66"/>
      <c r="W26" s="67"/>
      <c r="X26" s="69">
        <f t="shared" ref="X26:X36" si="12">T26+U26-V26+W26</f>
        <v>0</v>
      </c>
      <c r="Y26" s="70">
        <f t="shared" ref="Y26:Y35" si="13">S26</f>
        <v>0</v>
      </c>
      <c r="Z26" s="54"/>
      <c r="AA26" s="54"/>
      <c r="AB26" s="66"/>
      <c r="AC26" s="66"/>
      <c r="AD26" s="66"/>
      <c r="AE26" s="66"/>
      <c r="AF26" s="52">
        <f t="shared" si="1"/>
        <v>0</v>
      </c>
      <c r="AG26" s="51">
        <f t="shared" ref="AG26:AG35" si="14">X26</f>
        <v>0</v>
      </c>
      <c r="AH26" s="54"/>
      <c r="AI26" s="54"/>
      <c r="AJ26" s="66"/>
      <c r="AK26" s="55">
        <f t="shared" si="2"/>
        <v>0</v>
      </c>
      <c r="AL26" s="56">
        <f t="shared" ref="AL26:AL35" si="15">AF26</f>
        <v>0</v>
      </c>
      <c r="AM26" s="54"/>
      <c r="AN26" s="54"/>
      <c r="AO26" s="54"/>
      <c r="AP26" s="54"/>
      <c r="AQ26" s="54"/>
      <c r="AR26" s="54"/>
      <c r="AS26" s="52">
        <f t="shared" si="3"/>
        <v>0</v>
      </c>
      <c r="AT26" s="57">
        <f t="shared" ref="AT26:AT35" si="16">AK26</f>
        <v>0</v>
      </c>
      <c r="AU26" s="54"/>
      <c r="AV26" s="54"/>
      <c r="AW26" s="54"/>
      <c r="AX26" s="55">
        <f t="shared" si="4"/>
        <v>0</v>
      </c>
      <c r="AY26" s="54"/>
      <c r="AZ26" s="54"/>
      <c r="BA26" s="57">
        <f t="shared" si="5"/>
        <v>0</v>
      </c>
      <c r="BB26" s="58">
        <f t="shared" si="6"/>
        <v>0</v>
      </c>
      <c r="BC26" s="54"/>
      <c r="BD26" s="54"/>
      <c r="BE26" s="59">
        <f t="shared" ref="BE26:BE34" si="17">SUM(BA26:BD26)</f>
        <v>0</v>
      </c>
      <c r="BF26" s="60">
        <v>-4490491.0999999996</v>
      </c>
      <c r="BG26" s="59">
        <f t="shared" si="7"/>
        <v>-4490491.0999999996</v>
      </c>
    </row>
    <row r="27" spans="1:62" ht="15" thickBot="1" x14ac:dyDescent="0.25">
      <c r="A27" s="2">
        <v>3</v>
      </c>
      <c r="C27" s="65" t="s">
        <v>61</v>
      </c>
      <c r="D27" s="45">
        <v>1584</v>
      </c>
      <c r="E27" s="54"/>
      <c r="F27" s="66"/>
      <c r="G27" s="54"/>
      <c r="H27" s="71"/>
      <c r="I27" s="72">
        <f t="shared" si="8"/>
        <v>0</v>
      </c>
      <c r="J27" s="54"/>
      <c r="K27" s="54"/>
      <c r="L27" s="54"/>
      <c r="M27" s="71"/>
      <c r="N27" s="73">
        <f t="shared" si="9"/>
        <v>0</v>
      </c>
      <c r="O27" s="56">
        <f t="shared" si="10"/>
        <v>0</v>
      </c>
      <c r="P27" s="54"/>
      <c r="Q27" s="54"/>
      <c r="R27" s="71"/>
      <c r="S27" s="72">
        <f t="shared" si="11"/>
        <v>0</v>
      </c>
      <c r="T27" s="57">
        <f t="shared" si="0"/>
        <v>0</v>
      </c>
      <c r="U27" s="54"/>
      <c r="V27" s="54"/>
      <c r="W27" s="71"/>
      <c r="X27" s="73">
        <f t="shared" si="12"/>
        <v>0</v>
      </c>
      <c r="Y27" s="56">
        <f t="shared" si="13"/>
        <v>0</v>
      </c>
      <c r="Z27" s="54"/>
      <c r="AA27" s="54"/>
      <c r="AB27" s="54"/>
      <c r="AC27" s="54"/>
      <c r="AD27" s="54"/>
      <c r="AE27" s="54"/>
      <c r="AF27" s="52">
        <f t="shared" si="1"/>
        <v>0</v>
      </c>
      <c r="AG27" s="57">
        <f t="shared" si="14"/>
        <v>0</v>
      </c>
      <c r="AH27" s="54"/>
      <c r="AI27" s="54"/>
      <c r="AJ27" s="54"/>
      <c r="AK27" s="55">
        <f t="shared" si="2"/>
        <v>0</v>
      </c>
      <c r="AL27" s="56">
        <f t="shared" si="15"/>
        <v>0</v>
      </c>
      <c r="AM27" s="54"/>
      <c r="AN27" s="54"/>
      <c r="AO27" s="54"/>
      <c r="AP27" s="54"/>
      <c r="AQ27" s="54"/>
      <c r="AR27" s="54"/>
      <c r="AS27" s="52">
        <f t="shared" si="3"/>
        <v>0</v>
      </c>
      <c r="AT27" s="57">
        <f t="shared" si="16"/>
        <v>0</v>
      </c>
      <c r="AU27" s="54"/>
      <c r="AV27" s="54"/>
      <c r="AW27" s="54"/>
      <c r="AX27" s="55">
        <f t="shared" si="4"/>
        <v>0</v>
      </c>
      <c r="AY27" s="54"/>
      <c r="AZ27" s="54"/>
      <c r="BA27" s="57">
        <f t="shared" si="5"/>
        <v>0</v>
      </c>
      <c r="BB27" s="58">
        <f t="shared" si="6"/>
        <v>0</v>
      </c>
      <c r="BC27" s="54"/>
      <c r="BD27" s="54"/>
      <c r="BE27" s="59">
        <f t="shared" si="17"/>
        <v>0</v>
      </c>
      <c r="BF27" s="60">
        <v>187817.34</v>
      </c>
      <c r="BG27" s="59">
        <f t="shared" si="7"/>
        <v>187817.34</v>
      </c>
    </row>
    <row r="28" spans="1:62" ht="15" thickBot="1" x14ac:dyDescent="0.25">
      <c r="A28" s="2">
        <v>4</v>
      </c>
      <c r="C28" s="65" t="s">
        <v>62</v>
      </c>
      <c r="D28" s="45">
        <v>1586</v>
      </c>
      <c r="E28" s="54"/>
      <c r="F28" s="54"/>
      <c r="G28" s="54"/>
      <c r="H28" s="71"/>
      <c r="I28" s="72">
        <f t="shared" si="8"/>
        <v>0</v>
      </c>
      <c r="J28" s="54"/>
      <c r="K28" s="54"/>
      <c r="L28" s="54"/>
      <c r="M28" s="71"/>
      <c r="N28" s="73">
        <f t="shared" si="9"/>
        <v>0</v>
      </c>
      <c r="O28" s="56">
        <f t="shared" si="10"/>
        <v>0</v>
      </c>
      <c r="P28" s="54"/>
      <c r="Q28" s="54"/>
      <c r="R28" s="71"/>
      <c r="S28" s="72">
        <f t="shared" si="11"/>
        <v>0</v>
      </c>
      <c r="T28" s="57">
        <f t="shared" si="0"/>
        <v>0</v>
      </c>
      <c r="U28" s="54"/>
      <c r="V28" s="54"/>
      <c r="W28" s="71"/>
      <c r="X28" s="73">
        <f t="shared" si="12"/>
        <v>0</v>
      </c>
      <c r="Y28" s="56">
        <f t="shared" si="13"/>
        <v>0</v>
      </c>
      <c r="Z28" s="54"/>
      <c r="AA28" s="54"/>
      <c r="AB28" s="54"/>
      <c r="AC28" s="54"/>
      <c r="AD28" s="54"/>
      <c r="AE28" s="54"/>
      <c r="AF28" s="52">
        <f t="shared" si="1"/>
        <v>0</v>
      </c>
      <c r="AG28" s="57">
        <f t="shared" si="14"/>
        <v>0</v>
      </c>
      <c r="AH28" s="54"/>
      <c r="AI28" s="54"/>
      <c r="AJ28" s="54"/>
      <c r="AK28" s="55">
        <f t="shared" si="2"/>
        <v>0</v>
      </c>
      <c r="AL28" s="56">
        <f t="shared" si="15"/>
        <v>0</v>
      </c>
      <c r="AM28" s="54"/>
      <c r="AN28" s="54"/>
      <c r="AO28" s="54"/>
      <c r="AP28" s="54"/>
      <c r="AQ28" s="54"/>
      <c r="AR28" s="54"/>
      <c r="AS28" s="52">
        <f t="shared" si="3"/>
        <v>0</v>
      </c>
      <c r="AT28" s="57">
        <f t="shared" si="16"/>
        <v>0</v>
      </c>
      <c r="AU28" s="54"/>
      <c r="AV28" s="54"/>
      <c r="AW28" s="54"/>
      <c r="AX28" s="55">
        <f t="shared" si="4"/>
        <v>0</v>
      </c>
      <c r="AY28" s="54"/>
      <c r="AZ28" s="54"/>
      <c r="BA28" s="57">
        <f t="shared" si="5"/>
        <v>0</v>
      </c>
      <c r="BB28" s="58">
        <f t="shared" si="6"/>
        <v>0</v>
      </c>
      <c r="BC28" s="54"/>
      <c r="BD28" s="54"/>
      <c r="BE28" s="59">
        <f t="shared" si="17"/>
        <v>0</v>
      </c>
      <c r="BF28" s="60">
        <v>-2650884.38</v>
      </c>
      <c r="BG28" s="59">
        <f t="shared" si="7"/>
        <v>-2650884.38</v>
      </c>
      <c r="BJ28" s="74"/>
    </row>
    <row r="29" spans="1:62" ht="15" thickBot="1" x14ac:dyDescent="0.25">
      <c r="A29" s="2">
        <v>5</v>
      </c>
      <c r="C29" s="65" t="s">
        <v>63</v>
      </c>
      <c r="D29" s="45">
        <v>1588</v>
      </c>
      <c r="E29" s="54">
        <v>4993034</v>
      </c>
      <c r="F29" s="54">
        <v>-3317090</v>
      </c>
      <c r="G29" s="54"/>
      <c r="H29" s="71"/>
      <c r="I29" s="72">
        <f t="shared" si="8"/>
        <v>1675944</v>
      </c>
      <c r="J29" s="54">
        <v>535654</v>
      </c>
      <c r="K29" s="54">
        <v>-539032</v>
      </c>
      <c r="L29" s="54"/>
      <c r="M29" s="71"/>
      <c r="N29" s="73">
        <f t="shared" si="9"/>
        <v>-3378</v>
      </c>
      <c r="O29" s="56">
        <f t="shared" si="10"/>
        <v>1675944</v>
      </c>
      <c r="P29" s="54">
        <v>3070788</v>
      </c>
      <c r="Q29" s="54"/>
      <c r="R29" s="71"/>
      <c r="S29" s="72">
        <f t="shared" si="11"/>
        <v>4746732</v>
      </c>
      <c r="T29" s="57">
        <f t="shared" si="0"/>
        <v>-3378</v>
      </c>
      <c r="U29" s="54">
        <v>-65083</v>
      </c>
      <c r="V29" s="54"/>
      <c r="W29" s="71"/>
      <c r="X29" s="73">
        <f t="shared" si="12"/>
        <v>-68461</v>
      </c>
      <c r="Y29" s="56">
        <f t="shared" si="13"/>
        <v>4746732</v>
      </c>
      <c r="Z29" s="54">
        <f>1710789+4681852-AA29+75909</f>
        <v>4757761</v>
      </c>
      <c r="AA29" s="54">
        <v>1710789</v>
      </c>
      <c r="AB29" s="54"/>
      <c r="AC29" s="54"/>
      <c r="AD29" s="54"/>
      <c r="AE29" s="54"/>
      <c r="AF29" s="52">
        <f t="shared" si="1"/>
        <v>7793704</v>
      </c>
      <c r="AG29" s="57">
        <f t="shared" si="14"/>
        <v>-68461</v>
      </c>
      <c r="AH29" s="54">
        <f>-70318-57449-AI29</f>
        <v>-57449</v>
      </c>
      <c r="AI29" s="54">
        <v>-70318</v>
      </c>
      <c r="AJ29" s="54"/>
      <c r="AK29" s="55">
        <f t="shared" si="2"/>
        <v>-55592</v>
      </c>
      <c r="AL29" s="56">
        <f t="shared" si="15"/>
        <v>7793704</v>
      </c>
      <c r="AM29" s="54">
        <f>6407255-75909</f>
        <v>6331346</v>
      </c>
      <c r="AN29" s="54"/>
      <c r="AO29" s="54"/>
      <c r="AP29" s="54"/>
      <c r="AQ29" s="54"/>
      <c r="AR29" s="54">
        <v>-6419261</v>
      </c>
      <c r="AS29" s="52">
        <f t="shared" si="3"/>
        <v>7705789</v>
      </c>
      <c r="AT29" s="57">
        <f t="shared" si="16"/>
        <v>-55592</v>
      </c>
      <c r="AU29" s="54">
        <v>-161735.95000000001</v>
      </c>
      <c r="AV29" s="54"/>
      <c r="AW29" s="54"/>
      <c r="AX29" s="55">
        <f t="shared" si="4"/>
        <v>-217327.95</v>
      </c>
      <c r="AY29" s="54">
        <v>9554493</v>
      </c>
      <c r="AZ29" s="54">
        <v>49174</v>
      </c>
      <c r="BA29" s="57">
        <f t="shared" si="5"/>
        <v>-1848704</v>
      </c>
      <c r="BB29" s="58">
        <f t="shared" si="6"/>
        <v>-266501.95</v>
      </c>
      <c r="BC29" s="54">
        <f t="shared" ref="BC29" si="18">BA29*1.47%</f>
        <v>-27175.948799999998</v>
      </c>
      <c r="BD29" s="54">
        <f t="shared" ref="BD29" si="19">BA29*1.47%/12*4</f>
        <v>-9058.6495999999988</v>
      </c>
      <c r="BE29" s="59">
        <f t="shared" si="17"/>
        <v>-2151440.5484000002</v>
      </c>
      <c r="BF29" s="60">
        <v>15548194.189999999</v>
      </c>
      <c r="BG29" s="59">
        <f t="shared" si="7"/>
        <v>8059733.1399999997</v>
      </c>
    </row>
    <row r="30" spans="1:62" ht="15" thickBot="1" x14ac:dyDescent="0.25">
      <c r="A30" s="2">
        <v>6</v>
      </c>
      <c r="C30" s="65" t="s">
        <v>64</v>
      </c>
      <c r="D30" s="45">
        <v>1589</v>
      </c>
      <c r="E30" s="54"/>
      <c r="F30" s="54"/>
      <c r="G30" s="54"/>
      <c r="H30" s="71"/>
      <c r="I30" s="72">
        <f t="shared" si="8"/>
        <v>0</v>
      </c>
      <c r="J30" s="54"/>
      <c r="K30" s="54"/>
      <c r="L30" s="54"/>
      <c r="M30" s="71"/>
      <c r="N30" s="73">
        <f t="shared" si="9"/>
        <v>0</v>
      </c>
      <c r="O30" s="56">
        <f t="shared" si="10"/>
        <v>0</v>
      </c>
      <c r="P30" s="54"/>
      <c r="Q30" s="54"/>
      <c r="R30" s="71"/>
      <c r="S30" s="72">
        <f t="shared" si="11"/>
        <v>0</v>
      </c>
      <c r="T30" s="57">
        <f t="shared" si="0"/>
        <v>0</v>
      </c>
      <c r="U30" s="54"/>
      <c r="V30" s="54"/>
      <c r="W30" s="71"/>
      <c r="X30" s="73">
        <f t="shared" si="12"/>
        <v>0</v>
      </c>
      <c r="Y30" s="56">
        <f t="shared" si="13"/>
        <v>0</v>
      </c>
      <c r="Z30" s="54"/>
      <c r="AA30" s="54"/>
      <c r="AB30" s="54"/>
      <c r="AC30" s="54"/>
      <c r="AD30" s="54"/>
      <c r="AE30" s="54"/>
      <c r="AF30" s="52">
        <f t="shared" si="1"/>
        <v>0</v>
      </c>
      <c r="AG30" s="57">
        <f t="shared" si="14"/>
        <v>0</v>
      </c>
      <c r="AH30" s="54"/>
      <c r="AI30" s="54"/>
      <c r="AJ30" s="54"/>
      <c r="AK30" s="55">
        <f t="shared" si="2"/>
        <v>0</v>
      </c>
      <c r="AL30" s="56">
        <f t="shared" si="15"/>
        <v>0</v>
      </c>
      <c r="AM30" s="54"/>
      <c r="AN30" s="54"/>
      <c r="AO30" s="54"/>
      <c r="AP30" s="54"/>
      <c r="AQ30" s="54"/>
      <c r="AR30" s="54"/>
      <c r="AS30" s="52">
        <f t="shared" si="3"/>
        <v>0</v>
      </c>
      <c r="AT30" s="57">
        <f t="shared" si="16"/>
        <v>0</v>
      </c>
      <c r="AU30" s="54"/>
      <c r="AV30" s="54"/>
      <c r="AW30" s="54"/>
      <c r="AX30" s="55">
        <f t="shared" si="4"/>
        <v>0</v>
      </c>
      <c r="AY30" s="54"/>
      <c r="AZ30" s="54"/>
      <c r="BA30" s="57">
        <f t="shared" si="5"/>
        <v>0</v>
      </c>
      <c r="BB30" s="58">
        <f t="shared" si="6"/>
        <v>0</v>
      </c>
      <c r="BC30" s="54"/>
      <c r="BD30" s="54"/>
      <c r="BE30" s="59">
        <f t="shared" si="17"/>
        <v>0</v>
      </c>
      <c r="BF30" s="60">
        <v>-14209341.18</v>
      </c>
      <c r="BG30" s="59">
        <f t="shared" si="7"/>
        <v>-14209341.18</v>
      </c>
    </row>
    <row r="31" spans="1:62" ht="15" thickBot="1" x14ac:dyDescent="0.25">
      <c r="A31" s="2">
        <v>7</v>
      </c>
      <c r="C31" s="34" t="s">
        <v>65</v>
      </c>
      <c r="D31" s="45">
        <v>1590</v>
      </c>
      <c r="E31" s="54"/>
      <c r="F31" s="54"/>
      <c r="G31" s="54"/>
      <c r="H31" s="71"/>
      <c r="I31" s="72">
        <f t="shared" si="8"/>
        <v>0</v>
      </c>
      <c r="J31" s="54"/>
      <c r="K31" s="54"/>
      <c r="L31" s="54"/>
      <c r="M31" s="71"/>
      <c r="N31" s="73">
        <f t="shared" si="9"/>
        <v>0</v>
      </c>
      <c r="O31" s="56">
        <f t="shared" si="10"/>
        <v>0</v>
      </c>
      <c r="P31" s="54"/>
      <c r="Q31" s="54"/>
      <c r="R31" s="71"/>
      <c r="S31" s="72">
        <f t="shared" si="11"/>
        <v>0</v>
      </c>
      <c r="T31" s="57">
        <f t="shared" si="0"/>
        <v>0</v>
      </c>
      <c r="U31" s="54"/>
      <c r="V31" s="54"/>
      <c r="W31" s="71"/>
      <c r="X31" s="73">
        <f t="shared" si="12"/>
        <v>0</v>
      </c>
      <c r="Y31" s="56">
        <f t="shared" si="13"/>
        <v>0</v>
      </c>
      <c r="Z31" s="54"/>
      <c r="AA31" s="54"/>
      <c r="AB31" s="54"/>
      <c r="AC31" s="54"/>
      <c r="AD31" s="54"/>
      <c r="AE31" s="54"/>
      <c r="AF31" s="52">
        <f t="shared" si="1"/>
        <v>0</v>
      </c>
      <c r="AG31" s="57">
        <f t="shared" si="14"/>
        <v>0</v>
      </c>
      <c r="AH31" s="54"/>
      <c r="AI31" s="54"/>
      <c r="AJ31" s="54"/>
      <c r="AK31" s="55">
        <f t="shared" si="2"/>
        <v>0</v>
      </c>
      <c r="AL31" s="56">
        <f t="shared" si="15"/>
        <v>0</v>
      </c>
      <c r="AM31" s="54"/>
      <c r="AN31" s="54"/>
      <c r="AO31" s="54"/>
      <c r="AP31" s="54"/>
      <c r="AQ31" s="54"/>
      <c r="AR31" s="54"/>
      <c r="AS31" s="52">
        <f t="shared" si="3"/>
        <v>0</v>
      </c>
      <c r="AT31" s="57">
        <f t="shared" si="16"/>
        <v>0</v>
      </c>
      <c r="AU31" s="54"/>
      <c r="AV31" s="54"/>
      <c r="AW31" s="54"/>
      <c r="AX31" s="55">
        <f t="shared" si="4"/>
        <v>0</v>
      </c>
      <c r="AY31" s="54"/>
      <c r="AZ31" s="54"/>
      <c r="BA31" s="57">
        <f t="shared" si="5"/>
        <v>0</v>
      </c>
      <c r="BB31" s="58">
        <f t="shared" si="6"/>
        <v>0</v>
      </c>
      <c r="BC31" s="54"/>
      <c r="BD31" s="54"/>
      <c r="BE31" s="59">
        <f t="shared" si="17"/>
        <v>0</v>
      </c>
      <c r="BF31" s="60">
        <v>0</v>
      </c>
      <c r="BG31" s="59">
        <f t="shared" si="7"/>
        <v>0</v>
      </c>
    </row>
    <row r="32" spans="1:62" ht="17.25" thickBot="1" x14ac:dyDescent="0.25">
      <c r="A32" s="2">
        <v>8</v>
      </c>
      <c r="C32" s="75" t="s">
        <v>66</v>
      </c>
      <c r="D32" s="45">
        <v>1595</v>
      </c>
      <c r="E32" s="54"/>
      <c r="F32" s="54"/>
      <c r="G32" s="54"/>
      <c r="H32" s="71"/>
      <c r="I32" s="72">
        <f t="shared" si="8"/>
        <v>0</v>
      </c>
      <c r="J32" s="54"/>
      <c r="K32" s="54"/>
      <c r="L32" s="54"/>
      <c r="M32" s="71"/>
      <c r="N32" s="73">
        <f t="shared" si="9"/>
        <v>0</v>
      </c>
      <c r="O32" s="56">
        <f>I32</f>
        <v>0</v>
      </c>
      <c r="P32" s="54"/>
      <c r="Q32" s="54"/>
      <c r="R32" s="71"/>
      <c r="S32" s="72">
        <f t="shared" si="11"/>
        <v>0</v>
      </c>
      <c r="T32" s="57">
        <f t="shared" si="0"/>
        <v>0</v>
      </c>
      <c r="U32" s="54"/>
      <c r="V32" s="54"/>
      <c r="W32" s="71"/>
      <c r="X32" s="73">
        <f t="shared" si="12"/>
        <v>0</v>
      </c>
      <c r="Y32" s="56">
        <f t="shared" si="13"/>
        <v>0</v>
      </c>
      <c r="Z32" s="54"/>
      <c r="AA32" s="54"/>
      <c r="AB32" s="54"/>
      <c r="AC32" s="54"/>
      <c r="AD32" s="54"/>
      <c r="AE32" s="54"/>
      <c r="AF32" s="52">
        <f t="shared" si="1"/>
        <v>0</v>
      </c>
      <c r="AG32" s="57">
        <f t="shared" si="14"/>
        <v>0</v>
      </c>
      <c r="AH32" s="54"/>
      <c r="AI32" s="54"/>
      <c r="AJ32" s="54"/>
      <c r="AK32" s="55">
        <f t="shared" si="2"/>
        <v>0</v>
      </c>
      <c r="AL32" s="56">
        <f t="shared" si="15"/>
        <v>0</v>
      </c>
      <c r="AM32" s="54"/>
      <c r="AN32" s="54"/>
      <c r="AO32" s="54"/>
      <c r="AP32" s="54"/>
      <c r="AQ32" s="54"/>
      <c r="AR32" s="54"/>
      <c r="AS32" s="52">
        <f t="shared" si="3"/>
        <v>0</v>
      </c>
      <c r="AT32" s="57">
        <f t="shared" si="16"/>
        <v>0</v>
      </c>
      <c r="AU32" s="54"/>
      <c r="AV32" s="54"/>
      <c r="AW32" s="54"/>
      <c r="AX32" s="55">
        <f t="shared" si="4"/>
        <v>0</v>
      </c>
      <c r="AY32" s="54"/>
      <c r="AZ32" s="54"/>
      <c r="BA32" s="57">
        <f t="shared" si="5"/>
        <v>0</v>
      </c>
      <c r="BB32" s="58">
        <f t="shared" si="6"/>
        <v>0</v>
      </c>
      <c r="BC32" s="54"/>
      <c r="BD32" s="54"/>
      <c r="BE32" s="59">
        <f t="shared" si="17"/>
        <v>0</v>
      </c>
      <c r="BF32" s="60"/>
      <c r="BG32" s="59">
        <f t="shared" si="7"/>
        <v>0</v>
      </c>
    </row>
    <row r="33" spans="1:59" ht="17.25" thickBot="1" x14ac:dyDescent="0.25">
      <c r="A33" s="2">
        <v>9</v>
      </c>
      <c r="C33" s="75" t="s">
        <v>67</v>
      </c>
      <c r="D33" s="45">
        <v>1595</v>
      </c>
      <c r="E33" s="54"/>
      <c r="F33" s="54"/>
      <c r="G33" s="54"/>
      <c r="H33" s="71"/>
      <c r="I33" s="72">
        <f t="shared" si="8"/>
        <v>0</v>
      </c>
      <c r="J33" s="54"/>
      <c r="K33" s="54"/>
      <c r="L33" s="54"/>
      <c r="M33" s="71"/>
      <c r="N33" s="73">
        <f t="shared" si="9"/>
        <v>0</v>
      </c>
      <c r="O33" s="56">
        <f>I33</f>
        <v>0</v>
      </c>
      <c r="P33" s="54"/>
      <c r="Q33" s="54"/>
      <c r="R33" s="71"/>
      <c r="S33" s="72">
        <f t="shared" si="11"/>
        <v>0</v>
      </c>
      <c r="T33" s="57">
        <f t="shared" si="0"/>
        <v>0</v>
      </c>
      <c r="U33" s="54"/>
      <c r="V33" s="54"/>
      <c r="W33" s="71"/>
      <c r="X33" s="73">
        <f t="shared" si="12"/>
        <v>0</v>
      </c>
      <c r="Y33" s="56">
        <f t="shared" si="13"/>
        <v>0</v>
      </c>
      <c r="Z33" s="54"/>
      <c r="AA33" s="54"/>
      <c r="AB33" s="54"/>
      <c r="AC33" s="54"/>
      <c r="AD33" s="54"/>
      <c r="AE33" s="54"/>
      <c r="AF33" s="52">
        <f t="shared" si="1"/>
        <v>0</v>
      </c>
      <c r="AG33" s="57">
        <f t="shared" si="14"/>
        <v>0</v>
      </c>
      <c r="AH33" s="54"/>
      <c r="AI33" s="54"/>
      <c r="AJ33" s="54"/>
      <c r="AK33" s="55">
        <f t="shared" si="2"/>
        <v>0</v>
      </c>
      <c r="AL33" s="56">
        <f t="shared" si="15"/>
        <v>0</v>
      </c>
      <c r="AM33" s="54"/>
      <c r="AN33" s="54"/>
      <c r="AO33" s="54"/>
      <c r="AP33" s="54"/>
      <c r="AQ33" s="54"/>
      <c r="AR33" s="54"/>
      <c r="AS33" s="52">
        <f t="shared" si="3"/>
        <v>0</v>
      </c>
      <c r="AT33" s="57">
        <f t="shared" si="16"/>
        <v>0</v>
      </c>
      <c r="AU33" s="54"/>
      <c r="AV33" s="54"/>
      <c r="AW33" s="54"/>
      <c r="AX33" s="55">
        <f t="shared" si="4"/>
        <v>0</v>
      </c>
      <c r="AY33" s="54"/>
      <c r="AZ33" s="54"/>
      <c r="BA33" s="57">
        <f t="shared" si="5"/>
        <v>0</v>
      </c>
      <c r="BB33" s="58">
        <f t="shared" si="6"/>
        <v>0</v>
      </c>
      <c r="BC33" s="54"/>
      <c r="BD33" s="54"/>
      <c r="BE33" s="59">
        <f t="shared" si="17"/>
        <v>0</v>
      </c>
      <c r="BF33" s="60"/>
      <c r="BG33" s="59">
        <f t="shared" si="7"/>
        <v>0</v>
      </c>
    </row>
    <row r="34" spans="1:59" ht="17.25" thickBot="1" x14ac:dyDescent="0.25">
      <c r="A34" s="2">
        <v>9</v>
      </c>
      <c r="C34" s="75" t="s">
        <v>68</v>
      </c>
      <c r="D34" s="45">
        <v>1595</v>
      </c>
      <c r="E34" s="54"/>
      <c r="F34" s="54"/>
      <c r="G34" s="54"/>
      <c r="H34" s="71"/>
      <c r="I34" s="72">
        <f t="shared" si="8"/>
        <v>0</v>
      </c>
      <c r="J34" s="54"/>
      <c r="K34" s="54"/>
      <c r="L34" s="54"/>
      <c r="M34" s="71"/>
      <c r="N34" s="73">
        <f t="shared" si="9"/>
        <v>0</v>
      </c>
      <c r="O34" s="56">
        <f>I34</f>
        <v>0</v>
      </c>
      <c r="P34" s="54"/>
      <c r="Q34" s="54"/>
      <c r="R34" s="71"/>
      <c r="S34" s="72">
        <f t="shared" si="11"/>
        <v>0</v>
      </c>
      <c r="T34" s="57">
        <f t="shared" si="0"/>
        <v>0</v>
      </c>
      <c r="U34" s="54"/>
      <c r="V34" s="54"/>
      <c r="W34" s="71"/>
      <c r="X34" s="73">
        <f t="shared" si="12"/>
        <v>0</v>
      </c>
      <c r="Y34" s="56">
        <f t="shared" si="13"/>
        <v>0</v>
      </c>
      <c r="Z34" s="54"/>
      <c r="AA34" s="54"/>
      <c r="AB34" s="54"/>
      <c r="AC34" s="54"/>
      <c r="AD34" s="54"/>
      <c r="AE34" s="54"/>
      <c r="AF34" s="52">
        <f t="shared" si="1"/>
        <v>0</v>
      </c>
      <c r="AG34" s="57">
        <f t="shared" si="14"/>
        <v>0</v>
      </c>
      <c r="AH34" s="54"/>
      <c r="AI34" s="54"/>
      <c r="AJ34" s="54"/>
      <c r="AK34" s="55">
        <f t="shared" si="2"/>
        <v>0</v>
      </c>
      <c r="AL34" s="56">
        <f t="shared" si="15"/>
        <v>0</v>
      </c>
      <c r="AM34" s="54"/>
      <c r="AN34" s="54"/>
      <c r="AO34" s="54"/>
      <c r="AP34" s="54"/>
      <c r="AQ34" s="54"/>
      <c r="AR34" s="54"/>
      <c r="AS34" s="52">
        <f t="shared" si="3"/>
        <v>0</v>
      </c>
      <c r="AT34" s="57">
        <f t="shared" si="16"/>
        <v>0</v>
      </c>
      <c r="AU34" s="54"/>
      <c r="AV34" s="54"/>
      <c r="AW34" s="54"/>
      <c r="AX34" s="55">
        <f t="shared" si="4"/>
        <v>0</v>
      </c>
      <c r="AY34" s="54"/>
      <c r="AZ34" s="54"/>
      <c r="BA34" s="57">
        <f t="shared" si="5"/>
        <v>0</v>
      </c>
      <c r="BB34" s="58">
        <f t="shared" si="6"/>
        <v>0</v>
      </c>
      <c r="BC34" s="54"/>
      <c r="BD34" s="54"/>
      <c r="BE34" s="59">
        <f t="shared" si="17"/>
        <v>0</v>
      </c>
      <c r="BF34" s="60"/>
      <c r="BG34" s="59">
        <f t="shared" si="7"/>
        <v>0</v>
      </c>
    </row>
    <row r="35" spans="1:59" ht="17.25" thickBot="1" x14ac:dyDescent="0.25">
      <c r="A35" s="2">
        <v>9</v>
      </c>
      <c r="C35" s="75" t="s">
        <v>69</v>
      </c>
      <c r="D35" s="45">
        <v>1595</v>
      </c>
      <c r="E35" s="54"/>
      <c r="F35" s="54"/>
      <c r="G35" s="54"/>
      <c r="H35" s="71"/>
      <c r="I35" s="72">
        <f t="shared" si="8"/>
        <v>0</v>
      </c>
      <c r="J35" s="54"/>
      <c r="K35" s="54"/>
      <c r="L35" s="54"/>
      <c r="M35" s="71"/>
      <c r="N35" s="73">
        <f t="shared" si="9"/>
        <v>0</v>
      </c>
      <c r="O35" s="56">
        <f>I35</f>
        <v>0</v>
      </c>
      <c r="P35" s="54"/>
      <c r="Q35" s="54"/>
      <c r="R35" s="71"/>
      <c r="S35" s="72">
        <f t="shared" si="11"/>
        <v>0</v>
      </c>
      <c r="T35" s="57">
        <f t="shared" si="0"/>
        <v>0</v>
      </c>
      <c r="U35" s="54"/>
      <c r="V35" s="54"/>
      <c r="W35" s="71"/>
      <c r="X35" s="73">
        <f t="shared" si="12"/>
        <v>0</v>
      </c>
      <c r="Y35" s="56">
        <f t="shared" si="13"/>
        <v>0</v>
      </c>
      <c r="Z35" s="54"/>
      <c r="AA35" s="54"/>
      <c r="AB35" s="54"/>
      <c r="AC35" s="54"/>
      <c r="AD35" s="54"/>
      <c r="AE35" s="54"/>
      <c r="AF35" s="52">
        <f t="shared" si="1"/>
        <v>0</v>
      </c>
      <c r="AG35" s="57">
        <f t="shared" si="14"/>
        <v>0</v>
      </c>
      <c r="AH35" s="54"/>
      <c r="AI35" s="54"/>
      <c r="AJ35" s="54"/>
      <c r="AK35" s="55">
        <f t="shared" si="2"/>
        <v>0</v>
      </c>
      <c r="AL35" s="56">
        <f t="shared" si="15"/>
        <v>0</v>
      </c>
      <c r="AM35" s="54"/>
      <c r="AN35" s="54"/>
      <c r="AO35" s="54"/>
      <c r="AP35" s="54"/>
      <c r="AQ35" s="54"/>
      <c r="AR35" s="54"/>
      <c r="AS35" s="52">
        <f t="shared" si="3"/>
        <v>0</v>
      </c>
      <c r="AT35" s="57">
        <f t="shared" si="16"/>
        <v>0</v>
      </c>
      <c r="AU35" s="54"/>
      <c r="AV35" s="54"/>
      <c r="AW35" s="54"/>
      <c r="AX35" s="55">
        <f t="shared" si="4"/>
        <v>0</v>
      </c>
      <c r="AY35" s="54"/>
      <c r="AZ35" s="54"/>
      <c r="BA35" s="57">
        <f t="shared" si="5"/>
        <v>0</v>
      </c>
      <c r="BB35" s="58">
        <f t="shared" si="6"/>
        <v>0</v>
      </c>
      <c r="BC35" s="54"/>
      <c r="BD35" s="54"/>
      <c r="BE35" s="59">
        <f>SUM(BA35:BD35)</f>
        <v>0</v>
      </c>
      <c r="BF35" s="60"/>
      <c r="BG35" s="59">
        <f t="shared" si="7"/>
        <v>0</v>
      </c>
    </row>
    <row r="36" spans="1:59" ht="17.25" thickBot="1" x14ac:dyDescent="0.25">
      <c r="A36" s="2">
        <v>9</v>
      </c>
      <c r="C36" s="75" t="s">
        <v>70</v>
      </c>
      <c r="D36" s="45">
        <v>1595</v>
      </c>
      <c r="E36" s="54"/>
      <c r="F36" s="54"/>
      <c r="G36" s="54"/>
      <c r="H36" s="71"/>
      <c r="I36" s="72">
        <f t="shared" si="8"/>
        <v>0</v>
      </c>
      <c r="J36" s="54"/>
      <c r="K36" s="54"/>
      <c r="L36" s="54"/>
      <c r="M36" s="71"/>
      <c r="N36" s="73">
        <f t="shared" si="9"/>
        <v>0</v>
      </c>
      <c r="O36" s="56">
        <f>I36</f>
        <v>0</v>
      </c>
      <c r="P36" s="54"/>
      <c r="Q36" s="54"/>
      <c r="R36" s="71"/>
      <c r="S36" s="72">
        <f t="shared" si="11"/>
        <v>0</v>
      </c>
      <c r="T36" s="57">
        <f>N36</f>
        <v>0</v>
      </c>
      <c r="U36" s="54"/>
      <c r="V36" s="54"/>
      <c r="W36" s="71"/>
      <c r="X36" s="73">
        <f t="shared" si="12"/>
        <v>0</v>
      </c>
      <c r="Y36" s="56">
        <f>S36</f>
        <v>0</v>
      </c>
      <c r="Z36" s="54"/>
      <c r="AA36" s="54"/>
      <c r="AB36" s="54"/>
      <c r="AC36" s="54"/>
      <c r="AD36" s="54"/>
      <c r="AE36" s="54"/>
      <c r="AF36" s="52">
        <f>Y36+Z36-AA36+SUM(AB36:AE36)</f>
        <v>0</v>
      </c>
      <c r="AG36" s="57">
        <f>X36</f>
        <v>0</v>
      </c>
      <c r="AH36" s="54"/>
      <c r="AI36" s="54"/>
      <c r="AJ36" s="54"/>
      <c r="AK36" s="55">
        <f>AG36+AH36-AI36+AJ36</f>
        <v>0</v>
      </c>
      <c r="AL36" s="56">
        <f>AF36</f>
        <v>0</v>
      </c>
      <c r="AM36" s="54"/>
      <c r="AN36" s="54"/>
      <c r="AO36" s="54"/>
      <c r="AP36" s="54"/>
      <c r="AQ36" s="54"/>
      <c r="AR36" s="54"/>
      <c r="AS36" s="52">
        <f>AL36+AM36-AN36+SUM(AO36:AR36)</f>
        <v>0</v>
      </c>
      <c r="AT36" s="57">
        <f>AK36</f>
        <v>0</v>
      </c>
      <c r="AU36" s="54"/>
      <c r="AV36" s="54"/>
      <c r="AW36" s="54"/>
      <c r="AX36" s="55">
        <f>AT36+AU36-AV36+AW36</f>
        <v>0</v>
      </c>
      <c r="AY36" s="54"/>
      <c r="AZ36" s="54"/>
      <c r="BA36" s="57">
        <f t="shared" si="5"/>
        <v>0</v>
      </c>
      <c r="BB36" s="58">
        <f t="shared" si="6"/>
        <v>0</v>
      </c>
      <c r="BC36" s="54"/>
      <c r="BD36" s="54"/>
      <c r="BE36" s="59">
        <f>SUM(BA36:BD36)</f>
        <v>0</v>
      </c>
      <c r="BF36" s="60">
        <v>1215169</v>
      </c>
      <c r="BG36" s="59">
        <f t="shared" si="7"/>
        <v>1215169</v>
      </c>
    </row>
    <row r="37" spans="1:59" ht="14.25" x14ac:dyDescent="0.2">
      <c r="C37" s="34"/>
      <c r="D37" s="76"/>
      <c r="E37" s="77"/>
      <c r="F37" s="52"/>
      <c r="G37" s="52"/>
      <c r="H37" s="52"/>
      <c r="I37" s="78"/>
      <c r="J37" s="52"/>
      <c r="K37" s="52"/>
      <c r="L37" s="52"/>
      <c r="M37" s="52"/>
      <c r="N37" s="79"/>
      <c r="O37" s="77"/>
      <c r="P37" s="52"/>
      <c r="Q37" s="52"/>
      <c r="R37" s="52"/>
      <c r="S37" s="78"/>
      <c r="T37" s="52"/>
      <c r="U37" s="52"/>
      <c r="V37" s="52"/>
      <c r="W37" s="52"/>
      <c r="X37" s="79"/>
      <c r="Y37" s="77"/>
      <c r="Z37" s="52"/>
      <c r="AA37" s="52"/>
      <c r="AB37" s="52"/>
      <c r="AC37" s="52"/>
      <c r="AD37" s="52"/>
      <c r="AE37" s="52"/>
      <c r="AF37" s="52"/>
      <c r="AG37" s="52"/>
      <c r="AH37" s="52"/>
      <c r="AI37" s="52"/>
      <c r="AJ37" s="52"/>
      <c r="AK37" s="55"/>
      <c r="AL37" s="77"/>
      <c r="AM37" s="52"/>
      <c r="AN37" s="52"/>
      <c r="AO37" s="52"/>
      <c r="AP37" s="52"/>
      <c r="AQ37" s="52"/>
      <c r="AR37" s="52"/>
      <c r="AS37" s="52"/>
      <c r="AT37" s="52"/>
      <c r="AU37" s="52"/>
      <c r="AV37" s="52"/>
      <c r="AW37" s="52"/>
      <c r="AX37" s="55"/>
      <c r="AY37" s="77"/>
      <c r="AZ37" s="52"/>
      <c r="BA37" s="52"/>
      <c r="BB37" s="55"/>
      <c r="BC37" s="80"/>
      <c r="BD37" s="80"/>
      <c r="BE37" s="59"/>
      <c r="BF37" s="81"/>
      <c r="BG37" s="59"/>
    </row>
    <row r="38" spans="1:59" ht="15" x14ac:dyDescent="0.25">
      <c r="C38" s="82" t="s">
        <v>64</v>
      </c>
      <c r="D38" s="83">
        <v>1589</v>
      </c>
      <c r="E38" s="77">
        <f t="shared" ref="E38:X38" si="20">E30</f>
        <v>0</v>
      </c>
      <c r="F38" s="52">
        <f t="shared" si="20"/>
        <v>0</v>
      </c>
      <c r="G38" s="52">
        <f t="shared" si="20"/>
        <v>0</v>
      </c>
      <c r="H38" s="52">
        <f t="shared" si="20"/>
        <v>0</v>
      </c>
      <c r="I38" s="52">
        <f t="shared" si="20"/>
        <v>0</v>
      </c>
      <c r="J38" s="52">
        <f t="shared" si="20"/>
        <v>0</v>
      </c>
      <c r="K38" s="52">
        <f t="shared" si="20"/>
        <v>0</v>
      </c>
      <c r="L38" s="52">
        <f t="shared" si="20"/>
        <v>0</v>
      </c>
      <c r="M38" s="52">
        <f t="shared" si="20"/>
        <v>0</v>
      </c>
      <c r="N38" s="55">
        <f t="shared" si="20"/>
        <v>0</v>
      </c>
      <c r="O38" s="77">
        <f t="shared" si="20"/>
        <v>0</v>
      </c>
      <c r="P38" s="52">
        <f t="shared" si="20"/>
        <v>0</v>
      </c>
      <c r="Q38" s="52">
        <f t="shared" si="20"/>
        <v>0</v>
      </c>
      <c r="R38" s="52">
        <f t="shared" si="20"/>
        <v>0</v>
      </c>
      <c r="S38" s="52">
        <f t="shared" si="20"/>
        <v>0</v>
      </c>
      <c r="T38" s="52">
        <f t="shared" si="20"/>
        <v>0</v>
      </c>
      <c r="U38" s="52">
        <f t="shared" si="20"/>
        <v>0</v>
      </c>
      <c r="V38" s="52">
        <f t="shared" si="20"/>
        <v>0</v>
      </c>
      <c r="W38" s="52">
        <f t="shared" si="20"/>
        <v>0</v>
      </c>
      <c r="X38" s="55">
        <f t="shared" si="20"/>
        <v>0</v>
      </c>
      <c r="Y38" s="77">
        <f>Y30</f>
        <v>0</v>
      </c>
      <c r="Z38" s="52">
        <f t="shared" ref="Z38:AX38" si="21">Z30</f>
        <v>0</v>
      </c>
      <c r="AA38" s="52">
        <f t="shared" si="21"/>
        <v>0</v>
      </c>
      <c r="AB38" s="52">
        <f t="shared" si="21"/>
        <v>0</v>
      </c>
      <c r="AC38" s="52">
        <f t="shared" si="21"/>
        <v>0</v>
      </c>
      <c r="AD38" s="52">
        <f t="shared" si="21"/>
        <v>0</v>
      </c>
      <c r="AE38" s="52">
        <f t="shared" si="21"/>
        <v>0</v>
      </c>
      <c r="AF38" s="52">
        <f t="shared" si="21"/>
        <v>0</v>
      </c>
      <c r="AG38" s="52">
        <f t="shared" si="21"/>
        <v>0</v>
      </c>
      <c r="AH38" s="52">
        <f t="shared" si="21"/>
        <v>0</v>
      </c>
      <c r="AI38" s="52">
        <f t="shared" si="21"/>
        <v>0</v>
      </c>
      <c r="AJ38" s="52">
        <f t="shared" si="21"/>
        <v>0</v>
      </c>
      <c r="AK38" s="55">
        <f t="shared" si="21"/>
        <v>0</v>
      </c>
      <c r="AL38" s="77">
        <f t="shared" si="21"/>
        <v>0</v>
      </c>
      <c r="AM38" s="52">
        <f t="shared" si="21"/>
        <v>0</v>
      </c>
      <c r="AN38" s="52">
        <f t="shared" si="21"/>
        <v>0</v>
      </c>
      <c r="AO38" s="52">
        <f t="shared" si="21"/>
        <v>0</v>
      </c>
      <c r="AP38" s="52">
        <f t="shared" si="21"/>
        <v>0</v>
      </c>
      <c r="AQ38" s="52">
        <f t="shared" si="21"/>
        <v>0</v>
      </c>
      <c r="AR38" s="52">
        <f t="shared" si="21"/>
        <v>0</v>
      </c>
      <c r="AS38" s="52">
        <f t="shared" si="21"/>
        <v>0</v>
      </c>
      <c r="AT38" s="52">
        <f t="shared" si="21"/>
        <v>0</v>
      </c>
      <c r="AU38" s="52">
        <f t="shared" si="21"/>
        <v>0</v>
      </c>
      <c r="AV38" s="52">
        <f t="shared" si="21"/>
        <v>0</v>
      </c>
      <c r="AW38" s="52">
        <f t="shared" si="21"/>
        <v>0</v>
      </c>
      <c r="AX38" s="55">
        <f t="shared" si="21"/>
        <v>0</v>
      </c>
      <c r="AY38" s="77">
        <f>AY30</f>
        <v>0</v>
      </c>
      <c r="AZ38" s="52">
        <f t="shared" ref="AZ38:BG38" si="22">AZ30</f>
        <v>0</v>
      </c>
      <c r="BA38" s="52">
        <f t="shared" si="22"/>
        <v>0</v>
      </c>
      <c r="BB38" s="55">
        <f t="shared" si="22"/>
        <v>0</v>
      </c>
      <c r="BC38" s="77">
        <f t="shared" si="22"/>
        <v>0</v>
      </c>
      <c r="BD38" s="52">
        <f t="shared" si="22"/>
        <v>0</v>
      </c>
      <c r="BE38" s="55">
        <f t="shared" si="22"/>
        <v>0</v>
      </c>
      <c r="BF38" s="77">
        <f t="shared" si="22"/>
        <v>-14209341.18</v>
      </c>
      <c r="BG38" s="84">
        <f t="shared" si="22"/>
        <v>-14209341.18</v>
      </c>
    </row>
    <row r="39" spans="1:59" ht="15" x14ac:dyDescent="0.25">
      <c r="C39" s="82" t="s">
        <v>71</v>
      </c>
      <c r="D39" s="85"/>
      <c r="E39" s="77">
        <f t="shared" ref="E39:X39" si="23">SUM(E24:E29,E31:E36)</f>
        <v>4993034</v>
      </c>
      <c r="F39" s="52">
        <f t="shared" si="23"/>
        <v>-3317090</v>
      </c>
      <c r="G39" s="52">
        <f t="shared" si="23"/>
        <v>0</v>
      </c>
      <c r="H39" s="52">
        <f t="shared" si="23"/>
        <v>0</v>
      </c>
      <c r="I39" s="52">
        <f t="shared" si="23"/>
        <v>1675944</v>
      </c>
      <c r="J39" s="52">
        <f t="shared" si="23"/>
        <v>535654</v>
      </c>
      <c r="K39" s="52">
        <f t="shared" si="23"/>
        <v>-539032</v>
      </c>
      <c r="L39" s="52">
        <f t="shared" si="23"/>
        <v>0</v>
      </c>
      <c r="M39" s="52">
        <f t="shared" si="23"/>
        <v>0</v>
      </c>
      <c r="N39" s="55">
        <f t="shared" si="23"/>
        <v>-3378</v>
      </c>
      <c r="O39" s="77">
        <f t="shared" si="23"/>
        <v>1675944</v>
      </c>
      <c r="P39" s="52">
        <f t="shared" si="23"/>
        <v>3070788</v>
      </c>
      <c r="Q39" s="52">
        <f t="shared" si="23"/>
        <v>0</v>
      </c>
      <c r="R39" s="52">
        <f t="shared" si="23"/>
        <v>0</v>
      </c>
      <c r="S39" s="52">
        <f t="shared" si="23"/>
        <v>4746732</v>
      </c>
      <c r="T39" s="52">
        <f t="shared" si="23"/>
        <v>-3378</v>
      </c>
      <c r="U39" s="52">
        <f t="shared" si="23"/>
        <v>-65083</v>
      </c>
      <c r="V39" s="52">
        <f t="shared" si="23"/>
        <v>0</v>
      </c>
      <c r="W39" s="52">
        <f t="shared" si="23"/>
        <v>0</v>
      </c>
      <c r="X39" s="55">
        <f t="shared" si="23"/>
        <v>-68461</v>
      </c>
      <c r="Y39" s="77">
        <f>SUM(Y24:Y29,Y31:Y36)</f>
        <v>4746732</v>
      </c>
      <c r="Z39" s="52">
        <f t="shared" ref="Z39:AX39" si="24">SUM(Z24:Z29,Z31:Z36)</f>
        <v>4757761</v>
      </c>
      <c r="AA39" s="52">
        <f t="shared" si="24"/>
        <v>1710789</v>
      </c>
      <c r="AB39" s="52">
        <f t="shared" si="24"/>
        <v>0</v>
      </c>
      <c r="AC39" s="52">
        <f t="shared" si="24"/>
        <v>0</v>
      </c>
      <c r="AD39" s="52">
        <f t="shared" si="24"/>
        <v>0</v>
      </c>
      <c r="AE39" s="52">
        <f t="shared" si="24"/>
        <v>0</v>
      </c>
      <c r="AF39" s="52">
        <f t="shared" si="24"/>
        <v>7793704</v>
      </c>
      <c r="AG39" s="52">
        <f t="shared" si="24"/>
        <v>-68461</v>
      </c>
      <c r="AH39" s="52">
        <f>SUM(AH24:AH29,AH31:AH36)</f>
        <v>-57449</v>
      </c>
      <c r="AI39" s="52">
        <f t="shared" si="24"/>
        <v>-70318</v>
      </c>
      <c r="AJ39" s="52">
        <f t="shared" si="24"/>
        <v>0</v>
      </c>
      <c r="AK39" s="52">
        <f t="shared" si="24"/>
        <v>-55592</v>
      </c>
      <c r="AL39" s="77">
        <f t="shared" si="24"/>
        <v>7793704</v>
      </c>
      <c r="AM39" s="52">
        <f t="shared" si="24"/>
        <v>6331346</v>
      </c>
      <c r="AN39" s="52">
        <f t="shared" si="24"/>
        <v>0</v>
      </c>
      <c r="AO39" s="52">
        <f t="shared" si="24"/>
        <v>0</v>
      </c>
      <c r="AP39" s="52">
        <f t="shared" si="24"/>
        <v>0</v>
      </c>
      <c r="AQ39" s="52">
        <f t="shared" si="24"/>
        <v>0</v>
      </c>
      <c r="AR39" s="52">
        <f t="shared" si="24"/>
        <v>-6419261</v>
      </c>
      <c r="AS39" s="52">
        <f t="shared" si="24"/>
        <v>7705789</v>
      </c>
      <c r="AT39" s="52">
        <f t="shared" si="24"/>
        <v>-55592</v>
      </c>
      <c r="AU39" s="52">
        <f t="shared" si="24"/>
        <v>-161735.95000000001</v>
      </c>
      <c r="AV39" s="52">
        <f t="shared" si="24"/>
        <v>0</v>
      </c>
      <c r="AW39" s="52">
        <f t="shared" si="24"/>
        <v>0</v>
      </c>
      <c r="AX39" s="52">
        <f t="shared" si="24"/>
        <v>-217327.95</v>
      </c>
      <c r="AY39" s="77">
        <f>SUM(AY24:AY29,AY31:AY36)</f>
        <v>9554493</v>
      </c>
      <c r="AZ39" s="52">
        <f t="shared" ref="AZ39:BG39" si="25">SUM(AZ24:AZ29,AZ31:AZ36)</f>
        <v>49174</v>
      </c>
      <c r="BA39" s="52">
        <f t="shared" si="25"/>
        <v>-1848704</v>
      </c>
      <c r="BB39" s="55">
        <f t="shared" si="25"/>
        <v>-266501.95</v>
      </c>
      <c r="BC39" s="77">
        <f t="shared" si="25"/>
        <v>-27175.948799999998</v>
      </c>
      <c r="BD39" s="52">
        <f t="shared" si="25"/>
        <v>-9058.6495999999988</v>
      </c>
      <c r="BE39" s="55">
        <f t="shared" si="25"/>
        <v>-2151440.5484000002</v>
      </c>
      <c r="BF39" s="77">
        <f t="shared" si="25"/>
        <v>11195061.439999999</v>
      </c>
      <c r="BG39" s="84">
        <f t="shared" si="25"/>
        <v>3706600.3899999997</v>
      </c>
    </row>
    <row r="40" spans="1:59" ht="15" x14ac:dyDescent="0.25">
      <c r="C40" s="86" t="s">
        <v>72</v>
      </c>
      <c r="D40" s="87"/>
      <c r="E40" s="77">
        <f t="shared" ref="E40:O40" si="26">SUM(E24:E36)</f>
        <v>4993034</v>
      </c>
      <c r="F40" s="52">
        <f t="shared" si="26"/>
        <v>-3317090</v>
      </c>
      <c r="G40" s="52">
        <f t="shared" si="26"/>
        <v>0</v>
      </c>
      <c r="H40" s="52">
        <f t="shared" si="26"/>
        <v>0</v>
      </c>
      <c r="I40" s="52">
        <f t="shared" si="26"/>
        <v>1675944</v>
      </c>
      <c r="J40" s="52">
        <f t="shared" si="26"/>
        <v>535654</v>
      </c>
      <c r="K40" s="52">
        <f t="shared" si="26"/>
        <v>-539032</v>
      </c>
      <c r="L40" s="52">
        <f t="shared" si="26"/>
        <v>0</v>
      </c>
      <c r="M40" s="52">
        <f t="shared" si="26"/>
        <v>0</v>
      </c>
      <c r="N40" s="55">
        <f t="shared" si="26"/>
        <v>-3378</v>
      </c>
      <c r="O40" s="77">
        <f t="shared" si="26"/>
        <v>1675944</v>
      </c>
      <c r="P40" s="52">
        <f t="shared" ref="P40:X40" si="27">SUM(P24:P36)</f>
        <v>3070788</v>
      </c>
      <c r="Q40" s="52">
        <f t="shared" si="27"/>
        <v>0</v>
      </c>
      <c r="R40" s="52">
        <f t="shared" si="27"/>
        <v>0</v>
      </c>
      <c r="S40" s="52">
        <f t="shared" si="27"/>
        <v>4746732</v>
      </c>
      <c r="T40" s="52">
        <f t="shared" si="27"/>
        <v>-3378</v>
      </c>
      <c r="U40" s="52">
        <f t="shared" si="27"/>
        <v>-65083</v>
      </c>
      <c r="V40" s="52">
        <f t="shared" si="27"/>
        <v>0</v>
      </c>
      <c r="W40" s="52">
        <f t="shared" si="27"/>
        <v>0</v>
      </c>
      <c r="X40" s="55">
        <f t="shared" si="27"/>
        <v>-68461</v>
      </c>
      <c r="Y40" s="77">
        <f>SUM(Y24:Y36)</f>
        <v>4746732</v>
      </c>
      <c r="Z40" s="52">
        <f t="shared" ref="Z40:AX40" si="28">SUM(Z24:Z36)</f>
        <v>4757761</v>
      </c>
      <c r="AA40" s="52">
        <f t="shared" si="28"/>
        <v>1710789</v>
      </c>
      <c r="AB40" s="52">
        <f t="shared" si="28"/>
        <v>0</v>
      </c>
      <c r="AC40" s="52">
        <f t="shared" si="28"/>
        <v>0</v>
      </c>
      <c r="AD40" s="52">
        <f t="shared" si="28"/>
        <v>0</v>
      </c>
      <c r="AE40" s="52">
        <f t="shared" si="28"/>
        <v>0</v>
      </c>
      <c r="AF40" s="52">
        <f t="shared" si="28"/>
        <v>7793704</v>
      </c>
      <c r="AG40" s="52">
        <f t="shared" si="28"/>
        <v>-68461</v>
      </c>
      <c r="AH40" s="52">
        <f t="shared" si="28"/>
        <v>-57449</v>
      </c>
      <c r="AI40" s="52">
        <f t="shared" si="28"/>
        <v>-70318</v>
      </c>
      <c r="AJ40" s="52">
        <f t="shared" si="28"/>
        <v>0</v>
      </c>
      <c r="AK40" s="52">
        <f t="shared" si="28"/>
        <v>-55592</v>
      </c>
      <c r="AL40" s="77">
        <f t="shared" si="28"/>
        <v>7793704</v>
      </c>
      <c r="AM40" s="52">
        <f t="shared" si="28"/>
        <v>6331346</v>
      </c>
      <c r="AN40" s="52">
        <f t="shared" si="28"/>
        <v>0</v>
      </c>
      <c r="AO40" s="52">
        <f t="shared" si="28"/>
        <v>0</v>
      </c>
      <c r="AP40" s="52">
        <f t="shared" si="28"/>
        <v>0</v>
      </c>
      <c r="AQ40" s="52">
        <f t="shared" si="28"/>
        <v>0</v>
      </c>
      <c r="AR40" s="52">
        <f t="shared" si="28"/>
        <v>-6419261</v>
      </c>
      <c r="AS40" s="52">
        <f t="shared" si="28"/>
        <v>7705789</v>
      </c>
      <c r="AT40" s="52">
        <f t="shared" si="28"/>
        <v>-55592</v>
      </c>
      <c r="AU40" s="52">
        <f t="shared" si="28"/>
        <v>-161735.95000000001</v>
      </c>
      <c r="AV40" s="52">
        <f t="shared" si="28"/>
        <v>0</v>
      </c>
      <c r="AW40" s="52">
        <f t="shared" si="28"/>
        <v>0</v>
      </c>
      <c r="AX40" s="52">
        <f t="shared" si="28"/>
        <v>-217327.95</v>
      </c>
      <c r="AY40" s="77">
        <f>SUM(AY24:AY36)</f>
        <v>9554493</v>
      </c>
      <c r="AZ40" s="52">
        <f t="shared" ref="AZ40:BG40" si="29">SUM(AZ24:AZ36)</f>
        <v>49174</v>
      </c>
      <c r="BA40" s="52">
        <f t="shared" si="29"/>
        <v>-1848704</v>
      </c>
      <c r="BB40" s="55">
        <f t="shared" si="29"/>
        <v>-266501.95</v>
      </c>
      <c r="BC40" s="77">
        <f t="shared" si="29"/>
        <v>-27175.948799999998</v>
      </c>
      <c r="BD40" s="52">
        <f t="shared" si="29"/>
        <v>-9058.6495999999988</v>
      </c>
      <c r="BE40" s="55">
        <f t="shared" si="29"/>
        <v>-2151440.5484000002</v>
      </c>
      <c r="BF40" s="77">
        <f t="shared" si="29"/>
        <v>-3014279.74</v>
      </c>
      <c r="BG40" s="84">
        <f t="shared" si="29"/>
        <v>-10502740.789999999</v>
      </c>
    </row>
    <row r="41" spans="1:59" ht="15" thickBot="1" x14ac:dyDescent="0.25">
      <c r="C41" s="88"/>
      <c r="D41" s="89"/>
      <c r="E41" s="77"/>
      <c r="F41" s="52"/>
      <c r="G41" s="52"/>
      <c r="H41" s="52"/>
      <c r="I41" s="52"/>
      <c r="J41" s="52"/>
      <c r="K41" s="52"/>
      <c r="L41" s="52"/>
      <c r="M41" s="52"/>
      <c r="N41" s="79"/>
      <c r="O41" s="77"/>
      <c r="P41" s="52"/>
      <c r="Q41" s="52"/>
      <c r="R41" s="52"/>
      <c r="S41" s="78"/>
      <c r="T41" s="52"/>
      <c r="U41" s="52"/>
      <c r="V41" s="52"/>
      <c r="W41" s="52"/>
      <c r="X41" s="79"/>
      <c r="Y41" s="77"/>
      <c r="Z41" s="52"/>
      <c r="AA41" s="52"/>
      <c r="AB41" s="52"/>
      <c r="AC41" s="52"/>
      <c r="AD41" s="52"/>
      <c r="AE41" s="52"/>
      <c r="AF41" s="52"/>
      <c r="AG41" s="52"/>
      <c r="AH41" s="52"/>
      <c r="AI41" s="52"/>
      <c r="AJ41" s="52"/>
      <c r="AK41" s="55"/>
      <c r="AL41" s="77"/>
      <c r="AM41" s="52"/>
      <c r="AN41" s="52"/>
      <c r="AO41" s="52"/>
      <c r="AP41" s="52"/>
      <c r="AQ41" s="52"/>
      <c r="AR41" s="52"/>
      <c r="AS41" s="52"/>
      <c r="AT41" s="52"/>
      <c r="AU41" s="52"/>
      <c r="AV41" s="52"/>
      <c r="AW41" s="52"/>
      <c r="AX41" s="55"/>
      <c r="AY41" s="77"/>
      <c r="AZ41" s="52"/>
      <c r="BA41" s="52"/>
      <c r="BB41" s="55"/>
      <c r="BC41" s="80"/>
      <c r="BD41" s="80"/>
      <c r="BE41" s="59"/>
      <c r="BF41" s="81"/>
      <c r="BG41" s="59"/>
    </row>
    <row r="42" spans="1:59" ht="15.75" thickBot="1" x14ac:dyDescent="0.3">
      <c r="C42" s="90" t="s">
        <v>73</v>
      </c>
      <c r="D42" s="91">
        <v>1568</v>
      </c>
      <c r="E42" s="92"/>
      <c r="F42" s="93"/>
      <c r="G42" s="93"/>
      <c r="H42" s="94"/>
      <c r="I42" s="72">
        <f>E42+F42-G42+SUM(H42:H42)</f>
        <v>0</v>
      </c>
      <c r="J42" s="93"/>
      <c r="K42" s="93"/>
      <c r="L42" s="93"/>
      <c r="M42" s="94"/>
      <c r="N42" s="73">
        <f>J42+K42-L42+M42</f>
        <v>0</v>
      </c>
      <c r="O42" s="92"/>
      <c r="P42" s="93"/>
      <c r="Q42" s="93"/>
      <c r="R42" s="94"/>
      <c r="S42" s="72">
        <f>O42+P42-Q42+SUM(R42:R42)</f>
        <v>0</v>
      </c>
      <c r="T42" s="93"/>
      <c r="U42" s="93"/>
      <c r="V42" s="93"/>
      <c r="W42" s="94"/>
      <c r="X42" s="73">
        <f>T42+U42-V42+W42</f>
        <v>0</v>
      </c>
      <c r="Y42" s="56">
        <f>S42</f>
        <v>0</v>
      </c>
      <c r="Z42" s="54"/>
      <c r="AA42" s="54"/>
      <c r="AB42" s="54"/>
      <c r="AC42" s="54"/>
      <c r="AD42" s="54"/>
      <c r="AE42" s="54"/>
      <c r="AF42" s="52">
        <f>Y42+Z42-AA42+SUM(AB42:AE42)</f>
        <v>0</v>
      </c>
      <c r="AG42" s="57">
        <f>X42</f>
        <v>0</v>
      </c>
      <c r="AH42" s="54"/>
      <c r="AI42" s="54"/>
      <c r="AJ42" s="54"/>
      <c r="AK42" s="55">
        <f>AG42+AH42-AI42+AJ42</f>
        <v>0</v>
      </c>
      <c r="AL42" s="56">
        <f>AF42</f>
        <v>0</v>
      </c>
      <c r="AM42" s="54"/>
      <c r="AN42" s="54"/>
      <c r="AO42" s="54"/>
      <c r="AP42" s="54"/>
      <c r="AQ42" s="54"/>
      <c r="AR42" s="54"/>
      <c r="AS42" s="52">
        <f>AL42+AM42-AN42+SUM(AO42:AR42)</f>
        <v>0</v>
      </c>
      <c r="AT42" s="57">
        <f>AK42</f>
        <v>0</v>
      </c>
      <c r="AU42" s="54"/>
      <c r="AV42" s="54"/>
      <c r="AW42" s="54"/>
      <c r="AX42" s="55">
        <f>AT42+AU42-AV42+AW42</f>
        <v>0</v>
      </c>
      <c r="AY42" s="54">
        <v>0</v>
      </c>
      <c r="AZ42" s="54">
        <v>0</v>
      </c>
      <c r="BA42" s="57">
        <f>AS42-AY42</f>
        <v>0</v>
      </c>
      <c r="BB42" s="58">
        <f>AX42-AZ42</f>
        <v>0</v>
      </c>
      <c r="BC42" s="54"/>
      <c r="BD42" s="54"/>
      <c r="BE42" s="59">
        <f>SUM(BA42:BD42)</f>
        <v>0</v>
      </c>
      <c r="BF42" s="60"/>
      <c r="BG42" s="59">
        <f>BF42-SUM(AS42,AX42)</f>
        <v>0</v>
      </c>
    </row>
    <row r="43" spans="1:59" ht="14.25" x14ac:dyDescent="0.2">
      <c r="C43" s="88"/>
      <c r="D43" s="89"/>
      <c r="E43" s="77"/>
      <c r="F43" s="52"/>
      <c r="G43" s="52"/>
      <c r="H43" s="52"/>
      <c r="I43" s="78"/>
      <c r="J43" s="52"/>
      <c r="K43" s="52"/>
      <c r="L43" s="52"/>
      <c r="M43" s="52"/>
      <c r="N43" s="78"/>
      <c r="O43" s="77"/>
      <c r="P43" s="52"/>
      <c r="Q43" s="52"/>
      <c r="R43" s="52"/>
      <c r="S43" s="78"/>
      <c r="T43" s="52"/>
      <c r="U43" s="52"/>
      <c r="V43" s="52"/>
      <c r="W43" s="52"/>
      <c r="X43" s="78"/>
      <c r="Y43" s="77"/>
      <c r="Z43" s="52"/>
      <c r="AA43" s="52"/>
      <c r="AB43" s="52"/>
      <c r="AC43" s="52"/>
      <c r="AD43" s="52"/>
      <c r="AE43" s="52"/>
      <c r="AF43" s="52"/>
      <c r="AG43" s="52"/>
      <c r="AH43" s="52"/>
      <c r="AI43" s="52"/>
      <c r="AJ43" s="52"/>
      <c r="AK43" s="52"/>
      <c r="AL43" s="77"/>
      <c r="AM43" s="52"/>
      <c r="AN43" s="52"/>
      <c r="AO43" s="52"/>
      <c r="AP43" s="52"/>
      <c r="AQ43" s="52"/>
      <c r="AR43" s="52"/>
      <c r="AS43" s="52"/>
      <c r="AT43" s="52"/>
      <c r="AU43" s="52"/>
      <c r="AV43" s="52"/>
      <c r="AW43" s="52"/>
      <c r="AX43" s="52"/>
      <c r="AY43" s="77"/>
      <c r="AZ43" s="52"/>
      <c r="BA43" s="52"/>
      <c r="BB43" s="55"/>
      <c r="BC43" s="80"/>
      <c r="BD43" s="80"/>
      <c r="BE43" s="59"/>
      <c r="BF43" s="81"/>
      <c r="BG43" s="59"/>
    </row>
    <row r="44" spans="1:59" ht="15.75" thickBot="1" x14ac:dyDescent="0.3">
      <c r="C44" s="95" t="s">
        <v>74</v>
      </c>
      <c r="D44" s="96"/>
      <c r="E44" s="97">
        <f>E42+E40</f>
        <v>4993034</v>
      </c>
      <c r="F44" s="98">
        <f t="shared" ref="F44:BG44" si="30">F42+F40</f>
        <v>-3317090</v>
      </c>
      <c r="G44" s="98">
        <f t="shared" si="30"/>
        <v>0</v>
      </c>
      <c r="H44" s="98">
        <f t="shared" si="30"/>
        <v>0</v>
      </c>
      <c r="I44" s="98">
        <f t="shared" si="30"/>
        <v>1675944</v>
      </c>
      <c r="J44" s="98">
        <f t="shared" si="30"/>
        <v>535654</v>
      </c>
      <c r="K44" s="98">
        <f t="shared" si="30"/>
        <v>-539032</v>
      </c>
      <c r="L44" s="98">
        <f t="shared" si="30"/>
        <v>0</v>
      </c>
      <c r="M44" s="98">
        <f t="shared" si="30"/>
        <v>0</v>
      </c>
      <c r="N44" s="99">
        <f t="shared" si="30"/>
        <v>-3378</v>
      </c>
      <c r="O44" s="97">
        <f t="shared" si="30"/>
        <v>1675944</v>
      </c>
      <c r="P44" s="98">
        <f t="shared" si="30"/>
        <v>3070788</v>
      </c>
      <c r="Q44" s="98">
        <f t="shared" si="30"/>
        <v>0</v>
      </c>
      <c r="R44" s="98">
        <f t="shared" si="30"/>
        <v>0</v>
      </c>
      <c r="S44" s="98">
        <f t="shared" si="30"/>
        <v>4746732</v>
      </c>
      <c r="T44" s="98">
        <f t="shared" si="30"/>
        <v>-3378</v>
      </c>
      <c r="U44" s="98">
        <f t="shared" si="30"/>
        <v>-65083</v>
      </c>
      <c r="V44" s="98">
        <f t="shared" si="30"/>
        <v>0</v>
      </c>
      <c r="W44" s="98">
        <f t="shared" si="30"/>
        <v>0</v>
      </c>
      <c r="X44" s="99">
        <f t="shared" si="30"/>
        <v>-68461</v>
      </c>
      <c r="Y44" s="97">
        <f t="shared" si="30"/>
        <v>4746732</v>
      </c>
      <c r="Z44" s="98">
        <f t="shared" si="30"/>
        <v>4757761</v>
      </c>
      <c r="AA44" s="98">
        <f t="shared" si="30"/>
        <v>1710789</v>
      </c>
      <c r="AB44" s="98">
        <f t="shared" si="30"/>
        <v>0</v>
      </c>
      <c r="AC44" s="98">
        <f t="shared" si="30"/>
        <v>0</v>
      </c>
      <c r="AD44" s="98">
        <f t="shared" si="30"/>
        <v>0</v>
      </c>
      <c r="AE44" s="98">
        <f t="shared" si="30"/>
        <v>0</v>
      </c>
      <c r="AF44" s="98">
        <f t="shared" si="30"/>
        <v>7793704</v>
      </c>
      <c r="AG44" s="98">
        <f t="shared" si="30"/>
        <v>-68461</v>
      </c>
      <c r="AH44" s="98">
        <f t="shared" si="30"/>
        <v>-57449</v>
      </c>
      <c r="AI44" s="98">
        <f t="shared" si="30"/>
        <v>-70318</v>
      </c>
      <c r="AJ44" s="98">
        <f t="shared" si="30"/>
        <v>0</v>
      </c>
      <c r="AK44" s="99">
        <f t="shared" si="30"/>
        <v>-55592</v>
      </c>
      <c r="AL44" s="97">
        <f t="shared" si="30"/>
        <v>7793704</v>
      </c>
      <c r="AM44" s="98">
        <f t="shared" si="30"/>
        <v>6331346</v>
      </c>
      <c r="AN44" s="98">
        <f t="shared" si="30"/>
        <v>0</v>
      </c>
      <c r="AO44" s="98">
        <f t="shared" si="30"/>
        <v>0</v>
      </c>
      <c r="AP44" s="98">
        <f t="shared" si="30"/>
        <v>0</v>
      </c>
      <c r="AQ44" s="98">
        <f t="shared" si="30"/>
        <v>0</v>
      </c>
      <c r="AR44" s="98">
        <f t="shared" si="30"/>
        <v>-6419261</v>
      </c>
      <c r="AS44" s="98">
        <f t="shared" si="30"/>
        <v>7705789</v>
      </c>
      <c r="AT44" s="98">
        <f t="shared" si="30"/>
        <v>-55592</v>
      </c>
      <c r="AU44" s="98">
        <f t="shared" si="30"/>
        <v>-161735.95000000001</v>
      </c>
      <c r="AV44" s="98">
        <f t="shared" si="30"/>
        <v>0</v>
      </c>
      <c r="AW44" s="98">
        <f t="shared" si="30"/>
        <v>0</v>
      </c>
      <c r="AX44" s="99">
        <f t="shared" si="30"/>
        <v>-217327.95</v>
      </c>
      <c r="AY44" s="97">
        <f t="shared" si="30"/>
        <v>9554493</v>
      </c>
      <c r="AZ44" s="98">
        <f t="shared" si="30"/>
        <v>49174</v>
      </c>
      <c r="BA44" s="98">
        <f t="shared" si="30"/>
        <v>-1848704</v>
      </c>
      <c r="BB44" s="99">
        <f t="shared" si="30"/>
        <v>-266501.95</v>
      </c>
      <c r="BC44" s="97">
        <f t="shared" si="30"/>
        <v>-27175.948799999998</v>
      </c>
      <c r="BD44" s="98">
        <f t="shared" si="30"/>
        <v>-9058.6495999999988</v>
      </c>
      <c r="BE44" s="99">
        <f t="shared" si="30"/>
        <v>-2151440.5484000002</v>
      </c>
      <c r="BF44" s="97">
        <f t="shared" si="30"/>
        <v>-3014279.74</v>
      </c>
      <c r="BG44" s="100">
        <f t="shared" si="30"/>
        <v>-10502740.789999999</v>
      </c>
    </row>
    <row r="45" spans="1:59" x14ac:dyDescent="0.2">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row>
    <row r="47" spans="1:59" ht="30.75" customHeight="1" x14ac:dyDescent="0.2">
      <c r="B47" s="4"/>
      <c r="C47" s="102" t="s">
        <v>75</v>
      </c>
      <c r="D47" s="102"/>
      <c r="BE47" s="103"/>
    </row>
    <row r="48" spans="1:59" ht="16.5" x14ac:dyDescent="0.2">
      <c r="B48" s="104"/>
      <c r="C48" s="102"/>
      <c r="D48" s="102"/>
      <c r="L48" s="105"/>
      <c r="M48" s="105"/>
      <c r="V48" s="105"/>
      <c r="W48" s="105"/>
      <c r="AI48" s="105"/>
      <c r="AJ48" s="105"/>
      <c r="AV48" s="105"/>
      <c r="AW48" s="105"/>
      <c r="AY48" s="105"/>
      <c r="AZ48" s="105"/>
      <c r="BA48" s="105"/>
      <c r="BB48" s="105"/>
    </row>
    <row r="49" spans="2:59" ht="16.5" x14ac:dyDescent="0.2">
      <c r="B49" s="106"/>
      <c r="C49" s="107"/>
      <c r="L49" s="105"/>
      <c r="M49" s="105"/>
      <c r="V49" s="105"/>
      <c r="W49" s="105"/>
      <c r="AI49" s="105"/>
      <c r="AJ49" s="105"/>
      <c r="AV49" s="105"/>
      <c r="AW49" s="105"/>
      <c r="AY49" s="105"/>
      <c r="AZ49" s="105"/>
      <c r="BA49" s="105"/>
      <c r="BB49" s="105"/>
      <c r="BG49" s="3"/>
    </row>
    <row r="50" spans="2:59" ht="25.5" customHeight="1" x14ac:dyDescent="0.2">
      <c r="B50" s="108">
        <v>1</v>
      </c>
      <c r="C50" s="109" t="s">
        <v>76</v>
      </c>
      <c r="L50" s="105"/>
      <c r="M50" s="105"/>
      <c r="V50" s="105"/>
      <c r="W50" s="105"/>
      <c r="AI50" s="105"/>
      <c r="AJ50" s="105"/>
      <c r="AV50" s="105"/>
      <c r="AW50" s="105"/>
      <c r="AY50" s="105"/>
      <c r="AZ50" s="105"/>
      <c r="BA50" s="105"/>
      <c r="BB50" s="105"/>
    </row>
    <row r="51" spans="2:59" ht="24" x14ac:dyDescent="0.2">
      <c r="B51" s="108">
        <v>2</v>
      </c>
      <c r="C51" s="109" t="s">
        <v>77</v>
      </c>
      <c r="L51" s="105"/>
      <c r="M51" s="105"/>
      <c r="V51" s="105"/>
      <c r="W51" s="105"/>
      <c r="AI51" s="105"/>
      <c r="AJ51" s="105"/>
      <c r="AV51" s="105"/>
      <c r="AW51" s="105"/>
      <c r="AY51" s="105"/>
      <c r="AZ51" s="105"/>
      <c r="BA51" s="105"/>
      <c r="BB51" s="105"/>
    </row>
    <row r="52" spans="2:59" ht="61.5" customHeight="1" x14ac:dyDescent="0.2">
      <c r="B52" s="108">
        <v>3</v>
      </c>
      <c r="C52" s="109" t="s">
        <v>78</v>
      </c>
      <c r="D52" s="110"/>
      <c r="L52" s="105"/>
      <c r="M52" s="105"/>
      <c r="V52" s="105"/>
      <c r="W52" s="105"/>
      <c r="AI52" s="105"/>
      <c r="AJ52" s="105"/>
      <c r="AV52" s="105"/>
      <c r="AW52" s="105"/>
      <c r="AY52" s="105"/>
      <c r="AZ52" s="105"/>
      <c r="BA52" s="105"/>
      <c r="BB52" s="105"/>
    </row>
    <row r="53" spans="2:59" ht="41.25" customHeight="1" x14ac:dyDescent="0.2">
      <c r="B53" s="108">
        <v>4</v>
      </c>
      <c r="C53" s="109" t="s">
        <v>79</v>
      </c>
      <c r="D53" s="110"/>
    </row>
    <row r="54" spans="2:59" ht="50.25" customHeight="1" x14ac:dyDescent="0.2"/>
    <row r="55" spans="2:59" ht="16.5" x14ac:dyDescent="0.2">
      <c r="B55" s="108"/>
      <c r="C55" s="111"/>
    </row>
    <row r="56" spans="2:59" ht="16.5" x14ac:dyDescent="0.2">
      <c r="B56" s="104"/>
      <c r="C56" s="107"/>
    </row>
    <row r="57" spans="2:59" ht="15.75" customHeight="1" x14ac:dyDescent="0.2">
      <c r="C57" s="107"/>
    </row>
  </sheetData>
  <mergeCells count="65">
    <mergeCell ref="C47:D48"/>
    <mergeCell ref="BB20:BB22"/>
    <mergeCell ref="BC20:BC22"/>
    <mergeCell ref="BD20:BD22"/>
    <mergeCell ref="BE20:BE22"/>
    <mergeCell ref="BF20:BF22"/>
    <mergeCell ref="BG20:BG22"/>
    <mergeCell ref="AV20:AV22"/>
    <mergeCell ref="AW20:AW22"/>
    <mergeCell ref="AX20:AX22"/>
    <mergeCell ref="AY20:AY22"/>
    <mergeCell ref="AZ20:AZ22"/>
    <mergeCell ref="BA20:BA22"/>
    <mergeCell ref="AP20:AP22"/>
    <mergeCell ref="AQ20:AQ22"/>
    <mergeCell ref="AR20:AR22"/>
    <mergeCell ref="AS20:AS22"/>
    <mergeCell ref="AT20:AT22"/>
    <mergeCell ref="AU20:AU22"/>
    <mergeCell ref="AJ20:AJ22"/>
    <mergeCell ref="AK20:AK22"/>
    <mergeCell ref="AL20:AL22"/>
    <mergeCell ref="AM20:AM22"/>
    <mergeCell ref="AN20:AN22"/>
    <mergeCell ref="AO20:AO22"/>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T20:T22"/>
    <mergeCell ref="U20:U22"/>
    <mergeCell ref="V20:V22"/>
    <mergeCell ref="W20:W22"/>
    <mergeCell ref="L20:L22"/>
    <mergeCell ref="M20:M22"/>
    <mergeCell ref="N20:N22"/>
    <mergeCell ref="O20:O22"/>
    <mergeCell ref="P20:P22"/>
    <mergeCell ref="Q20:Q22"/>
    <mergeCell ref="BC19:BE19"/>
    <mergeCell ref="C20:C22"/>
    <mergeCell ref="D20:D22"/>
    <mergeCell ref="E20:E22"/>
    <mergeCell ref="F20:F22"/>
    <mergeCell ref="G20:G22"/>
    <mergeCell ref="H20:H22"/>
    <mergeCell ref="I20:I22"/>
    <mergeCell ref="J20:J22"/>
    <mergeCell ref="K20:K22"/>
    <mergeCell ref="C15:D15"/>
    <mergeCell ref="E19:N19"/>
    <mergeCell ref="O19:X19"/>
    <mergeCell ref="Y19:AK19"/>
    <mergeCell ref="AL19:AX19"/>
    <mergeCell ref="AY19:BB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4C70A-6811-479C-B438-7BC8531D56AC}">
  <dimension ref="A10:BJ57"/>
  <sheetViews>
    <sheetView topLeftCell="C1" zoomScale="80" zoomScaleNormal="80" workbookViewId="0">
      <pane xSplit="5" ySplit="15" topLeftCell="BE16" activePane="bottomRight" state="frozen"/>
      <selection activeCell="C1" sqref="C1"/>
      <selection pane="topRight" activeCell="H1" sqref="H1"/>
      <selection pane="bottomLeft" activeCell="C16" sqref="C16"/>
      <selection pane="bottomRight" activeCell="F15" sqref="F15"/>
    </sheetView>
  </sheetViews>
  <sheetFormatPr defaultColWidth="9.140625" defaultRowHeight="12.75" x14ac:dyDescent="0.2"/>
  <cols>
    <col min="1" max="1" width="9.140625" style="2" hidden="1" customWidth="1"/>
    <col min="2" max="2" width="2.85546875" style="2" hidden="1" customWidth="1"/>
    <col min="3" max="3" width="86.42578125" style="2" customWidth="1"/>
    <col min="4" max="4" width="9.7109375" style="2" customWidth="1"/>
    <col min="5" max="5" width="16.140625" style="2" customWidth="1"/>
    <col min="6" max="6" width="23.140625" style="2" customWidth="1"/>
    <col min="7" max="8" width="18.42578125" style="2" customWidth="1"/>
    <col min="9" max="9" width="14.7109375" style="2" customWidth="1"/>
    <col min="10" max="10" width="14.140625" style="2" customWidth="1"/>
    <col min="11" max="13" width="14.85546875" style="2" customWidth="1"/>
    <col min="14" max="14" width="15.42578125" style="2" customWidth="1"/>
    <col min="15" max="15" width="16.140625" style="2" customWidth="1"/>
    <col min="16" max="16" width="23.140625" style="2" customWidth="1"/>
    <col min="17" max="18" width="18.42578125" style="2" customWidth="1"/>
    <col min="19" max="19" width="14.7109375" style="2" customWidth="1"/>
    <col min="20" max="20" width="14.140625" style="2" customWidth="1"/>
    <col min="21" max="23" width="14.85546875" style="2" customWidth="1"/>
    <col min="24" max="24" width="15.42578125" style="2" customWidth="1"/>
    <col min="25" max="25" width="16.140625" style="2" customWidth="1"/>
    <col min="26" max="26" width="23.140625" style="2" customWidth="1"/>
    <col min="27" max="31" width="18.42578125" style="2" customWidth="1"/>
    <col min="32" max="32" width="14.7109375" style="2" customWidth="1"/>
    <col min="33" max="33" width="14.140625" style="2" customWidth="1"/>
    <col min="34" max="36" width="14.85546875" style="2" customWidth="1"/>
    <col min="37" max="37" width="15.42578125" style="2" customWidth="1"/>
    <col min="38" max="38" width="16.140625" style="2" customWidth="1"/>
    <col min="39" max="39" width="23.140625" style="2" customWidth="1"/>
    <col min="40" max="44" width="18.42578125" style="2" customWidth="1"/>
    <col min="45" max="45" width="14.7109375" style="2" customWidth="1"/>
    <col min="46" max="46" width="14.140625" style="2" customWidth="1"/>
    <col min="47" max="49" width="14.85546875" style="2" customWidth="1"/>
    <col min="50" max="50" width="15.42578125" style="2" customWidth="1"/>
    <col min="51" max="52" width="14.85546875" style="2" customWidth="1"/>
    <col min="53" max="53" width="16.85546875" style="2" customWidth="1"/>
    <col min="54" max="54" width="17.28515625" style="2" customWidth="1"/>
    <col min="55" max="56" width="30" style="2" customWidth="1"/>
    <col min="57" max="57" width="31.140625" style="2" customWidth="1"/>
    <col min="58" max="58" width="22.42578125" style="2" bestFit="1" customWidth="1"/>
    <col min="59" max="59" width="19.85546875" style="2" customWidth="1"/>
    <col min="60" max="16384" width="9.140625" style="2"/>
  </cols>
  <sheetData>
    <row r="10" spans="3:4" ht="26.25" x14ac:dyDescent="0.4">
      <c r="C10" s="112" t="s">
        <v>84</v>
      </c>
    </row>
    <row r="15" spans="3:4" ht="168" customHeight="1" x14ac:dyDescent="0.2">
      <c r="C15" s="1" t="s">
        <v>0</v>
      </c>
      <c r="D15" s="1"/>
    </row>
    <row r="17" spans="1:62" x14ac:dyDescent="0.2">
      <c r="F17" s="3"/>
      <c r="P17" s="3"/>
      <c r="Z17" s="3"/>
      <c r="AJ17" s="3"/>
      <c r="AM17" s="3"/>
      <c r="AW17" s="3"/>
    </row>
    <row r="18" spans="1:62" ht="13.5" thickBot="1" x14ac:dyDescent="0.25">
      <c r="C18" s="4"/>
    </row>
    <row r="19" spans="1:62" ht="28.5" thickBot="1" x14ac:dyDescent="0.4">
      <c r="C19" s="5"/>
      <c r="D19" s="6"/>
      <c r="E19" s="7">
        <v>2010</v>
      </c>
      <c r="F19" s="8"/>
      <c r="G19" s="8"/>
      <c r="H19" s="8"/>
      <c r="I19" s="8"/>
      <c r="J19" s="8"/>
      <c r="K19" s="8"/>
      <c r="L19" s="8"/>
      <c r="M19" s="8"/>
      <c r="N19" s="9"/>
      <c r="O19" s="7">
        <v>2011</v>
      </c>
      <c r="P19" s="8"/>
      <c r="Q19" s="8"/>
      <c r="R19" s="8"/>
      <c r="S19" s="8"/>
      <c r="T19" s="8"/>
      <c r="U19" s="8"/>
      <c r="V19" s="8"/>
      <c r="W19" s="8"/>
      <c r="X19" s="9"/>
      <c r="Y19" s="7">
        <v>2012</v>
      </c>
      <c r="Z19" s="8"/>
      <c r="AA19" s="8"/>
      <c r="AB19" s="8"/>
      <c r="AC19" s="8"/>
      <c r="AD19" s="8"/>
      <c r="AE19" s="8"/>
      <c r="AF19" s="8"/>
      <c r="AG19" s="8"/>
      <c r="AH19" s="8"/>
      <c r="AI19" s="8"/>
      <c r="AJ19" s="8"/>
      <c r="AK19" s="9"/>
      <c r="AL19" s="7">
        <v>2013</v>
      </c>
      <c r="AM19" s="8"/>
      <c r="AN19" s="8"/>
      <c r="AO19" s="8"/>
      <c r="AP19" s="8"/>
      <c r="AQ19" s="8"/>
      <c r="AR19" s="8"/>
      <c r="AS19" s="8"/>
      <c r="AT19" s="8"/>
      <c r="AU19" s="8"/>
      <c r="AV19" s="8"/>
      <c r="AW19" s="8"/>
      <c r="AX19" s="9"/>
      <c r="AY19" s="7">
        <v>2014</v>
      </c>
      <c r="AZ19" s="8"/>
      <c r="BA19" s="8"/>
      <c r="BB19" s="9"/>
      <c r="BC19" s="10" t="s">
        <v>1</v>
      </c>
      <c r="BD19" s="11"/>
      <c r="BE19" s="12"/>
      <c r="BF19" s="13" t="s">
        <v>2</v>
      </c>
      <c r="BG19" s="14"/>
    </row>
    <row r="20" spans="1:62" ht="14.25" customHeight="1" x14ac:dyDescent="0.2">
      <c r="C20" s="15" t="s">
        <v>3</v>
      </c>
      <c r="D20" s="16" t="s">
        <v>4</v>
      </c>
      <c r="E20" s="17" t="s">
        <v>5</v>
      </c>
      <c r="F20" s="18" t="s">
        <v>6</v>
      </c>
      <c r="G20" s="18" t="s">
        <v>7</v>
      </c>
      <c r="H20" s="18" t="s">
        <v>8</v>
      </c>
      <c r="I20" s="18" t="s">
        <v>9</v>
      </c>
      <c r="J20" s="18" t="s">
        <v>10</v>
      </c>
      <c r="K20" s="18" t="s">
        <v>11</v>
      </c>
      <c r="L20" s="18" t="s">
        <v>7</v>
      </c>
      <c r="M20" s="18" t="s">
        <v>12</v>
      </c>
      <c r="N20" s="16" t="s">
        <v>13</v>
      </c>
      <c r="O20" s="17" t="s">
        <v>14</v>
      </c>
      <c r="P20" s="18" t="s">
        <v>15</v>
      </c>
      <c r="Q20" s="18" t="s">
        <v>16</v>
      </c>
      <c r="R20" s="18" t="s">
        <v>17</v>
      </c>
      <c r="S20" s="18" t="s">
        <v>18</v>
      </c>
      <c r="T20" s="18" t="s">
        <v>19</v>
      </c>
      <c r="U20" s="18" t="s">
        <v>20</v>
      </c>
      <c r="V20" s="18" t="s">
        <v>16</v>
      </c>
      <c r="W20" s="18" t="s">
        <v>21</v>
      </c>
      <c r="X20" s="16" t="s">
        <v>22</v>
      </c>
      <c r="Y20" s="17" t="s">
        <v>23</v>
      </c>
      <c r="Z20" s="18" t="s">
        <v>24</v>
      </c>
      <c r="AA20" s="18" t="s">
        <v>25</v>
      </c>
      <c r="AB20" s="18" t="s">
        <v>26</v>
      </c>
      <c r="AC20" s="18" t="s">
        <v>27</v>
      </c>
      <c r="AD20" s="18" t="s">
        <v>28</v>
      </c>
      <c r="AE20" s="18" t="s">
        <v>29</v>
      </c>
      <c r="AF20" s="18" t="s">
        <v>30</v>
      </c>
      <c r="AG20" s="18" t="s">
        <v>31</v>
      </c>
      <c r="AH20" s="18" t="s">
        <v>32</v>
      </c>
      <c r="AI20" s="18" t="s">
        <v>25</v>
      </c>
      <c r="AJ20" s="18" t="s">
        <v>33</v>
      </c>
      <c r="AK20" s="16" t="s">
        <v>34</v>
      </c>
      <c r="AL20" s="17" t="s">
        <v>35</v>
      </c>
      <c r="AM20" s="18" t="s">
        <v>36</v>
      </c>
      <c r="AN20" s="18" t="s">
        <v>37</v>
      </c>
      <c r="AO20" s="18" t="s">
        <v>38</v>
      </c>
      <c r="AP20" s="18" t="s">
        <v>39</v>
      </c>
      <c r="AQ20" s="18" t="s">
        <v>40</v>
      </c>
      <c r="AR20" s="18" t="s">
        <v>41</v>
      </c>
      <c r="AS20" s="18" t="s">
        <v>42</v>
      </c>
      <c r="AT20" s="18" t="s">
        <v>43</v>
      </c>
      <c r="AU20" s="18" t="s">
        <v>44</v>
      </c>
      <c r="AV20" s="18" t="s">
        <v>37</v>
      </c>
      <c r="AW20" s="18" t="s">
        <v>45</v>
      </c>
      <c r="AX20" s="16" t="s">
        <v>46</v>
      </c>
      <c r="AY20" s="18" t="s">
        <v>47</v>
      </c>
      <c r="AZ20" s="18" t="s">
        <v>48</v>
      </c>
      <c r="BA20" s="18" t="s">
        <v>49</v>
      </c>
      <c r="BB20" s="18" t="s">
        <v>50</v>
      </c>
      <c r="BC20" s="17" t="s">
        <v>51</v>
      </c>
      <c r="BD20" s="18" t="s">
        <v>52</v>
      </c>
      <c r="BE20" s="16" t="s">
        <v>53</v>
      </c>
      <c r="BF20" s="19" t="s">
        <v>54</v>
      </c>
      <c r="BG20" s="16" t="s">
        <v>55</v>
      </c>
    </row>
    <row r="21" spans="1:62" ht="24.75" customHeight="1" x14ac:dyDescent="0.2">
      <c r="C21" s="20"/>
      <c r="D21" s="21"/>
      <c r="E21" s="22"/>
      <c r="F21" s="23"/>
      <c r="G21" s="24"/>
      <c r="H21" s="24"/>
      <c r="I21" s="24"/>
      <c r="J21" s="23"/>
      <c r="K21" s="24"/>
      <c r="L21" s="24"/>
      <c r="M21" s="24"/>
      <c r="N21" s="21"/>
      <c r="O21" s="22"/>
      <c r="P21" s="23"/>
      <c r="Q21" s="24"/>
      <c r="R21" s="24"/>
      <c r="S21" s="24"/>
      <c r="T21" s="23"/>
      <c r="U21" s="24"/>
      <c r="V21" s="24"/>
      <c r="W21" s="24"/>
      <c r="X21" s="21"/>
      <c r="Y21" s="22"/>
      <c r="Z21" s="23"/>
      <c r="AA21" s="24"/>
      <c r="AB21" s="24"/>
      <c r="AC21" s="24"/>
      <c r="AD21" s="24"/>
      <c r="AE21" s="24"/>
      <c r="AF21" s="24"/>
      <c r="AG21" s="23"/>
      <c r="AH21" s="24"/>
      <c r="AI21" s="24"/>
      <c r="AJ21" s="24"/>
      <c r="AK21" s="21"/>
      <c r="AL21" s="22"/>
      <c r="AM21" s="23"/>
      <c r="AN21" s="24"/>
      <c r="AO21" s="24"/>
      <c r="AP21" s="24"/>
      <c r="AQ21" s="24"/>
      <c r="AR21" s="24"/>
      <c r="AS21" s="24"/>
      <c r="AT21" s="23"/>
      <c r="AU21" s="24"/>
      <c r="AV21" s="24"/>
      <c r="AW21" s="24"/>
      <c r="AX21" s="21"/>
      <c r="AY21" s="24"/>
      <c r="AZ21" s="24"/>
      <c r="BA21" s="24"/>
      <c r="BB21" s="24"/>
      <c r="BC21" s="22"/>
      <c r="BD21" s="23"/>
      <c r="BE21" s="21"/>
      <c r="BF21" s="25"/>
      <c r="BG21" s="21"/>
    </row>
    <row r="22" spans="1:62" ht="36.75" customHeight="1" thickBot="1" x14ac:dyDescent="0.25">
      <c r="B22" s="26"/>
      <c r="C22" s="20"/>
      <c r="D22" s="21"/>
      <c r="E22" s="27"/>
      <c r="F22" s="28"/>
      <c r="G22" s="29"/>
      <c r="H22" s="29"/>
      <c r="I22" s="29"/>
      <c r="J22" s="28"/>
      <c r="K22" s="29"/>
      <c r="L22" s="29"/>
      <c r="M22" s="29"/>
      <c r="N22" s="30"/>
      <c r="O22" s="27"/>
      <c r="P22" s="28"/>
      <c r="Q22" s="29"/>
      <c r="R22" s="29"/>
      <c r="S22" s="29"/>
      <c r="T22" s="28"/>
      <c r="U22" s="29"/>
      <c r="V22" s="29"/>
      <c r="W22" s="29"/>
      <c r="X22" s="30"/>
      <c r="Y22" s="27"/>
      <c r="Z22" s="28"/>
      <c r="AA22" s="29"/>
      <c r="AB22" s="29"/>
      <c r="AC22" s="29"/>
      <c r="AD22" s="29"/>
      <c r="AE22" s="29"/>
      <c r="AF22" s="29"/>
      <c r="AG22" s="28"/>
      <c r="AH22" s="29"/>
      <c r="AI22" s="29"/>
      <c r="AJ22" s="29"/>
      <c r="AK22" s="30"/>
      <c r="AL22" s="27"/>
      <c r="AM22" s="28"/>
      <c r="AN22" s="29"/>
      <c r="AO22" s="29"/>
      <c r="AP22" s="29"/>
      <c r="AQ22" s="29"/>
      <c r="AR22" s="29"/>
      <c r="AS22" s="29"/>
      <c r="AT22" s="28"/>
      <c r="AU22" s="29"/>
      <c r="AV22" s="29"/>
      <c r="AW22" s="29"/>
      <c r="AX22" s="30"/>
      <c r="AY22" s="29"/>
      <c r="AZ22" s="29"/>
      <c r="BA22" s="29"/>
      <c r="BB22" s="29"/>
      <c r="BC22" s="27"/>
      <c r="BD22" s="28"/>
      <c r="BE22" s="30" t="s">
        <v>56</v>
      </c>
      <c r="BF22" s="31"/>
      <c r="BG22" s="30"/>
    </row>
    <row r="23" spans="1:62" ht="33.75" customHeight="1" thickBot="1" x14ac:dyDescent="0.45">
      <c r="C23" s="32" t="s">
        <v>57</v>
      </c>
      <c r="D23" s="33"/>
      <c r="E23" s="34"/>
      <c r="F23" s="35"/>
      <c r="G23" s="36"/>
      <c r="H23" s="36"/>
      <c r="I23" s="36"/>
      <c r="J23" s="36"/>
      <c r="K23" s="36"/>
      <c r="L23" s="36"/>
      <c r="M23" s="36"/>
      <c r="N23" s="37"/>
      <c r="O23" s="34"/>
      <c r="P23" s="35"/>
      <c r="Q23" s="36"/>
      <c r="R23" s="36"/>
      <c r="S23" s="36"/>
      <c r="T23" s="36"/>
      <c r="U23" s="36"/>
      <c r="V23" s="36"/>
      <c r="W23" s="36"/>
      <c r="X23" s="37"/>
      <c r="Y23" s="34"/>
      <c r="Z23" s="35"/>
      <c r="AA23" s="36"/>
      <c r="AB23" s="36"/>
      <c r="AC23" s="36"/>
      <c r="AD23" s="36"/>
      <c r="AE23" s="36"/>
      <c r="AF23" s="36"/>
      <c r="AG23" s="36"/>
      <c r="AH23" s="36"/>
      <c r="AI23" s="36"/>
      <c r="AJ23" s="36"/>
      <c r="AK23" s="37"/>
      <c r="AL23" s="34"/>
      <c r="AM23" s="35"/>
      <c r="AN23" s="36"/>
      <c r="AO23" s="36"/>
      <c r="AP23" s="36"/>
      <c r="AQ23" s="36"/>
      <c r="AR23" s="36"/>
      <c r="AS23" s="36"/>
      <c r="AT23" s="36"/>
      <c r="AU23" s="36"/>
      <c r="AV23" s="36"/>
      <c r="AW23" s="36"/>
      <c r="AX23" s="37"/>
      <c r="AY23" s="38"/>
      <c r="AZ23" s="39"/>
      <c r="BA23" s="36"/>
      <c r="BB23" s="40"/>
      <c r="BC23" s="41"/>
      <c r="BD23" s="41"/>
      <c r="BE23" s="42"/>
      <c r="BF23" s="43"/>
      <c r="BG23" s="44"/>
    </row>
    <row r="24" spans="1:62" ht="15" customHeight="1" thickBot="1" x14ac:dyDescent="0.25">
      <c r="A24" s="2">
        <v>1</v>
      </c>
      <c r="C24" s="34" t="s">
        <v>58</v>
      </c>
      <c r="D24" s="45">
        <v>1550</v>
      </c>
      <c r="E24" s="46"/>
      <c r="F24" s="46"/>
      <c r="G24" s="46"/>
      <c r="H24" s="47"/>
      <c r="I24" s="48">
        <f>E24+F24-G24+H24</f>
        <v>0</v>
      </c>
      <c r="J24" s="46"/>
      <c r="K24" s="46"/>
      <c r="L24" s="46"/>
      <c r="M24" s="47"/>
      <c r="N24" s="49">
        <f>J24+K24-L24+M24</f>
        <v>0</v>
      </c>
      <c r="O24" s="50">
        <f>I24</f>
        <v>0</v>
      </c>
      <c r="P24" s="46"/>
      <c r="Q24" s="46"/>
      <c r="R24" s="47"/>
      <c r="S24" s="48">
        <f>O24+P24-Q24+R24</f>
        <v>0</v>
      </c>
      <c r="T24" s="51">
        <f t="shared" ref="T24:T35" si="0">N24</f>
        <v>0</v>
      </c>
      <c r="U24" s="46"/>
      <c r="V24" s="46"/>
      <c r="W24" s="47"/>
      <c r="X24" s="49">
        <f>T24+U24-V24+W24</f>
        <v>0</v>
      </c>
      <c r="Y24" s="50">
        <f>S24</f>
        <v>0</v>
      </c>
      <c r="Z24" s="46"/>
      <c r="AA24" s="46"/>
      <c r="AB24" s="46"/>
      <c r="AC24" s="46"/>
      <c r="AD24" s="46"/>
      <c r="AE24" s="46"/>
      <c r="AF24" s="52">
        <f t="shared" ref="AF24:AF35" si="1">Y24+Z24-AA24+SUM(AB24:AE24)</f>
        <v>0</v>
      </c>
      <c r="AG24" s="53">
        <f>X24</f>
        <v>0</v>
      </c>
      <c r="AH24" s="54"/>
      <c r="AI24" s="46"/>
      <c r="AJ24" s="46"/>
      <c r="AK24" s="55">
        <f t="shared" ref="AK24:AK35" si="2">AG24+AH24-AI24+AJ24</f>
        <v>0</v>
      </c>
      <c r="AL24" s="56">
        <f>AF24</f>
        <v>0</v>
      </c>
      <c r="AM24" s="54"/>
      <c r="AN24" s="54"/>
      <c r="AO24" s="54"/>
      <c r="AP24" s="54"/>
      <c r="AQ24" s="54"/>
      <c r="AR24" s="54"/>
      <c r="AS24" s="52">
        <f t="shared" ref="AS24:AS35" si="3">AL24+AM24-AN24+SUM(AO24:AR24)</f>
        <v>0</v>
      </c>
      <c r="AT24" s="57">
        <f>AK24</f>
        <v>0</v>
      </c>
      <c r="AU24" s="54"/>
      <c r="AV24" s="54"/>
      <c r="AW24" s="54"/>
      <c r="AX24" s="55">
        <f t="shared" ref="AX24:AX35" si="4">AT24+AU24-AV24+AW24</f>
        <v>0</v>
      </c>
      <c r="AY24" s="54"/>
      <c r="AZ24" s="54"/>
      <c r="BA24" s="57">
        <f>AS24-AY24</f>
        <v>0</v>
      </c>
      <c r="BB24" s="58">
        <f>AX24-AZ24</f>
        <v>0</v>
      </c>
      <c r="BC24" s="54"/>
      <c r="BD24" s="54"/>
      <c r="BE24" s="59">
        <f>SUM(BA24:BD24)</f>
        <v>0</v>
      </c>
      <c r="BF24" s="60">
        <v>1338519.3899999999</v>
      </c>
      <c r="BG24" s="59">
        <f>BF24-SUM(AS24,AX24)</f>
        <v>1338519.3899999999</v>
      </c>
    </row>
    <row r="25" spans="1:62" ht="15" customHeight="1" thickBot="1" x14ac:dyDescent="0.25">
      <c r="C25" s="34" t="s">
        <v>59</v>
      </c>
      <c r="D25" s="45">
        <v>1551</v>
      </c>
      <c r="E25" s="61"/>
      <c r="F25" s="62"/>
      <c r="G25" s="62"/>
      <c r="H25" s="62"/>
      <c r="I25" s="63"/>
      <c r="J25" s="62"/>
      <c r="K25" s="62"/>
      <c r="L25" s="62"/>
      <c r="M25" s="62"/>
      <c r="N25" s="63"/>
      <c r="O25" s="63"/>
      <c r="P25" s="62"/>
      <c r="Q25" s="62"/>
      <c r="R25" s="62"/>
      <c r="S25" s="63"/>
      <c r="T25" s="63"/>
      <c r="U25" s="62"/>
      <c r="V25" s="62"/>
      <c r="W25" s="62"/>
      <c r="X25" s="63"/>
      <c r="Y25" s="63"/>
      <c r="Z25" s="62"/>
      <c r="AA25" s="62"/>
      <c r="AB25" s="62"/>
      <c r="AC25" s="62"/>
      <c r="AD25" s="62"/>
      <c r="AE25" s="62"/>
      <c r="AF25" s="63"/>
      <c r="AG25" s="63"/>
      <c r="AH25" s="62"/>
      <c r="AI25" s="62"/>
      <c r="AJ25" s="62"/>
      <c r="AK25" s="64">
        <v>0</v>
      </c>
      <c r="AL25" s="56">
        <f>AK25</f>
        <v>0</v>
      </c>
      <c r="AM25" s="54"/>
      <c r="AN25" s="54"/>
      <c r="AO25" s="54"/>
      <c r="AP25" s="54"/>
      <c r="AQ25" s="54"/>
      <c r="AR25" s="54"/>
      <c r="AS25" s="52">
        <f>AL25+AM25-AN25+SUM(AO25:AR25)</f>
        <v>0</v>
      </c>
      <c r="AT25" s="57">
        <f>AK25</f>
        <v>0</v>
      </c>
      <c r="AU25" s="54"/>
      <c r="AV25" s="54"/>
      <c r="AW25" s="54"/>
      <c r="AX25" s="55">
        <f t="shared" si="4"/>
        <v>0</v>
      </c>
      <c r="AY25" s="54"/>
      <c r="AZ25" s="54"/>
      <c r="BA25" s="57">
        <f t="shared" ref="BA25:BA36" si="5">AS25-AY25</f>
        <v>0</v>
      </c>
      <c r="BB25" s="58">
        <f t="shared" ref="BB25:BB36" si="6">AX25-AZ25</f>
        <v>0</v>
      </c>
      <c r="BC25" s="54"/>
      <c r="BD25" s="54"/>
      <c r="BE25" s="59">
        <f>SUM(BA25:BD25)</f>
        <v>0</v>
      </c>
      <c r="BF25" s="60">
        <v>46737</v>
      </c>
      <c r="BG25" s="59">
        <f t="shared" ref="BG25:BG36" si="7">BF25-SUM(AS25,AX25)</f>
        <v>46737</v>
      </c>
    </row>
    <row r="26" spans="1:62" ht="15" thickBot="1" x14ac:dyDescent="0.25">
      <c r="A26" s="2">
        <v>2</v>
      </c>
      <c r="C26" s="65" t="s">
        <v>60</v>
      </c>
      <c r="D26" s="45">
        <v>1580</v>
      </c>
      <c r="E26" s="66"/>
      <c r="F26" s="66"/>
      <c r="G26" s="66"/>
      <c r="H26" s="67"/>
      <c r="I26" s="68">
        <f t="shared" ref="I26:I36" si="8">E26+F26-G26+SUM(H26:H26)</f>
        <v>0</v>
      </c>
      <c r="J26" s="66"/>
      <c r="K26" s="66"/>
      <c r="L26" s="66"/>
      <c r="M26" s="67"/>
      <c r="N26" s="69">
        <f t="shared" ref="N26:N36" si="9">J26+K26-L26+M26</f>
        <v>0</v>
      </c>
      <c r="O26" s="70">
        <f t="shared" ref="O26:O31" si="10">I26</f>
        <v>0</v>
      </c>
      <c r="P26" s="66"/>
      <c r="Q26" s="66"/>
      <c r="R26" s="67"/>
      <c r="S26" s="68">
        <f t="shared" ref="S26:S36" si="11">O26+P26-Q26+SUM(R26:R26)</f>
        <v>0</v>
      </c>
      <c r="T26" s="51">
        <f t="shared" si="0"/>
        <v>0</v>
      </c>
      <c r="U26" s="66"/>
      <c r="V26" s="66"/>
      <c r="W26" s="67"/>
      <c r="X26" s="69">
        <f t="shared" ref="X26:X36" si="12">T26+U26-V26+W26</f>
        <v>0</v>
      </c>
      <c r="Y26" s="70">
        <f t="shared" ref="Y26:Y35" si="13">S26</f>
        <v>0</v>
      </c>
      <c r="Z26" s="54"/>
      <c r="AA26" s="54"/>
      <c r="AB26" s="66"/>
      <c r="AC26" s="66"/>
      <c r="AD26" s="66"/>
      <c r="AE26" s="66"/>
      <c r="AF26" s="52">
        <f t="shared" si="1"/>
        <v>0</v>
      </c>
      <c r="AG26" s="51">
        <f t="shared" ref="AG26:AG35" si="14">X26</f>
        <v>0</v>
      </c>
      <c r="AH26" s="54"/>
      <c r="AI26" s="54"/>
      <c r="AJ26" s="66"/>
      <c r="AK26" s="55">
        <f t="shared" si="2"/>
        <v>0</v>
      </c>
      <c r="AL26" s="56">
        <f t="shared" ref="AL26:AL35" si="15">AF26</f>
        <v>0</v>
      </c>
      <c r="AM26" s="54"/>
      <c r="AN26" s="54"/>
      <c r="AO26" s="54"/>
      <c r="AP26" s="54"/>
      <c r="AQ26" s="54"/>
      <c r="AR26" s="54"/>
      <c r="AS26" s="52">
        <f t="shared" si="3"/>
        <v>0</v>
      </c>
      <c r="AT26" s="57">
        <f t="shared" ref="AT26:AT35" si="16">AK26</f>
        <v>0</v>
      </c>
      <c r="AU26" s="54"/>
      <c r="AV26" s="54"/>
      <c r="AW26" s="54"/>
      <c r="AX26" s="55">
        <f t="shared" si="4"/>
        <v>0</v>
      </c>
      <c r="AY26" s="54"/>
      <c r="AZ26" s="54"/>
      <c r="BA26" s="57">
        <f t="shared" si="5"/>
        <v>0</v>
      </c>
      <c r="BB26" s="58">
        <f t="shared" si="6"/>
        <v>0</v>
      </c>
      <c r="BC26" s="54"/>
      <c r="BD26" s="54"/>
      <c r="BE26" s="59">
        <f t="shared" ref="BE26:BE34" si="17">SUM(BA26:BD26)</f>
        <v>0</v>
      </c>
      <c r="BF26" s="60">
        <v>-4490491.0999999996</v>
      </c>
      <c r="BG26" s="59">
        <f t="shared" si="7"/>
        <v>-4490491.0999999996</v>
      </c>
    </row>
    <row r="27" spans="1:62" ht="15" thickBot="1" x14ac:dyDescent="0.25">
      <c r="A27" s="2">
        <v>3</v>
      </c>
      <c r="C27" s="65" t="s">
        <v>61</v>
      </c>
      <c r="D27" s="45">
        <v>1584</v>
      </c>
      <c r="E27" s="54"/>
      <c r="F27" s="66"/>
      <c r="G27" s="54"/>
      <c r="H27" s="71"/>
      <c r="I27" s="72">
        <f t="shared" si="8"/>
        <v>0</v>
      </c>
      <c r="J27" s="54"/>
      <c r="K27" s="54"/>
      <c r="L27" s="54"/>
      <c r="M27" s="71"/>
      <c r="N27" s="73">
        <f t="shared" si="9"/>
        <v>0</v>
      </c>
      <c r="O27" s="56">
        <f t="shared" si="10"/>
        <v>0</v>
      </c>
      <c r="P27" s="54"/>
      <c r="Q27" s="54"/>
      <c r="R27" s="71"/>
      <c r="S27" s="72">
        <f t="shared" si="11"/>
        <v>0</v>
      </c>
      <c r="T27" s="57">
        <f t="shared" si="0"/>
        <v>0</v>
      </c>
      <c r="U27" s="54"/>
      <c r="V27" s="54"/>
      <c r="W27" s="71"/>
      <c r="X27" s="73">
        <f t="shared" si="12"/>
        <v>0</v>
      </c>
      <c r="Y27" s="56">
        <f t="shared" si="13"/>
        <v>0</v>
      </c>
      <c r="Z27" s="54"/>
      <c r="AA27" s="54"/>
      <c r="AB27" s="54"/>
      <c r="AC27" s="54"/>
      <c r="AD27" s="54"/>
      <c r="AE27" s="54"/>
      <c r="AF27" s="52">
        <f t="shared" si="1"/>
        <v>0</v>
      </c>
      <c r="AG27" s="57">
        <f t="shared" si="14"/>
        <v>0</v>
      </c>
      <c r="AH27" s="54"/>
      <c r="AI27" s="54"/>
      <c r="AJ27" s="54"/>
      <c r="AK27" s="55">
        <f t="shared" si="2"/>
        <v>0</v>
      </c>
      <c r="AL27" s="56">
        <f t="shared" si="15"/>
        <v>0</v>
      </c>
      <c r="AM27" s="54"/>
      <c r="AN27" s="54"/>
      <c r="AO27" s="54"/>
      <c r="AP27" s="54"/>
      <c r="AQ27" s="54"/>
      <c r="AR27" s="54"/>
      <c r="AS27" s="52">
        <f t="shared" si="3"/>
        <v>0</v>
      </c>
      <c r="AT27" s="57">
        <f t="shared" si="16"/>
        <v>0</v>
      </c>
      <c r="AU27" s="54"/>
      <c r="AV27" s="54"/>
      <c r="AW27" s="54"/>
      <c r="AX27" s="55">
        <f t="shared" si="4"/>
        <v>0</v>
      </c>
      <c r="AY27" s="54"/>
      <c r="AZ27" s="54"/>
      <c r="BA27" s="57">
        <f t="shared" si="5"/>
        <v>0</v>
      </c>
      <c r="BB27" s="58">
        <f t="shared" si="6"/>
        <v>0</v>
      </c>
      <c r="BC27" s="54"/>
      <c r="BD27" s="54"/>
      <c r="BE27" s="59">
        <f t="shared" si="17"/>
        <v>0</v>
      </c>
      <c r="BF27" s="60">
        <v>187817.34</v>
      </c>
      <c r="BG27" s="59">
        <f t="shared" si="7"/>
        <v>187817.34</v>
      </c>
    </row>
    <row r="28" spans="1:62" ht="15" thickBot="1" x14ac:dyDescent="0.25">
      <c r="A28" s="2">
        <v>4</v>
      </c>
      <c r="C28" s="65" t="s">
        <v>62</v>
      </c>
      <c r="D28" s="45">
        <v>1586</v>
      </c>
      <c r="E28" s="54"/>
      <c r="F28" s="54"/>
      <c r="G28" s="54"/>
      <c r="H28" s="71"/>
      <c r="I28" s="72">
        <f t="shared" si="8"/>
        <v>0</v>
      </c>
      <c r="J28" s="54"/>
      <c r="K28" s="54"/>
      <c r="L28" s="54"/>
      <c r="M28" s="71"/>
      <c r="N28" s="73">
        <f t="shared" si="9"/>
        <v>0</v>
      </c>
      <c r="O28" s="56">
        <f t="shared" si="10"/>
        <v>0</v>
      </c>
      <c r="P28" s="54"/>
      <c r="Q28" s="54"/>
      <c r="R28" s="71"/>
      <c r="S28" s="72">
        <f t="shared" si="11"/>
        <v>0</v>
      </c>
      <c r="T28" s="57">
        <f t="shared" si="0"/>
        <v>0</v>
      </c>
      <c r="U28" s="54"/>
      <c r="V28" s="54"/>
      <c r="W28" s="71"/>
      <c r="X28" s="73">
        <f t="shared" si="12"/>
        <v>0</v>
      </c>
      <c r="Y28" s="56">
        <f t="shared" si="13"/>
        <v>0</v>
      </c>
      <c r="Z28" s="54"/>
      <c r="AA28" s="54"/>
      <c r="AB28" s="54"/>
      <c r="AC28" s="54"/>
      <c r="AD28" s="54"/>
      <c r="AE28" s="54"/>
      <c r="AF28" s="52">
        <f t="shared" si="1"/>
        <v>0</v>
      </c>
      <c r="AG28" s="57">
        <f t="shared" si="14"/>
        <v>0</v>
      </c>
      <c r="AH28" s="54"/>
      <c r="AI28" s="54"/>
      <c r="AJ28" s="54"/>
      <c r="AK28" s="55">
        <f t="shared" si="2"/>
        <v>0</v>
      </c>
      <c r="AL28" s="56">
        <f t="shared" si="15"/>
        <v>0</v>
      </c>
      <c r="AM28" s="54"/>
      <c r="AN28" s="54"/>
      <c r="AO28" s="54"/>
      <c r="AP28" s="54"/>
      <c r="AQ28" s="54"/>
      <c r="AR28" s="54"/>
      <c r="AS28" s="52">
        <f t="shared" si="3"/>
        <v>0</v>
      </c>
      <c r="AT28" s="57">
        <f t="shared" si="16"/>
        <v>0</v>
      </c>
      <c r="AU28" s="54"/>
      <c r="AV28" s="54"/>
      <c r="AW28" s="54"/>
      <c r="AX28" s="55">
        <f t="shared" si="4"/>
        <v>0</v>
      </c>
      <c r="AY28" s="54"/>
      <c r="AZ28" s="54"/>
      <c r="BA28" s="57">
        <f t="shared" si="5"/>
        <v>0</v>
      </c>
      <c r="BB28" s="58">
        <f t="shared" si="6"/>
        <v>0</v>
      </c>
      <c r="BC28" s="54"/>
      <c r="BD28" s="54"/>
      <c r="BE28" s="59">
        <f t="shared" si="17"/>
        <v>0</v>
      </c>
      <c r="BF28" s="60">
        <v>-2650884.38</v>
      </c>
      <c r="BG28" s="59">
        <f t="shared" si="7"/>
        <v>-2650884.38</v>
      </c>
      <c r="BJ28" s="74"/>
    </row>
    <row r="29" spans="1:62" ht="15" thickBot="1" x14ac:dyDescent="0.25">
      <c r="A29" s="2">
        <v>5</v>
      </c>
      <c r="C29" s="65" t="s">
        <v>63</v>
      </c>
      <c r="D29" s="45">
        <v>1588</v>
      </c>
      <c r="E29" s="54"/>
      <c r="F29" s="54"/>
      <c r="G29" s="54"/>
      <c r="H29" s="71"/>
      <c r="I29" s="72">
        <f t="shared" si="8"/>
        <v>0</v>
      </c>
      <c r="J29" s="54"/>
      <c r="K29" s="54"/>
      <c r="L29" s="54"/>
      <c r="M29" s="71"/>
      <c r="N29" s="73">
        <f t="shared" si="9"/>
        <v>0</v>
      </c>
      <c r="O29" s="56">
        <f t="shared" si="10"/>
        <v>0</v>
      </c>
      <c r="P29" s="54"/>
      <c r="Q29" s="54"/>
      <c r="R29" s="71"/>
      <c r="S29" s="72">
        <f t="shared" si="11"/>
        <v>0</v>
      </c>
      <c r="T29" s="57">
        <f t="shared" si="0"/>
        <v>0</v>
      </c>
      <c r="U29" s="54"/>
      <c r="V29" s="54"/>
      <c r="W29" s="71"/>
      <c r="X29" s="73">
        <f t="shared" si="12"/>
        <v>0</v>
      </c>
      <c r="Y29" s="56">
        <f t="shared" si="13"/>
        <v>0</v>
      </c>
      <c r="Z29" s="54"/>
      <c r="AA29" s="54"/>
      <c r="AB29" s="54"/>
      <c r="AC29" s="54"/>
      <c r="AD29" s="54"/>
      <c r="AE29" s="54"/>
      <c r="AF29" s="52">
        <f t="shared" si="1"/>
        <v>0</v>
      </c>
      <c r="AG29" s="57">
        <f t="shared" si="14"/>
        <v>0</v>
      </c>
      <c r="AH29" s="54"/>
      <c r="AI29" s="54"/>
      <c r="AJ29" s="54"/>
      <c r="AK29" s="55">
        <f t="shared" si="2"/>
        <v>0</v>
      </c>
      <c r="AL29" s="56">
        <f t="shared" si="15"/>
        <v>0</v>
      </c>
      <c r="AM29" s="54"/>
      <c r="AN29" s="54"/>
      <c r="AO29" s="54"/>
      <c r="AP29" s="54"/>
      <c r="AQ29" s="54"/>
      <c r="AR29" s="54"/>
      <c r="AS29" s="52">
        <f t="shared" si="3"/>
        <v>0</v>
      </c>
      <c r="AT29" s="57">
        <f t="shared" si="16"/>
        <v>0</v>
      </c>
      <c r="AU29" s="54"/>
      <c r="AV29" s="54"/>
      <c r="AW29" s="54"/>
      <c r="AX29" s="55">
        <f t="shared" si="4"/>
        <v>0</v>
      </c>
      <c r="AY29" s="54"/>
      <c r="AZ29" s="54"/>
      <c r="BA29" s="57">
        <f t="shared" si="5"/>
        <v>0</v>
      </c>
      <c r="BB29" s="58">
        <f t="shared" si="6"/>
        <v>0</v>
      </c>
      <c r="BC29" s="54"/>
      <c r="BD29" s="54"/>
      <c r="BE29" s="59">
        <f t="shared" si="17"/>
        <v>0</v>
      </c>
      <c r="BF29" s="60">
        <v>15548194.189999999</v>
      </c>
      <c r="BG29" s="59">
        <f t="shared" si="7"/>
        <v>15548194.189999999</v>
      </c>
    </row>
    <row r="30" spans="1:62" ht="15" thickBot="1" x14ac:dyDescent="0.25">
      <c r="A30" s="2">
        <v>6</v>
      </c>
      <c r="C30" s="65" t="s">
        <v>64</v>
      </c>
      <c r="D30" s="45">
        <v>1589</v>
      </c>
      <c r="E30" s="54">
        <v>-2792293</v>
      </c>
      <c r="F30" s="54">
        <v>-455763</v>
      </c>
      <c r="G30" s="54"/>
      <c r="H30" s="71"/>
      <c r="I30" s="72">
        <f t="shared" si="8"/>
        <v>-3248056</v>
      </c>
      <c r="J30" s="54">
        <v>0</v>
      </c>
      <c r="K30" s="54">
        <v>468</v>
      </c>
      <c r="L30" s="54"/>
      <c r="M30" s="71"/>
      <c r="N30" s="73">
        <f t="shared" si="9"/>
        <v>468</v>
      </c>
      <c r="O30" s="56">
        <f t="shared" si="10"/>
        <v>-3248056</v>
      </c>
      <c r="P30" s="54">
        <v>-2047537</v>
      </c>
      <c r="Q30" s="54"/>
      <c r="R30" s="71"/>
      <c r="S30" s="72">
        <f t="shared" si="11"/>
        <v>-5295593</v>
      </c>
      <c r="T30" s="57">
        <f t="shared" si="0"/>
        <v>468</v>
      </c>
      <c r="U30" s="54">
        <v>39173</v>
      </c>
      <c r="V30" s="54"/>
      <c r="W30" s="71"/>
      <c r="X30" s="73">
        <f t="shared" si="12"/>
        <v>39641</v>
      </c>
      <c r="Y30" s="56">
        <f t="shared" si="13"/>
        <v>-5295593</v>
      </c>
      <c r="Z30" s="54">
        <f>-3248056-3360340-AA30-75909</f>
        <v>-3436249</v>
      </c>
      <c r="AA30" s="54">
        <v>-3248056</v>
      </c>
      <c r="AB30" s="54"/>
      <c r="AC30" s="54"/>
      <c r="AD30" s="54"/>
      <c r="AE30" s="54"/>
      <c r="AF30" s="52">
        <f t="shared" si="1"/>
        <v>-5483786</v>
      </c>
      <c r="AG30" s="57">
        <f t="shared" si="14"/>
        <v>39641</v>
      </c>
      <c r="AH30" s="54">
        <f>-62091+65794-AI30</f>
        <v>65794</v>
      </c>
      <c r="AI30" s="54">
        <v>-62091</v>
      </c>
      <c r="AJ30" s="54"/>
      <c r="AK30" s="55">
        <f t="shared" si="2"/>
        <v>167526</v>
      </c>
      <c r="AL30" s="56">
        <f t="shared" si="15"/>
        <v>-5483786</v>
      </c>
      <c r="AM30" s="54">
        <f>-5843174+75909</f>
        <v>-5767265</v>
      </c>
      <c r="AN30" s="54"/>
      <c r="AO30" s="54"/>
      <c r="AP30" s="54"/>
      <c r="AQ30" s="54"/>
      <c r="AR30" s="54">
        <v>6419261</v>
      </c>
      <c r="AS30" s="52">
        <f t="shared" si="3"/>
        <v>-4831790</v>
      </c>
      <c r="AT30" s="57">
        <f t="shared" si="16"/>
        <v>167526</v>
      </c>
      <c r="AU30" s="54">
        <v>184330.7</v>
      </c>
      <c r="AV30" s="54"/>
      <c r="AW30" s="54"/>
      <c r="AX30" s="55">
        <f t="shared" si="4"/>
        <v>351856.7</v>
      </c>
      <c r="AY30" s="54">
        <v>-8731842</v>
      </c>
      <c r="AZ30" s="54">
        <v>-54573</v>
      </c>
      <c r="BA30" s="57">
        <f t="shared" si="5"/>
        <v>3900052</v>
      </c>
      <c r="BB30" s="58">
        <f t="shared" si="6"/>
        <v>406429.7</v>
      </c>
      <c r="BC30" s="54">
        <f t="shared" ref="BC30" si="18">BA30*1.47%</f>
        <v>57330.7644</v>
      </c>
      <c r="BD30" s="54">
        <f t="shared" ref="BD30" si="19">BA30*1.47%/12*4</f>
        <v>19110.254799999999</v>
      </c>
      <c r="BE30" s="59">
        <f t="shared" si="17"/>
        <v>4382922.7192000002</v>
      </c>
      <c r="BF30" s="60">
        <v>-14209341.18</v>
      </c>
      <c r="BG30" s="59">
        <f t="shared" si="7"/>
        <v>-9729407.879999999</v>
      </c>
    </row>
    <row r="31" spans="1:62" ht="15" thickBot="1" x14ac:dyDescent="0.25">
      <c r="A31" s="2">
        <v>7</v>
      </c>
      <c r="C31" s="34" t="s">
        <v>65</v>
      </c>
      <c r="D31" s="45">
        <v>1590</v>
      </c>
      <c r="E31" s="54"/>
      <c r="F31" s="54"/>
      <c r="G31" s="54"/>
      <c r="H31" s="71"/>
      <c r="I31" s="72">
        <f t="shared" si="8"/>
        <v>0</v>
      </c>
      <c r="J31" s="54"/>
      <c r="K31" s="54"/>
      <c r="L31" s="54"/>
      <c r="M31" s="71"/>
      <c r="N31" s="73">
        <f t="shared" si="9"/>
        <v>0</v>
      </c>
      <c r="O31" s="56">
        <f t="shared" si="10"/>
        <v>0</v>
      </c>
      <c r="P31" s="54"/>
      <c r="Q31" s="54"/>
      <c r="R31" s="71"/>
      <c r="S31" s="72">
        <f t="shared" si="11"/>
        <v>0</v>
      </c>
      <c r="T31" s="57">
        <f t="shared" si="0"/>
        <v>0</v>
      </c>
      <c r="U31" s="54"/>
      <c r="V31" s="54"/>
      <c r="W31" s="71"/>
      <c r="X31" s="73">
        <f t="shared" si="12"/>
        <v>0</v>
      </c>
      <c r="Y31" s="56">
        <f t="shared" si="13"/>
        <v>0</v>
      </c>
      <c r="Z31" s="54"/>
      <c r="AA31" s="54"/>
      <c r="AB31" s="54"/>
      <c r="AC31" s="54"/>
      <c r="AD31" s="54"/>
      <c r="AE31" s="54"/>
      <c r="AF31" s="52">
        <f t="shared" si="1"/>
        <v>0</v>
      </c>
      <c r="AG31" s="57">
        <f t="shared" si="14"/>
        <v>0</v>
      </c>
      <c r="AH31" s="54"/>
      <c r="AI31" s="54"/>
      <c r="AJ31" s="54"/>
      <c r="AK31" s="55">
        <f t="shared" si="2"/>
        <v>0</v>
      </c>
      <c r="AL31" s="56">
        <f t="shared" si="15"/>
        <v>0</v>
      </c>
      <c r="AM31" s="54"/>
      <c r="AN31" s="54"/>
      <c r="AO31" s="54"/>
      <c r="AP31" s="54"/>
      <c r="AQ31" s="54"/>
      <c r="AR31" s="54"/>
      <c r="AS31" s="52">
        <f t="shared" si="3"/>
        <v>0</v>
      </c>
      <c r="AT31" s="57">
        <f t="shared" si="16"/>
        <v>0</v>
      </c>
      <c r="AU31" s="54"/>
      <c r="AV31" s="54"/>
      <c r="AW31" s="54"/>
      <c r="AX31" s="55">
        <f t="shared" si="4"/>
        <v>0</v>
      </c>
      <c r="AY31" s="54"/>
      <c r="AZ31" s="54"/>
      <c r="BA31" s="57">
        <f t="shared" si="5"/>
        <v>0</v>
      </c>
      <c r="BB31" s="58">
        <f t="shared" si="6"/>
        <v>0</v>
      </c>
      <c r="BC31" s="54"/>
      <c r="BD31" s="54"/>
      <c r="BE31" s="59">
        <f t="shared" si="17"/>
        <v>0</v>
      </c>
      <c r="BF31" s="60">
        <v>0</v>
      </c>
      <c r="BG31" s="59">
        <f t="shared" si="7"/>
        <v>0</v>
      </c>
    </row>
    <row r="32" spans="1:62" ht="17.25" thickBot="1" x14ac:dyDescent="0.25">
      <c r="A32" s="2">
        <v>8</v>
      </c>
      <c r="C32" s="75" t="s">
        <v>66</v>
      </c>
      <c r="D32" s="45">
        <v>1595</v>
      </c>
      <c r="E32" s="54"/>
      <c r="F32" s="54"/>
      <c r="G32" s="54"/>
      <c r="H32" s="71"/>
      <c r="I32" s="72">
        <f t="shared" si="8"/>
        <v>0</v>
      </c>
      <c r="J32" s="54"/>
      <c r="K32" s="54"/>
      <c r="L32" s="54"/>
      <c r="M32" s="71"/>
      <c r="N32" s="73">
        <f t="shared" si="9"/>
        <v>0</v>
      </c>
      <c r="O32" s="56">
        <f>I32</f>
        <v>0</v>
      </c>
      <c r="P32" s="54"/>
      <c r="Q32" s="54"/>
      <c r="R32" s="71"/>
      <c r="S32" s="72">
        <f t="shared" si="11"/>
        <v>0</v>
      </c>
      <c r="T32" s="57">
        <f t="shared" si="0"/>
        <v>0</v>
      </c>
      <c r="U32" s="54"/>
      <c r="V32" s="54"/>
      <c r="W32" s="71"/>
      <c r="X32" s="73">
        <f t="shared" si="12"/>
        <v>0</v>
      </c>
      <c r="Y32" s="56">
        <f t="shared" si="13"/>
        <v>0</v>
      </c>
      <c r="Z32" s="54"/>
      <c r="AA32" s="54"/>
      <c r="AB32" s="54"/>
      <c r="AC32" s="54"/>
      <c r="AD32" s="54"/>
      <c r="AE32" s="54"/>
      <c r="AF32" s="52">
        <f t="shared" si="1"/>
        <v>0</v>
      </c>
      <c r="AG32" s="57">
        <f t="shared" si="14"/>
        <v>0</v>
      </c>
      <c r="AH32" s="54"/>
      <c r="AI32" s="54"/>
      <c r="AJ32" s="54"/>
      <c r="AK32" s="55">
        <f t="shared" si="2"/>
        <v>0</v>
      </c>
      <c r="AL32" s="56">
        <f t="shared" si="15"/>
        <v>0</v>
      </c>
      <c r="AM32" s="54"/>
      <c r="AN32" s="54"/>
      <c r="AO32" s="54"/>
      <c r="AP32" s="54"/>
      <c r="AQ32" s="54"/>
      <c r="AR32" s="54"/>
      <c r="AS32" s="52">
        <f t="shared" si="3"/>
        <v>0</v>
      </c>
      <c r="AT32" s="57">
        <f t="shared" si="16"/>
        <v>0</v>
      </c>
      <c r="AU32" s="54"/>
      <c r="AV32" s="54"/>
      <c r="AW32" s="54"/>
      <c r="AX32" s="55">
        <f t="shared" si="4"/>
        <v>0</v>
      </c>
      <c r="AY32" s="54"/>
      <c r="AZ32" s="54"/>
      <c r="BA32" s="57">
        <f t="shared" si="5"/>
        <v>0</v>
      </c>
      <c r="BB32" s="58">
        <f t="shared" si="6"/>
        <v>0</v>
      </c>
      <c r="BC32" s="54"/>
      <c r="BD32" s="54"/>
      <c r="BE32" s="59">
        <f t="shared" si="17"/>
        <v>0</v>
      </c>
      <c r="BF32" s="60"/>
      <c r="BG32" s="59">
        <f t="shared" si="7"/>
        <v>0</v>
      </c>
    </row>
    <row r="33" spans="1:59" ht="17.25" thickBot="1" x14ac:dyDescent="0.25">
      <c r="A33" s="2">
        <v>9</v>
      </c>
      <c r="C33" s="75" t="s">
        <v>67</v>
      </c>
      <c r="D33" s="45">
        <v>1595</v>
      </c>
      <c r="E33" s="54"/>
      <c r="F33" s="54"/>
      <c r="G33" s="54"/>
      <c r="H33" s="71"/>
      <c r="I33" s="72">
        <f t="shared" si="8"/>
        <v>0</v>
      </c>
      <c r="J33" s="54"/>
      <c r="K33" s="54"/>
      <c r="L33" s="54"/>
      <c r="M33" s="71"/>
      <c r="N33" s="73">
        <f t="shared" si="9"/>
        <v>0</v>
      </c>
      <c r="O33" s="56">
        <f>I33</f>
        <v>0</v>
      </c>
      <c r="P33" s="54"/>
      <c r="Q33" s="54"/>
      <c r="R33" s="71"/>
      <c r="S33" s="72">
        <f t="shared" si="11"/>
        <v>0</v>
      </c>
      <c r="T33" s="57">
        <f t="shared" si="0"/>
        <v>0</v>
      </c>
      <c r="U33" s="54"/>
      <c r="V33" s="54"/>
      <c r="W33" s="71"/>
      <c r="X33" s="73">
        <f t="shared" si="12"/>
        <v>0</v>
      </c>
      <c r="Y33" s="56">
        <f t="shared" si="13"/>
        <v>0</v>
      </c>
      <c r="Z33" s="54"/>
      <c r="AA33" s="54"/>
      <c r="AB33" s="54"/>
      <c r="AC33" s="54"/>
      <c r="AD33" s="54"/>
      <c r="AE33" s="54"/>
      <c r="AF33" s="52">
        <f t="shared" si="1"/>
        <v>0</v>
      </c>
      <c r="AG33" s="57">
        <f t="shared" si="14"/>
        <v>0</v>
      </c>
      <c r="AH33" s="54"/>
      <c r="AI33" s="54"/>
      <c r="AJ33" s="54"/>
      <c r="AK33" s="55">
        <f t="shared" si="2"/>
        <v>0</v>
      </c>
      <c r="AL33" s="56">
        <f t="shared" si="15"/>
        <v>0</v>
      </c>
      <c r="AM33" s="54"/>
      <c r="AN33" s="54"/>
      <c r="AO33" s="54"/>
      <c r="AP33" s="54"/>
      <c r="AQ33" s="54"/>
      <c r="AR33" s="54"/>
      <c r="AS33" s="52">
        <f t="shared" si="3"/>
        <v>0</v>
      </c>
      <c r="AT33" s="57">
        <f t="shared" si="16"/>
        <v>0</v>
      </c>
      <c r="AU33" s="54"/>
      <c r="AV33" s="54"/>
      <c r="AW33" s="54"/>
      <c r="AX33" s="55">
        <f t="shared" si="4"/>
        <v>0</v>
      </c>
      <c r="AY33" s="54"/>
      <c r="AZ33" s="54"/>
      <c r="BA33" s="57">
        <f t="shared" si="5"/>
        <v>0</v>
      </c>
      <c r="BB33" s="58">
        <f t="shared" si="6"/>
        <v>0</v>
      </c>
      <c r="BC33" s="54"/>
      <c r="BD33" s="54"/>
      <c r="BE33" s="59">
        <f t="shared" si="17"/>
        <v>0</v>
      </c>
      <c r="BF33" s="60"/>
      <c r="BG33" s="59">
        <f t="shared" si="7"/>
        <v>0</v>
      </c>
    </row>
    <row r="34" spans="1:59" ht="17.25" thickBot="1" x14ac:dyDescent="0.25">
      <c r="A34" s="2">
        <v>9</v>
      </c>
      <c r="C34" s="75" t="s">
        <v>68</v>
      </c>
      <c r="D34" s="45">
        <v>1595</v>
      </c>
      <c r="E34" s="54"/>
      <c r="F34" s="54"/>
      <c r="G34" s="54"/>
      <c r="H34" s="71"/>
      <c r="I34" s="72">
        <f t="shared" si="8"/>
        <v>0</v>
      </c>
      <c r="J34" s="54"/>
      <c r="K34" s="54"/>
      <c r="L34" s="54"/>
      <c r="M34" s="71"/>
      <c r="N34" s="73">
        <f t="shared" si="9"/>
        <v>0</v>
      </c>
      <c r="O34" s="56">
        <f>I34</f>
        <v>0</v>
      </c>
      <c r="P34" s="54"/>
      <c r="Q34" s="54"/>
      <c r="R34" s="71"/>
      <c r="S34" s="72">
        <f t="shared" si="11"/>
        <v>0</v>
      </c>
      <c r="T34" s="57">
        <f t="shared" si="0"/>
        <v>0</v>
      </c>
      <c r="U34" s="54"/>
      <c r="V34" s="54"/>
      <c r="W34" s="71"/>
      <c r="X34" s="73">
        <f t="shared" si="12"/>
        <v>0</v>
      </c>
      <c r="Y34" s="56">
        <f t="shared" si="13"/>
        <v>0</v>
      </c>
      <c r="Z34" s="54"/>
      <c r="AA34" s="54"/>
      <c r="AB34" s="54"/>
      <c r="AC34" s="54"/>
      <c r="AD34" s="54"/>
      <c r="AE34" s="54"/>
      <c r="AF34" s="52">
        <f t="shared" si="1"/>
        <v>0</v>
      </c>
      <c r="AG34" s="57">
        <f t="shared" si="14"/>
        <v>0</v>
      </c>
      <c r="AH34" s="54"/>
      <c r="AI34" s="54"/>
      <c r="AJ34" s="54"/>
      <c r="AK34" s="55">
        <f t="shared" si="2"/>
        <v>0</v>
      </c>
      <c r="AL34" s="56">
        <f t="shared" si="15"/>
        <v>0</v>
      </c>
      <c r="AM34" s="54"/>
      <c r="AN34" s="54"/>
      <c r="AO34" s="54"/>
      <c r="AP34" s="54"/>
      <c r="AQ34" s="54"/>
      <c r="AR34" s="54"/>
      <c r="AS34" s="52">
        <f t="shared" si="3"/>
        <v>0</v>
      </c>
      <c r="AT34" s="57">
        <f t="shared" si="16"/>
        <v>0</v>
      </c>
      <c r="AU34" s="54"/>
      <c r="AV34" s="54"/>
      <c r="AW34" s="54"/>
      <c r="AX34" s="55">
        <f t="shared" si="4"/>
        <v>0</v>
      </c>
      <c r="AY34" s="54"/>
      <c r="AZ34" s="54"/>
      <c r="BA34" s="57">
        <f t="shared" si="5"/>
        <v>0</v>
      </c>
      <c r="BB34" s="58">
        <f t="shared" si="6"/>
        <v>0</v>
      </c>
      <c r="BC34" s="54"/>
      <c r="BD34" s="54"/>
      <c r="BE34" s="59">
        <f t="shared" si="17"/>
        <v>0</v>
      </c>
      <c r="BF34" s="60"/>
      <c r="BG34" s="59">
        <f t="shared" si="7"/>
        <v>0</v>
      </c>
    </row>
    <row r="35" spans="1:59" ht="17.25" thickBot="1" x14ac:dyDescent="0.25">
      <c r="A35" s="2">
        <v>9</v>
      </c>
      <c r="C35" s="75" t="s">
        <v>69</v>
      </c>
      <c r="D35" s="45">
        <v>1595</v>
      </c>
      <c r="E35" s="54"/>
      <c r="F35" s="54"/>
      <c r="G35" s="54"/>
      <c r="H35" s="71"/>
      <c r="I35" s="72">
        <f t="shared" si="8"/>
        <v>0</v>
      </c>
      <c r="J35" s="54"/>
      <c r="K35" s="54"/>
      <c r="L35" s="54"/>
      <c r="M35" s="71"/>
      <c r="N35" s="73">
        <f t="shared" si="9"/>
        <v>0</v>
      </c>
      <c r="O35" s="56">
        <f>I35</f>
        <v>0</v>
      </c>
      <c r="P35" s="54"/>
      <c r="Q35" s="54"/>
      <c r="R35" s="71"/>
      <c r="S35" s="72">
        <f t="shared" si="11"/>
        <v>0</v>
      </c>
      <c r="T35" s="57">
        <f t="shared" si="0"/>
        <v>0</v>
      </c>
      <c r="U35" s="54"/>
      <c r="V35" s="54"/>
      <c r="W35" s="71"/>
      <c r="X35" s="73">
        <f t="shared" si="12"/>
        <v>0</v>
      </c>
      <c r="Y35" s="56">
        <f t="shared" si="13"/>
        <v>0</v>
      </c>
      <c r="Z35" s="54"/>
      <c r="AA35" s="54"/>
      <c r="AB35" s="54"/>
      <c r="AC35" s="54"/>
      <c r="AD35" s="54"/>
      <c r="AE35" s="54"/>
      <c r="AF35" s="52">
        <f t="shared" si="1"/>
        <v>0</v>
      </c>
      <c r="AG35" s="57">
        <f t="shared" si="14"/>
        <v>0</v>
      </c>
      <c r="AH35" s="54"/>
      <c r="AI35" s="54"/>
      <c r="AJ35" s="54"/>
      <c r="AK35" s="55">
        <f t="shared" si="2"/>
        <v>0</v>
      </c>
      <c r="AL35" s="56">
        <f t="shared" si="15"/>
        <v>0</v>
      </c>
      <c r="AM35" s="54"/>
      <c r="AN35" s="54"/>
      <c r="AO35" s="54"/>
      <c r="AP35" s="54"/>
      <c r="AQ35" s="54"/>
      <c r="AR35" s="54"/>
      <c r="AS35" s="52">
        <f t="shared" si="3"/>
        <v>0</v>
      </c>
      <c r="AT35" s="57">
        <f t="shared" si="16"/>
        <v>0</v>
      </c>
      <c r="AU35" s="54"/>
      <c r="AV35" s="54"/>
      <c r="AW35" s="54"/>
      <c r="AX35" s="55">
        <f t="shared" si="4"/>
        <v>0</v>
      </c>
      <c r="AY35" s="54"/>
      <c r="AZ35" s="54"/>
      <c r="BA35" s="57">
        <f t="shared" si="5"/>
        <v>0</v>
      </c>
      <c r="BB35" s="58">
        <f t="shared" si="6"/>
        <v>0</v>
      </c>
      <c r="BC35" s="54"/>
      <c r="BD35" s="54"/>
      <c r="BE35" s="59">
        <f>SUM(BA35:BD35)</f>
        <v>0</v>
      </c>
      <c r="BF35" s="60"/>
      <c r="BG35" s="59">
        <f t="shared" si="7"/>
        <v>0</v>
      </c>
    </row>
    <row r="36" spans="1:59" ht="17.25" thickBot="1" x14ac:dyDescent="0.25">
      <c r="A36" s="2">
        <v>9</v>
      </c>
      <c r="C36" s="75" t="s">
        <v>70</v>
      </c>
      <c r="D36" s="45">
        <v>1595</v>
      </c>
      <c r="E36" s="54"/>
      <c r="F36" s="54"/>
      <c r="G36" s="54"/>
      <c r="H36" s="71"/>
      <c r="I36" s="72">
        <f t="shared" si="8"/>
        <v>0</v>
      </c>
      <c r="J36" s="54"/>
      <c r="K36" s="54"/>
      <c r="L36" s="54"/>
      <c r="M36" s="71"/>
      <c r="N36" s="73">
        <f t="shared" si="9"/>
        <v>0</v>
      </c>
      <c r="O36" s="56">
        <f>I36</f>
        <v>0</v>
      </c>
      <c r="P36" s="54"/>
      <c r="Q36" s="54"/>
      <c r="R36" s="71"/>
      <c r="S36" s="72">
        <f t="shared" si="11"/>
        <v>0</v>
      </c>
      <c r="T36" s="57">
        <f>N36</f>
        <v>0</v>
      </c>
      <c r="U36" s="54"/>
      <c r="V36" s="54"/>
      <c r="W36" s="71"/>
      <c r="X36" s="73">
        <f t="shared" si="12"/>
        <v>0</v>
      </c>
      <c r="Y36" s="56">
        <f>S36</f>
        <v>0</v>
      </c>
      <c r="Z36" s="54"/>
      <c r="AA36" s="54"/>
      <c r="AB36" s="54"/>
      <c r="AC36" s="54"/>
      <c r="AD36" s="54"/>
      <c r="AE36" s="54"/>
      <c r="AF36" s="52">
        <f>Y36+Z36-AA36+SUM(AB36:AE36)</f>
        <v>0</v>
      </c>
      <c r="AG36" s="57">
        <f>X36</f>
        <v>0</v>
      </c>
      <c r="AH36" s="54"/>
      <c r="AI36" s="54"/>
      <c r="AJ36" s="54"/>
      <c r="AK36" s="55">
        <f>AG36+AH36-AI36+AJ36</f>
        <v>0</v>
      </c>
      <c r="AL36" s="56">
        <f>AF36</f>
        <v>0</v>
      </c>
      <c r="AM36" s="54"/>
      <c r="AN36" s="54"/>
      <c r="AO36" s="54"/>
      <c r="AP36" s="54"/>
      <c r="AQ36" s="54"/>
      <c r="AR36" s="54"/>
      <c r="AS36" s="52">
        <f>AL36+AM36-AN36+SUM(AO36:AR36)</f>
        <v>0</v>
      </c>
      <c r="AT36" s="57">
        <f>AK36</f>
        <v>0</v>
      </c>
      <c r="AU36" s="54"/>
      <c r="AV36" s="54"/>
      <c r="AW36" s="54"/>
      <c r="AX36" s="55">
        <f>AT36+AU36-AV36+AW36</f>
        <v>0</v>
      </c>
      <c r="AY36" s="54"/>
      <c r="AZ36" s="54"/>
      <c r="BA36" s="57">
        <f t="shared" si="5"/>
        <v>0</v>
      </c>
      <c r="BB36" s="58">
        <f t="shared" si="6"/>
        <v>0</v>
      </c>
      <c r="BC36" s="54"/>
      <c r="BD36" s="54"/>
      <c r="BE36" s="59">
        <f>SUM(BA36:BD36)</f>
        <v>0</v>
      </c>
      <c r="BF36" s="60">
        <v>1215169</v>
      </c>
      <c r="BG36" s="59">
        <f t="shared" si="7"/>
        <v>1215169</v>
      </c>
    </row>
    <row r="37" spans="1:59" ht="14.25" x14ac:dyDescent="0.2">
      <c r="C37" s="34"/>
      <c r="D37" s="76"/>
      <c r="E37" s="77"/>
      <c r="F37" s="52"/>
      <c r="G37" s="52"/>
      <c r="H37" s="52"/>
      <c r="I37" s="78"/>
      <c r="J37" s="52"/>
      <c r="K37" s="52"/>
      <c r="L37" s="52"/>
      <c r="M37" s="52"/>
      <c r="N37" s="79"/>
      <c r="O37" s="77"/>
      <c r="P37" s="52"/>
      <c r="Q37" s="52"/>
      <c r="R37" s="52"/>
      <c r="S37" s="78"/>
      <c r="T37" s="52"/>
      <c r="U37" s="52"/>
      <c r="V37" s="52"/>
      <c r="W37" s="52"/>
      <c r="X37" s="79"/>
      <c r="Y37" s="77"/>
      <c r="Z37" s="52"/>
      <c r="AA37" s="52"/>
      <c r="AB37" s="52"/>
      <c r="AC37" s="52"/>
      <c r="AD37" s="52"/>
      <c r="AE37" s="52"/>
      <c r="AF37" s="52"/>
      <c r="AG37" s="52"/>
      <c r="AH37" s="52"/>
      <c r="AI37" s="52"/>
      <c r="AJ37" s="52"/>
      <c r="AK37" s="55"/>
      <c r="AL37" s="77"/>
      <c r="AM37" s="52"/>
      <c r="AN37" s="52"/>
      <c r="AO37" s="52"/>
      <c r="AP37" s="52"/>
      <c r="AQ37" s="52"/>
      <c r="AR37" s="52"/>
      <c r="AS37" s="52"/>
      <c r="AT37" s="52"/>
      <c r="AU37" s="52"/>
      <c r="AV37" s="52"/>
      <c r="AW37" s="52"/>
      <c r="AX37" s="55"/>
      <c r="AY37" s="77"/>
      <c r="AZ37" s="52"/>
      <c r="BA37" s="52"/>
      <c r="BB37" s="55"/>
      <c r="BC37" s="80"/>
      <c r="BD37" s="80"/>
      <c r="BE37" s="59"/>
      <c r="BF37" s="81"/>
      <c r="BG37" s="59"/>
    </row>
    <row r="38" spans="1:59" ht="15" x14ac:dyDescent="0.25">
      <c r="C38" s="82" t="s">
        <v>64</v>
      </c>
      <c r="D38" s="83">
        <v>1589</v>
      </c>
      <c r="E38" s="77">
        <f t="shared" ref="E38:X38" si="20">E30</f>
        <v>-2792293</v>
      </c>
      <c r="F38" s="52">
        <f t="shared" si="20"/>
        <v>-455763</v>
      </c>
      <c r="G38" s="52">
        <f t="shared" si="20"/>
        <v>0</v>
      </c>
      <c r="H38" s="52">
        <f t="shared" si="20"/>
        <v>0</v>
      </c>
      <c r="I38" s="52">
        <f t="shared" si="20"/>
        <v>-3248056</v>
      </c>
      <c r="J38" s="52">
        <f t="shared" si="20"/>
        <v>0</v>
      </c>
      <c r="K38" s="52">
        <f t="shared" si="20"/>
        <v>468</v>
      </c>
      <c r="L38" s="52">
        <f t="shared" si="20"/>
        <v>0</v>
      </c>
      <c r="M38" s="52">
        <f t="shared" si="20"/>
        <v>0</v>
      </c>
      <c r="N38" s="55">
        <f t="shared" si="20"/>
        <v>468</v>
      </c>
      <c r="O38" s="77">
        <f t="shared" si="20"/>
        <v>-3248056</v>
      </c>
      <c r="P38" s="52">
        <f t="shared" si="20"/>
        <v>-2047537</v>
      </c>
      <c r="Q38" s="52">
        <f t="shared" si="20"/>
        <v>0</v>
      </c>
      <c r="R38" s="52">
        <f t="shared" si="20"/>
        <v>0</v>
      </c>
      <c r="S38" s="52">
        <f t="shared" si="20"/>
        <v>-5295593</v>
      </c>
      <c r="T38" s="52">
        <f t="shared" si="20"/>
        <v>468</v>
      </c>
      <c r="U38" s="52">
        <f t="shared" si="20"/>
        <v>39173</v>
      </c>
      <c r="V38" s="52">
        <f t="shared" si="20"/>
        <v>0</v>
      </c>
      <c r="W38" s="52">
        <f t="shared" si="20"/>
        <v>0</v>
      </c>
      <c r="X38" s="55">
        <f t="shared" si="20"/>
        <v>39641</v>
      </c>
      <c r="Y38" s="77">
        <f>Y30</f>
        <v>-5295593</v>
      </c>
      <c r="Z38" s="52">
        <f t="shared" ref="Z38:AX38" si="21">Z30</f>
        <v>-3436249</v>
      </c>
      <c r="AA38" s="52">
        <f t="shared" si="21"/>
        <v>-3248056</v>
      </c>
      <c r="AB38" s="52">
        <f t="shared" si="21"/>
        <v>0</v>
      </c>
      <c r="AC38" s="52">
        <f t="shared" si="21"/>
        <v>0</v>
      </c>
      <c r="AD38" s="52">
        <f t="shared" si="21"/>
        <v>0</v>
      </c>
      <c r="AE38" s="52">
        <f t="shared" si="21"/>
        <v>0</v>
      </c>
      <c r="AF38" s="52">
        <f t="shared" si="21"/>
        <v>-5483786</v>
      </c>
      <c r="AG38" s="52">
        <f t="shared" si="21"/>
        <v>39641</v>
      </c>
      <c r="AH38" s="52">
        <f t="shared" si="21"/>
        <v>65794</v>
      </c>
      <c r="AI38" s="52">
        <f t="shared" si="21"/>
        <v>-62091</v>
      </c>
      <c r="AJ38" s="52">
        <f t="shared" si="21"/>
        <v>0</v>
      </c>
      <c r="AK38" s="55">
        <f t="shared" si="21"/>
        <v>167526</v>
      </c>
      <c r="AL38" s="77">
        <f t="shared" si="21"/>
        <v>-5483786</v>
      </c>
      <c r="AM38" s="52">
        <f t="shared" si="21"/>
        <v>-5767265</v>
      </c>
      <c r="AN38" s="52">
        <f t="shared" si="21"/>
        <v>0</v>
      </c>
      <c r="AO38" s="52">
        <f t="shared" si="21"/>
        <v>0</v>
      </c>
      <c r="AP38" s="52">
        <f t="shared" si="21"/>
        <v>0</v>
      </c>
      <c r="AQ38" s="52">
        <f t="shared" si="21"/>
        <v>0</v>
      </c>
      <c r="AR38" s="52">
        <f t="shared" si="21"/>
        <v>6419261</v>
      </c>
      <c r="AS38" s="52">
        <f t="shared" si="21"/>
        <v>-4831790</v>
      </c>
      <c r="AT38" s="52">
        <f t="shared" si="21"/>
        <v>167526</v>
      </c>
      <c r="AU38" s="52">
        <f t="shared" si="21"/>
        <v>184330.7</v>
      </c>
      <c r="AV38" s="52">
        <f t="shared" si="21"/>
        <v>0</v>
      </c>
      <c r="AW38" s="52">
        <f t="shared" si="21"/>
        <v>0</v>
      </c>
      <c r="AX38" s="55">
        <f t="shared" si="21"/>
        <v>351856.7</v>
      </c>
      <c r="AY38" s="77">
        <f>AY30</f>
        <v>-8731842</v>
      </c>
      <c r="AZ38" s="52">
        <f t="shared" ref="AZ38:BG38" si="22">AZ30</f>
        <v>-54573</v>
      </c>
      <c r="BA38" s="52">
        <f t="shared" si="22"/>
        <v>3900052</v>
      </c>
      <c r="BB38" s="55">
        <f t="shared" si="22"/>
        <v>406429.7</v>
      </c>
      <c r="BC38" s="77">
        <f t="shared" si="22"/>
        <v>57330.7644</v>
      </c>
      <c r="BD38" s="52">
        <f t="shared" si="22"/>
        <v>19110.254799999999</v>
      </c>
      <c r="BE38" s="55">
        <f t="shared" si="22"/>
        <v>4382922.7192000002</v>
      </c>
      <c r="BF38" s="77">
        <f t="shared" si="22"/>
        <v>-14209341.18</v>
      </c>
      <c r="BG38" s="84">
        <f t="shared" si="22"/>
        <v>-9729407.879999999</v>
      </c>
    </row>
    <row r="39" spans="1:59" ht="15" x14ac:dyDescent="0.25">
      <c r="C39" s="82" t="s">
        <v>71</v>
      </c>
      <c r="D39" s="85"/>
      <c r="E39" s="77">
        <f t="shared" ref="E39:X39" si="23">SUM(E24:E29,E31:E36)</f>
        <v>0</v>
      </c>
      <c r="F39" s="52">
        <f t="shared" si="23"/>
        <v>0</v>
      </c>
      <c r="G39" s="52">
        <f t="shared" si="23"/>
        <v>0</v>
      </c>
      <c r="H39" s="52">
        <f t="shared" si="23"/>
        <v>0</v>
      </c>
      <c r="I39" s="52">
        <f t="shared" si="23"/>
        <v>0</v>
      </c>
      <c r="J39" s="52">
        <f t="shared" si="23"/>
        <v>0</v>
      </c>
      <c r="K39" s="52">
        <f t="shared" si="23"/>
        <v>0</v>
      </c>
      <c r="L39" s="52">
        <f t="shared" si="23"/>
        <v>0</v>
      </c>
      <c r="M39" s="52">
        <f t="shared" si="23"/>
        <v>0</v>
      </c>
      <c r="N39" s="55">
        <f t="shared" si="23"/>
        <v>0</v>
      </c>
      <c r="O39" s="77">
        <f t="shared" si="23"/>
        <v>0</v>
      </c>
      <c r="P39" s="52">
        <f t="shared" si="23"/>
        <v>0</v>
      </c>
      <c r="Q39" s="52">
        <f t="shared" si="23"/>
        <v>0</v>
      </c>
      <c r="R39" s="52">
        <f t="shared" si="23"/>
        <v>0</v>
      </c>
      <c r="S39" s="52">
        <f t="shared" si="23"/>
        <v>0</v>
      </c>
      <c r="T39" s="52">
        <f t="shared" si="23"/>
        <v>0</v>
      </c>
      <c r="U39" s="52">
        <f t="shared" si="23"/>
        <v>0</v>
      </c>
      <c r="V39" s="52">
        <f t="shared" si="23"/>
        <v>0</v>
      </c>
      <c r="W39" s="52">
        <f t="shared" si="23"/>
        <v>0</v>
      </c>
      <c r="X39" s="55">
        <f t="shared" si="23"/>
        <v>0</v>
      </c>
      <c r="Y39" s="77">
        <f>SUM(Y24:Y29,Y31:Y36)</f>
        <v>0</v>
      </c>
      <c r="Z39" s="52">
        <f t="shared" ref="Z39:AX39" si="24">SUM(Z24:Z29,Z31:Z36)</f>
        <v>0</v>
      </c>
      <c r="AA39" s="52">
        <f t="shared" si="24"/>
        <v>0</v>
      </c>
      <c r="AB39" s="52">
        <f t="shared" si="24"/>
        <v>0</v>
      </c>
      <c r="AC39" s="52">
        <f t="shared" si="24"/>
        <v>0</v>
      </c>
      <c r="AD39" s="52">
        <f t="shared" si="24"/>
        <v>0</v>
      </c>
      <c r="AE39" s="52">
        <f t="shared" si="24"/>
        <v>0</v>
      </c>
      <c r="AF39" s="52">
        <f t="shared" si="24"/>
        <v>0</v>
      </c>
      <c r="AG39" s="52">
        <f t="shared" si="24"/>
        <v>0</v>
      </c>
      <c r="AH39" s="52">
        <f>SUM(AH24:AH29,AH31:AH36)</f>
        <v>0</v>
      </c>
      <c r="AI39" s="52">
        <f t="shared" si="24"/>
        <v>0</v>
      </c>
      <c r="AJ39" s="52">
        <f t="shared" si="24"/>
        <v>0</v>
      </c>
      <c r="AK39" s="52">
        <f t="shared" si="24"/>
        <v>0</v>
      </c>
      <c r="AL39" s="77">
        <f t="shared" si="24"/>
        <v>0</v>
      </c>
      <c r="AM39" s="52">
        <f t="shared" si="24"/>
        <v>0</v>
      </c>
      <c r="AN39" s="52">
        <f t="shared" si="24"/>
        <v>0</v>
      </c>
      <c r="AO39" s="52">
        <f t="shared" si="24"/>
        <v>0</v>
      </c>
      <c r="AP39" s="52">
        <f t="shared" si="24"/>
        <v>0</v>
      </c>
      <c r="AQ39" s="52">
        <f t="shared" si="24"/>
        <v>0</v>
      </c>
      <c r="AR39" s="52">
        <f t="shared" si="24"/>
        <v>0</v>
      </c>
      <c r="AS39" s="52">
        <f t="shared" si="24"/>
        <v>0</v>
      </c>
      <c r="AT39" s="52">
        <f t="shared" si="24"/>
        <v>0</v>
      </c>
      <c r="AU39" s="52">
        <f t="shared" si="24"/>
        <v>0</v>
      </c>
      <c r="AV39" s="52">
        <f t="shared" si="24"/>
        <v>0</v>
      </c>
      <c r="AW39" s="52">
        <f t="shared" si="24"/>
        <v>0</v>
      </c>
      <c r="AX39" s="52">
        <f t="shared" si="24"/>
        <v>0</v>
      </c>
      <c r="AY39" s="77">
        <f>SUM(AY24:AY29,AY31:AY36)</f>
        <v>0</v>
      </c>
      <c r="AZ39" s="52">
        <f t="shared" ref="AZ39:BG39" si="25">SUM(AZ24:AZ29,AZ31:AZ36)</f>
        <v>0</v>
      </c>
      <c r="BA39" s="52">
        <f t="shared" si="25"/>
        <v>0</v>
      </c>
      <c r="BB39" s="55">
        <f t="shared" si="25"/>
        <v>0</v>
      </c>
      <c r="BC39" s="77">
        <f t="shared" si="25"/>
        <v>0</v>
      </c>
      <c r="BD39" s="52">
        <f t="shared" si="25"/>
        <v>0</v>
      </c>
      <c r="BE39" s="55">
        <f t="shared" si="25"/>
        <v>0</v>
      </c>
      <c r="BF39" s="77">
        <f t="shared" si="25"/>
        <v>11195061.439999999</v>
      </c>
      <c r="BG39" s="84">
        <f t="shared" si="25"/>
        <v>11195061.439999999</v>
      </c>
    </row>
    <row r="40" spans="1:59" ht="15" x14ac:dyDescent="0.25">
      <c r="C40" s="86" t="s">
        <v>72</v>
      </c>
      <c r="D40" s="87"/>
      <c r="E40" s="77">
        <f t="shared" ref="E40:O40" si="26">SUM(E24:E36)</f>
        <v>-2792293</v>
      </c>
      <c r="F40" s="52">
        <f t="shared" si="26"/>
        <v>-455763</v>
      </c>
      <c r="G40" s="52">
        <f t="shared" si="26"/>
        <v>0</v>
      </c>
      <c r="H40" s="52">
        <f t="shared" si="26"/>
        <v>0</v>
      </c>
      <c r="I40" s="52">
        <f t="shared" si="26"/>
        <v>-3248056</v>
      </c>
      <c r="J40" s="52">
        <f t="shared" si="26"/>
        <v>0</v>
      </c>
      <c r="K40" s="52">
        <f t="shared" si="26"/>
        <v>468</v>
      </c>
      <c r="L40" s="52">
        <f t="shared" si="26"/>
        <v>0</v>
      </c>
      <c r="M40" s="52">
        <f t="shared" si="26"/>
        <v>0</v>
      </c>
      <c r="N40" s="55">
        <f t="shared" si="26"/>
        <v>468</v>
      </c>
      <c r="O40" s="77">
        <f t="shared" si="26"/>
        <v>-3248056</v>
      </c>
      <c r="P40" s="52">
        <f t="shared" ref="P40:X40" si="27">SUM(P24:P36)</f>
        <v>-2047537</v>
      </c>
      <c r="Q40" s="52">
        <f t="shared" si="27"/>
        <v>0</v>
      </c>
      <c r="R40" s="52">
        <f t="shared" si="27"/>
        <v>0</v>
      </c>
      <c r="S40" s="52">
        <f t="shared" si="27"/>
        <v>-5295593</v>
      </c>
      <c r="T40" s="52">
        <f t="shared" si="27"/>
        <v>468</v>
      </c>
      <c r="U40" s="52">
        <f t="shared" si="27"/>
        <v>39173</v>
      </c>
      <c r="V40" s="52">
        <f t="shared" si="27"/>
        <v>0</v>
      </c>
      <c r="W40" s="52">
        <f t="shared" si="27"/>
        <v>0</v>
      </c>
      <c r="X40" s="55">
        <f t="shared" si="27"/>
        <v>39641</v>
      </c>
      <c r="Y40" s="77">
        <f>SUM(Y24:Y36)</f>
        <v>-5295593</v>
      </c>
      <c r="Z40" s="52">
        <f t="shared" ref="Z40:AX40" si="28">SUM(Z24:Z36)</f>
        <v>-3436249</v>
      </c>
      <c r="AA40" s="52">
        <f t="shared" si="28"/>
        <v>-3248056</v>
      </c>
      <c r="AB40" s="52">
        <f t="shared" si="28"/>
        <v>0</v>
      </c>
      <c r="AC40" s="52">
        <f t="shared" si="28"/>
        <v>0</v>
      </c>
      <c r="AD40" s="52">
        <f t="shared" si="28"/>
        <v>0</v>
      </c>
      <c r="AE40" s="52">
        <f t="shared" si="28"/>
        <v>0</v>
      </c>
      <c r="AF40" s="52">
        <f t="shared" si="28"/>
        <v>-5483786</v>
      </c>
      <c r="AG40" s="52">
        <f t="shared" si="28"/>
        <v>39641</v>
      </c>
      <c r="AH40" s="52">
        <f t="shared" si="28"/>
        <v>65794</v>
      </c>
      <c r="AI40" s="52">
        <f t="shared" si="28"/>
        <v>-62091</v>
      </c>
      <c r="AJ40" s="52">
        <f t="shared" si="28"/>
        <v>0</v>
      </c>
      <c r="AK40" s="52">
        <f t="shared" si="28"/>
        <v>167526</v>
      </c>
      <c r="AL40" s="77">
        <f t="shared" si="28"/>
        <v>-5483786</v>
      </c>
      <c r="AM40" s="52">
        <f t="shared" si="28"/>
        <v>-5767265</v>
      </c>
      <c r="AN40" s="52">
        <f t="shared" si="28"/>
        <v>0</v>
      </c>
      <c r="AO40" s="52">
        <f t="shared" si="28"/>
        <v>0</v>
      </c>
      <c r="AP40" s="52">
        <f t="shared" si="28"/>
        <v>0</v>
      </c>
      <c r="AQ40" s="52">
        <f t="shared" si="28"/>
        <v>0</v>
      </c>
      <c r="AR40" s="52">
        <f t="shared" si="28"/>
        <v>6419261</v>
      </c>
      <c r="AS40" s="52">
        <f t="shared" si="28"/>
        <v>-4831790</v>
      </c>
      <c r="AT40" s="52">
        <f t="shared" si="28"/>
        <v>167526</v>
      </c>
      <c r="AU40" s="52">
        <f t="shared" si="28"/>
        <v>184330.7</v>
      </c>
      <c r="AV40" s="52">
        <f t="shared" si="28"/>
        <v>0</v>
      </c>
      <c r="AW40" s="52">
        <f t="shared" si="28"/>
        <v>0</v>
      </c>
      <c r="AX40" s="52">
        <f t="shared" si="28"/>
        <v>351856.7</v>
      </c>
      <c r="AY40" s="77">
        <f>SUM(AY24:AY36)</f>
        <v>-8731842</v>
      </c>
      <c r="AZ40" s="52">
        <f t="shared" ref="AZ40:BG40" si="29">SUM(AZ24:AZ36)</f>
        <v>-54573</v>
      </c>
      <c r="BA40" s="52">
        <f t="shared" si="29"/>
        <v>3900052</v>
      </c>
      <c r="BB40" s="55">
        <f t="shared" si="29"/>
        <v>406429.7</v>
      </c>
      <c r="BC40" s="77">
        <f t="shared" si="29"/>
        <v>57330.7644</v>
      </c>
      <c r="BD40" s="52">
        <f t="shared" si="29"/>
        <v>19110.254799999999</v>
      </c>
      <c r="BE40" s="55">
        <f t="shared" si="29"/>
        <v>4382922.7192000002</v>
      </c>
      <c r="BF40" s="77">
        <f t="shared" si="29"/>
        <v>-3014279.74</v>
      </c>
      <c r="BG40" s="84">
        <f t="shared" si="29"/>
        <v>1465653.5600000005</v>
      </c>
    </row>
    <row r="41" spans="1:59" ht="15" thickBot="1" x14ac:dyDescent="0.25">
      <c r="C41" s="88"/>
      <c r="D41" s="89"/>
      <c r="E41" s="77"/>
      <c r="F41" s="52"/>
      <c r="G41" s="52"/>
      <c r="H41" s="52"/>
      <c r="I41" s="52"/>
      <c r="J41" s="52"/>
      <c r="K41" s="52"/>
      <c r="L41" s="52"/>
      <c r="M41" s="52"/>
      <c r="N41" s="79"/>
      <c r="O41" s="77"/>
      <c r="P41" s="52"/>
      <c r="Q41" s="52"/>
      <c r="R41" s="52"/>
      <c r="S41" s="78"/>
      <c r="T41" s="52"/>
      <c r="U41" s="52"/>
      <c r="V41" s="52"/>
      <c r="W41" s="52"/>
      <c r="X41" s="79"/>
      <c r="Y41" s="77"/>
      <c r="Z41" s="52"/>
      <c r="AA41" s="52"/>
      <c r="AB41" s="52"/>
      <c r="AC41" s="52"/>
      <c r="AD41" s="52"/>
      <c r="AE41" s="52"/>
      <c r="AF41" s="52"/>
      <c r="AG41" s="52"/>
      <c r="AH41" s="52"/>
      <c r="AI41" s="52"/>
      <c r="AJ41" s="52"/>
      <c r="AK41" s="55"/>
      <c r="AL41" s="77"/>
      <c r="AM41" s="52"/>
      <c r="AN41" s="52"/>
      <c r="AO41" s="52"/>
      <c r="AP41" s="52"/>
      <c r="AQ41" s="52"/>
      <c r="AR41" s="52"/>
      <c r="AS41" s="52"/>
      <c r="AT41" s="52"/>
      <c r="AU41" s="52"/>
      <c r="AV41" s="52"/>
      <c r="AW41" s="52"/>
      <c r="AX41" s="55"/>
      <c r="AY41" s="77"/>
      <c r="AZ41" s="52"/>
      <c r="BA41" s="52"/>
      <c r="BB41" s="55"/>
      <c r="BC41" s="80"/>
      <c r="BD41" s="80"/>
      <c r="BE41" s="59"/>
      <c r="BF41" s="81"/>
      <c r="BG41" s="59"/>
    </row>
    <row r="42" spans="1:59" ht="15.75" thickBot="1" x14ac:dyDescent="0.3">
      <c r="C42" s="90" t="s">
        <v>73</v>
      </c>
      <c r="D42" s="91">
        <v>1568</v>
      </c>
      <c r="E42" s="92"/>
      <c r="F42" s="93"/>
      <c r="G42" s="93"/>
      <c r="H42" s="94"/>
      <c r="I42" s="72">
        <f>E42+F42-G42+SUM(H42:H42)</f>
        <v>0</v>
      </c>
      <c r="J42" s="93"/>
      <c r="K42" s="93"/>
      <c r="L42" s="93"/>
      <c r="M42" s="94"/>
      <c r="N42" s="73">
        <f>J42+K42-L42+M42</f>
        <v>0</v>
      </c>
      <c r="O42" s="92"/>
      <c r="P42" s="93"/>
      <c r="Q42" s="93"/>
      <c r="R42" s="94"/>
      <c r="S42" s="72">
        <f>O42+P42-Q42+SUM(R42:R42)</f>
        <v>0</v>
      </c>
      <c r="T42" s="93"/>
      <c r="U42" s="93"/>
      <c r="V42" s="93"/>
      <c r="W42" s="94"/>
      <c r="X42" s="73">
        <f>T42+U42-V42+W42</f>
        <v>0</v>
      </c>
      <c r="Y42" s="56">
        <f>S42</f>
        <v>0</v>
      </c>
      <c r="Z42" s="54"/>
      <c r="AA42" s="54"/>
      <c r="AB42" s="54"/>
      <c r="AC42" s="54"/>
      <c r="AD42" s="54"/>
      <c r="AE42" s="54"/>
      <c r="AF42" s="52">
        <f>Y42+Z42-AA42+SUM(AB42:AE42)</f>
        <v>0</v>
      </c>
      <c r="AG42" s="57">
        <f>X42</f>
        <v>0</v>
      </c>
      <c r="AH42" s="54"/>
      <c r="AI42" s="54"/>
      <c r="AJ42" s="54"/>
      <c r="AK42" s="55">
        <f>AG42+AH42-AI42+AJ42</f>
        <v>0</v>
      </c>
      <c r="AL42" s="56">
        <f>AF42</f>
        <v>0</v>
      </c>
      <c r="AM42" s="54"/>
      <c r="AN42" s="54"/>
      <c r="AO42" s="54"/>
      <c r="AP42" s="54"/>
      <c r="AQ42" s="54"/>
      <c r="AR42" s="54"/>
      <c r="AS42" s="52">
        <f>AL42+AM42-AN42+SUM(AO42:AR42)</f>
        <v>0</v>
      </c>
      <c r="AT42" s="57">
        <f>AK42</f>
        <v>0</v>
      </c>
      <c r="AU42" s="54"/>
      <c r="AV42" s="54"/>
      <c r="AW42" s="54"/>
      <c r="AX42" s="55">
        <f>AT42+AU42-AV42+AW42</f>
        <v>0</v>
      </c>
      <c r="AY42" s="54">
        <v>0</v>
      </c>
      <c r="AZ42" s="54">
        <v>0</v>
      </c>
      <c r="BA42" s="57">
        <f>AS42-AY42</f>
        <v>0</v>
      </c>
      <c r="BB42" s="58">
        <f>AX42-AZ42</f>
        <v>0</v>
      </c>
      <c r="BC42" s="54"/>
      <c r="BD42" s="54"/>
      <c r="BE42" s="59">
        <f>SUM(BA42:BD42)</f>
        <v>0</v>
      </c>
      <c r="BF42" s="60"/>
      <c r="BG42" s="59">
        <f>BF42-SUM(AS42,AX42)</f>
        <v>0</v>
      </c>
    </row>
    <row r="43" spans="1:59" ht="14.25" x14ac:dyDescent="0.2">
      <c r="C43" s="88"/>
      <c r="D43" s="89"/>
      <c r="E43" s="77"/>
      <c r="F43" s="52"/>
      <c r="G43" s="52"/>
      <c r="H43" s="52"/>
      <c r="I43" s="78"/>
      <c r="J43" s="52"/>
      <c r="K43" s="52"/>
      <c r="L43" s="52"/>
      <c r="M43" s="52"/>
      <c r="N43" s="78"/>
      <c r="O43" s="77"/>
      <c r="P43" s="52"/>
      <c r="Q43" s="52"/>
      <c r="R43" s="52"/>
      <c r="S43" s="78"/>
      <c r="T43" s="52"/>
      <c r="U43" s="52"/>
      <c r="V43" s="52"/>
      <c r="W43" s="52"/>
      <c r="X43" s="78"/>
      <c r="Y43" s="77"/>
      <c r="Z43" s="52"/>
      <c r="AA43" s="52"/>
      <c r="AB43" s="52"/>
      <c r="AC43" s="52"/>
      <c r="AD43" s="52"/>
      <c r="AE43" s="52"/>
      <c r="AF43" s="52"/>
      <c r="AG43" s="52"/>
      <c r="AH43" s="52"/>
      <c r="AI43" s="52"/>
      <c r="AJ43" s="52"/>
      <c r="AK43" s="52"/>
      <c r="AL43" s="77"/>
      <c r="AM43" s="52"/>
      <c r="AN43" s="52"/>
      <c r="AO43" s="52"/>
      <c r="AP43" s="52"/>
      <c r="AQ43" s="52"/>
      <c r="AR43" s="52"/>
      <c r="AS43" s="52"/>
      <c r="AT43" s="52"/>
      <c r="AU43" s="52"/>
      <c r="AV43" s="52"/>
      <c r="AW43" s="52"/>
      <c r="AX43" s="52"/>
      <c r="AY43" s="77"/>
      <c r="AZ43" s="52"/>
      <c r="BA43" s="52"/>
      <c r="BB43" s="55"/>
      <c r="BC43" s="80"/>
      <c r="BD43" s="80"/>
      <c r="BE43" s="59"/>
      <c r="BF43" s="81"/>
      <c r="BG43" s="59"/>
    </row>
    <row r="44" spans="1:59" ht="15.75" thickBot="1" x14ac:dyDescent="0.3">
      <c r="C44" s="95" t="s">
        <v>74</v>
      </c>
      <c r="D44" s="96"/>
      <c r="E44" s="97">
        <f>E42+E40</f>
        <v>-2792293</v>
      </c>
      <c r="F44" s="98">
        <f t="shared" ref="F44:BG44" si="30">F42+F40</f>
        <v>-455763</v>
      </c>
      <c r="G44" s="98">
        <f t="shared" si="30"/>
        <v>0</v>
      </c>
      <c r="H44" s="98">
        <f t="shared" si="30"/>
        <v>0</v>
      </c>
      <c r="I44" s="98">
        <f t="shared" si="30"/>
        <v>-3248056</v>
      </c>
      <c r="J44" s="98">
        <f t="shared" si="30"/>
        <v>0</v>
      </c>
      <c r="K44" s="98">
        <f t="shared" si="30"/>
        <v>468</v>
      </c>
      <c r="L44" s="98">
        <f t="shared" si="30"/>
        <v>0</v>
      </c>
      <c r="M44" s="98">
        <f t="shared" si="30"/>
        <v>0</v>
      </c>
      <c r="N44" s="99">
        <f t="shared" si="30"/>
        <v>468</v>
      </c>
      <c r="O44" s="97">
        <f t="shared" si="30"/>
        <v>-3248056</v>
      </c>
      <c r="P44" s="98">
        <f t="shared" si="30"/>
        <v>-2047537</v>
      </c>
      <c r="Q44" s="98">
        <f t="shared" si="30"/>
        <v>0</v>
      </c>
      <c r="R44" s="98">
        <f t="shared" si="30"/>
        <v>0</v>
      </c>
      <c r="S44" s="98">
        <f t="shared" si="30"/>
        <v>-5295593</v>
      </c>
      <c r="T44" s="98">
        <f t="shared" si="30"/>
        <v>468</v>
      </c>
      <c r="U44" s="98">
        <f t="shared" si="30"/>
        <v>39173</v>
      </c>
      <c r="V44" s="98">
        <f t="shared" si="30"/>
        <v>0</v>
      </c>
      <c r="W44" s="98">
        <f t="shared" si="30"/>
        <v>0</v>
      </c>
      <c r="X44" s="99">
        <f t="shared" si="30"/>
        <v>39641</v>
      </c>
      <c r="Y44" s="97">
        <f t="shared" si="30"/>
        <v>-5295593</v>
      </c>
      <c r="Z44" s="98">
        <f t="shared" si="30"/>
        <v>-3436249</v>
      </c>
      <c r="AA44" s="98">
        <f t="shared" si="30"/>
        <v>-3248056</v>
      </c>
      <c r="AB44" s="98">
        <f t="shared" si="30"/>
        <v>0</v>
      </c>
      <c r="AC44" s="98">
        <f t="shared" si="30"/>
        <v>0</v>
      </c>
      <c r="AD44" s="98">
        <f t="shared" si="30"/>
        <v>0</v>
      </c>
      <c r="AE44" s="98">
        <f t="shared" si="30"/>
        <v>0</v>
      </c>
      <c r="AF44" s="98">
        <f t="shared" si="30"/>
        <v>-5483786</v>
      </c>
      <c r="AG44" s="98">
        <f t="shared" si="30"/>
        <v>39641</v>
      </c>
      <c r="AH44" s="98">
        <f t="shared" si="30"/>
        <v>65794</v>
      </c>
      <c r="AI44" s="98">
        <f t="shared" si="30"/>
        <v>-62091</v>
      </c>
      <c r="AJ44" s="98">
        <f t="shared" si="30"/>
        <v>0</v>
      </c>
      <c r="AK44" s="99">
        <f t="shared" si="30"/>
        <v>167526</v>
      </c>
      <c r="AL44" s="97">
        <f t="shared" si="30"/>
        <v>-5483786</v>
      </c>
      <c r="AM44" s="98">
        <f t="shared" si="30"/>
        <v>-5767265</v>
      </c>
      <c r="AN44" s="98">
        <f t="shared" si="30"/>
        <v>0</v>
      </c>
      <c r="AO44" s="98">
        <f t="shared" si="30"/>
        <v>0</v>
      </c>
      <c r="AP44" s="98">
        <f t="shared" si="30"/>
        <v>0</v>
      </c>
      <c r="AQ44" s="98">
        <f t="shared" si="30"/>
        <v>0</v>
      </c>
      <c r="AR44" s="98">
        <f t="shared" si="30"/>
        <v>6419261</v>
      </c>
      <c r="AS44" s="98">
        <f t="shared" si="30"/>
        <v>-4831790</v>
      </c>
      <c r="AT44" s="98">
        <f t="shared" si="30"/>
        <v>167526</v>
      </c>
      <c r="AU44" s="98">
        <f t="shared" si="30"/>
        <v>184330.7</v>
      </c>
      <c r="AV44" s="98">
        <f t="shared" si="30"/>
        <v>0</v>
      </c>
      <c r="AW44" s="98">
        <f t="shared" si="30"/>
        <v>0</v>
      </c>
      <c r="AX44" s="99">
        <f t="shared" si="30"/>
        <v>351856.7</v>
      </c>
      <c r="AY44" s="97">
        <f t="shared" si="30"/>
        <v>-8731842</v>
      </c>
      <c r="AZ44" s="98">
        <f t="shared" si="30"/>
        <v>-54573</v>
      </c>
      <c r="BA44" s="98">
        <f t="shared" si="30"/>
        <v>3900052</v>
      </c>
      <c r="BB44" s="99">
        <f t="shared" si="30"/>
        <v>406429.7</v>
      </c>
      <c r="BC44" s="97">
        <f t="shared" si="30"/>
        <v>57330.7644</v>
      </c>
      <c r="BD44" s="98">
        <f t="shared" si="30"/>
        <v>19110.254799999999</v>
      </c>
      <c r="BE44" s="99">
        <f t="shared" si="30"/>
        <v>4382922.7192000002</v>
      </c>
      <c r="BF44" s="97">
        <f t="shared" si="30"/>
        <v>-3014279.74</v>
      </c>
      <c r="BG44" s="100">
        <f t="shared" si="30"/>
        <v>1465653.5600000005</v>
      </c>
    </row>
    <row r="45" spans="1:59" x14ac:dyDescent="0.2">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row>
    <row r="47" spans="1:59" ht="30.75" customHeight="1" x14ac:dyDescent="0.2">
      <c r="B47" s="4"/>
      <c r="C47" s="102" t="s">
        <v>75</v>
      </c>
      <c r="D47" s="102"/>
      <c r="BE47" s="103"/>
    </row>
    <row r="48" spans="1:59" ht="16.5" x14ac:dyDescent="0.2">
      <c r="B48" s="104"/>
      <c r="C48" s="102"/>
      <c r="D48" s="102"/>
      <c r="L48" s="105"/>
      <c r="M48" s="105"/>
      <c r="V48" s="105"/>
      <c r="W48" s="105"/>
      <c r="AI48" s="105"/>
      <c r="AJ48" s="105"/>
      <c r="AV48" s="105"/>
      <c r="AW48" s="105"/>
      <c r="AY48" s="105"/>
      <c r="AZ48" s="105"/>
      <c r="BA48" s="105"/>
      <c r="BB48" s="105"/>
    </row>
    <row r="49" spans="2:59" ht="16.5" x14ac:dyDescent="0.2">
      <c r="B49" s="106"/>
      <c r="C49" s="107"/>
      <c r="L49" s="105"/>
      <c r="M49" s="105"/>
      <c r="V49" s="105"/>
      <c r="W49" s="105"/>
      <c r="AI49" s="105"/>
      <c r="AJ49" s="105"/>
      <c r="AV49" s="105"/>
      <c r="AW49" s="105"/>
      <c r="AY49" s="105"/>
      <c r="AZ49" s="105"/>
      <c r="BA49" s="105"/>
      <c r="BB49" s="105"/>
      <c r="BG49" s="3"/>
    </row>
    <row r="50" spans="2:59" ht="25.5" customHeight="1" x14ac:dyDescent="0.2">
      <c r="B50" s="108">
        <v>1</v>
      </c>
      <c r="C50" s="109" t="s">
        <v>76</v>
      </c>
      <c r="L50" s="105"/>
      <c r="M50" s="105"/>
      <c r="V50" s="105"/>
      <c r="W50" s="105"/>
      <c r="AI50" s="105"/>
      <c r="AJ50" s="105"/>
      <c r="AV50" s="105"/>
      <c r="AW50" s="105"/>
      <c r="AY50" s="105"/>
      <c r="AZ50" s="105"/>
      <c r="BA50" s="105"/>
      <c r="BB50" s="105"/>
    </row>
    <row r="51" spans="2:59" ht="24" x14ac:dyDescent="0.2">
      <c r="B51" s="108">
        <v>2</v>
      </c>
      <c r="C51" s="109" t="s">
        <v>77</v>
      </c>
      <c r="L51" s="105"/>
      <c r="M51" s="105"/>
      <c r="V51" s="105"/>
      <c r="W51" s="105"/>
      <c r="AI51" s="105"/>
      <c r="AJ51" s="105"/>
      <c r="AV51" s="105"/>
      <c r="AW51" s="105"/>
      <c r="AY51" s="105"/>
      <c r="AZ51" s="105"/>
      <c r="BA51" s="105"/>
      <c r="BB51" s="105"/>
    </row>
    <row r="52" spans="2:59" ht="61.5" customHeight="1" x14ac:dyDescent="0.2">
      <c r="B52" s="108">
        <v>3</v>
      </c>
      <c r="C52" s="109" t="s">
        <v>78</v>
      </c>
      <c r="D52" s="110"/>
      <c r="L52" s="105"/>
      <c r="M52" s="105"/>
      <c r="V52" s="105"/>
      <c r="W52" s="105"/>
      <c r="AI52" s="105"/>
      <c r="AJ52" s="105"/>
      <c r="AV52" s="105"/>
      <c r="AW52" s="105"/>
      <c r="AY52" s="105"/>
      <c r="AZ52" s="105"/>
      <c r="BA52" s="105"/>
      <c r="BB52" s="105"/>
    </row>
    <row r="53" spans="2:59" ht="41.25" customHeight="1" x14ac:dyDescent="0.2">
      <c r="B53" s="108">
        <v>4</v>
      </c>
      <c r="C53" s="109" t="s">
        <v>79</v>
      </c>
      <c r="D53" s="110"/>
    </row>
    <row r="54" spans="2:59" ht="50.25" customHeight="1" x14ac:dyDescent="0.2"/>
    <row r="55" spans="2:59" ht="16.5" x14ac:dyDescent="0.2">
      <c r="B55" s="108"/>
      <c r="C55" s="111"/>
    </row>
    <row r="56" spans="2:59" ht="16.5" x14ac:dyDescent="0.2">
      <c r="B56" s="104"/>
      <c r="C56" s="107"/>
    </row>
    <row r="57" spans="2:59" ht="15.75" customHeight="1" x14ac:dyDescent="0.2">
      <c r="C57" s="107"/>
    </row>
  </sheetData>
  <mergeCells count="65">
    <mergeCell ref="C47:D48"/>
    <mergeCell ref="BB20:BB22"/>
    <mergeCell ref="BC20:BC22"/>
    <mergeCell ref="BD20:BD22"/>
    <mergeCell ref="BE20:BE22"/>
    <mergeCell ref="BF20:BF22"/>
    <mergeCell ref="BG20:BG22"/>
    <mergeCell ref="AV20:AV22"/>
    <mergeCell ref="AW20:AW22"/>
    <mergeCell ref="AX20:AX22"/>
    <mergeCell ref="AY20:AY22"/>
    <mergeCell ref="AZ20:AZ22"/>
    <mergeCell ref="BA20:BA22"/>
    <mergeCell ref="AP20:AP22"/>
    <mergeCell ref="AQ20:AQ22"/>
    <mergeCell ref="AR20:AR22"/>
    <mergeCell ref="AS20:AS22"/>
    <mergeCell ref="AT20:AT22"/>
    <mergeCell ref="AU20:AU22"/>
    <mergeCell ref="AJ20:AJ22"/>
    <mergeCell ref="AK20:AK22"/>
    <mergeCell ref="AL20:AL22"/>
    <mergeCell ref="AM20:AM22"/>
    <mergeCell ref="AN20:AN22"/>
    <mergeCell ref="AO20:AO22"/>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T20:T22"/>
    <mergeCell ref="U20:U22"/>
    <mergeCell ref="V20:V22"/>
    <mergeCell ref="W20:W22"/>
    <mergeCell ref="L20:L22"/>
    <mergeCell ref="M20:M22"/>
    <mergeCell ref="N20:N22"/>
    <mergeCell ref="O20:O22"/>
    <mergeCell ref="P20:P22"/>
    <mergeCell ref="Q20:Q22"/>
    <mergeCell ref="BC19:BE19"/>
    <mergeCell ref="C20:C22"/>
    <mergeCell ref="D20:D22"/>
    <mergeCell ref="E20:E22"/>
    <mergeCell ref="F20:F22"/>
    <mergeCell ref="G20:G22"/>
    <mergeCell ref="H20:H22"/>
    <mergeCell ref="I20:I22"/>
    <mergeCell ref="J20:J22"/>
    <mergeCell ref="K20:K22"/>
    <mergeCell ref="C15:D15"/>
    <mergeCell ref="E19:N19"/>
    <mergeCell ref="O19:X19"/>
    <mergeCell ref="Y19:AK19"/>
    <mergeCell ref="AL19:AX19"/>
    <mergeCell ref="AY19:BB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EB-2014-0072 Sept 26 2014</vt:lpstr>
      <vt:lpstr>EB-2014-0072 June 12 2015 RR1</vt:lpstr>
      <vt:lpstr>EB-2014-0072 June 12 2015 RR2</vt:lpstr>
      <vt:lpstr>EB-2014-0072 June 12 2015 RR3</vt:lpstr>
      <vt:lpstr>EB-2014-0072 June 12 2015 RR4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Lindsay Thiessen</dc:creator>
  <cp:lastModifiedBy>Lindsay Thiessen</cp:lastModifiedBy>
  <dcterms:created xsi:type="dcterms:W3CDTF">2018-05-31T14:27:13Z</dcterms:created>
  <dcterms:modified xsi:type="dcterms:W3CDTF">2018-05-31T16:52:56Z</dcterms:modified>
</cp:coreProperties>
</file>