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ady\Desktop\"/>
    </mc:Choice>
  </mc:AlternateContent>
  <bookViews>
    <workbookView xWindow="0" yWindow="0" windowWidth="23880" windowHeight="10125" activeTab="1"/>
  </bookViews>
  <sheets>
    <sheet name="revenue cap versus price cap" sheetId="1" r:id="rId1"/>
    <sheet name="Table for pdf" sheetId="3" r:id="rId2"/>
    <sheet name="Graph 1" sheetId="5" r:id="rId3"/>
    <sheet name="Graph 2" sheetId="4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E8" i="1"/>
  <c r="F8" i="1" s="1"/>
  <c r="C8" i="1"/>
  <c r="F5" i="3"/>
  <c r="E5" i="3"/>
  <c r="D5" i="3"/>
  <c r="C5" i="3"/>
  <c r="B5" i="3"/>
  <c r="B8" i="3" s="1"/>
  <c r="C8" i="3" s="1"/>
  <c r="D8" i="3" s="1"/>
  <c r="E8" i="3" s="1"/>
  <c r="F8" i="3" s="1"/>
  <c r="F2" i="3"/>
  <c r="E2" i="3"/>
  <c r="D2" i="3"/>
  <c r="C2" i="3"/>
  <c r="B2" i="3"/>
  <c r="B6" i="3" l="1"/>
  <c r="D3" i="3"/>
  <c r="F3" i="3"/>
  <c r="D6" i="3"/>
  <c r="F6" i="3"/>
  <c r="C3" i="3"/>
  <c r="E3" i="3"/>
  <c r="C6" i="3"/>
  <c r="E6" i="3"/>
  <c r="E7" i="3" l="1"/>
  <c r="F9" i="3"/>
  <c r="F10" i="3" s="1"/>
  <c r="F7" i="3"/>
  <c r="C9" i="3"/>
  <c r="C10" i="3" s="1"/>
  <c r="B9" i="3"/>
  <c r="B10" i="3" s="1"/>
  <c r="C7" i="3"/>
  <c r="D9" i="3"/>
  <c r="D10" i="3" s="1"/>
  <c r="E9" i="3"/>
  <c r="E10" i="3" s="1"/>
  <c r="D7" i="3"/>
  <c r="G7" i="3" l="1"/>
  <c r="G10" i="3"/>
  <c r="F2" i="1"/>
  <c r="E2" i="1"/>
  <c r="E3" i="1" s="1"/>
  <c r="D2" i="1"/>
  <c r="C2" i="1"/>
  <c r="B2" i="1"/>
  <c r="C5" i="1"/>
  <c r="D5" i="1"/>
  <c r="D6" i="1" s="1"/>
  <c r="E5" i="1"/>
  <c r="E6" i="1" s="1"/>
  <c r="F5" i="1"/>
  <c r="F6" i="1" s="1"/>
  <c r="B5" i="1"/>
  <c r="B6" i="1" s="1"/>
  <c r="F3" i="1"/>
  <c r="C3" i="1"/>
  <c r="B8" i="1" l="1"/>
  <c r="B9" i="1" s="1"/>
  <c r="B10" i="1" s="1"/>
  <c r="C9" i="1"/>
  <c r="C10" i="1" s="1"/>
  <c r="F9" i="1"/>
  <c r="F10" i="1" s="1"/>
  <c r="F7" i="1"/>
  <c r="E9" i="1"/>
  <c r="E10" i="1" s="1"/>
  <c r="E7" i="1"/>
  <c r="C6" i="1"/>
  <c r="D3" i="1"/>
  <c r="C7" i="1" l="1"/>
  <c r="D9" i="1"/>
  <c r="D10" i="1" s="1"/>
  <c r="G10" i="1" s="1"/>
  <c r="D7" i="1"/>
  <c r="G7" i="1" l="1"/>
</calcChain>
</file>

<file path=xl/sharedStrings.xml><?xml version="1.0" encoding="utf-8"?>
<sst xmlns="http://schemas.openxmlformats.org/spreadsheetml/2006/main" count="28" uniqueCount="15">
  <si>
    <t>Reference</t>
  </si>
  <si>
    <t>Exhibit A, Tab 3, Schedule 2, Table 1</t>
  </si>
  <si>
    <t>Exhibit A, Tab 3, Schedule 1, Table 8</t>
  </si>
  <si>
    <t>Revenue requirement on Revenue Cap, as proposed by Hydro One</t>
  </si>
  <si>
    <r>
      <t>Annual % change in Revenue Requirement</t>
    </r>
    <r>
      <rPr>
        <b/>
        <sz val="8"/>
        <color theme="1"/>
        <rFont val="Calibri"/>
        <family val="2"/>
        <scheme val="minor"/>
      </rPr>
      <t xml:space="preserve"> (data from line 2)</t>
    </r>
  </si>
  <si>
    <r>
      <t xml:space="preserve">Annual % change in cost per unit delievered </t>
    </r>
    <r>
      <rPr>
        <b/>
        <sz val="8"/>
        <color theme="1"/>
        <rFont val="Calibri"/>
        <family val="2"/>
        <scheme val="minor"/>
      </rPr>
      <t>(data from line 6)</t>
    </r>
  </si>
  <si>
    <t>Exhibit A, Tab 3, Schedule 2, Table 2</t>
  </si>
  <si>
    <r>
      <t>Difference between Price Cap and Revenue Cap ($ millions)</t>
    </r>
    <r>
      <rPr>
        <b/>
        <sz val="8"/>
        <color theme="1"/>
        <rFont val="Calibri"/>
        <family val="2"/>
        <scheme val="minor"/>
      </rPr>
      <t xml:space="preserve"> (line 2-line 9)</t>
    </r>
  </si>
  <si>
    <r>
      <t xml:space="preserve">Annual Revenue on Price Cap </t>
    </r>
    <r>
      <rPr>
        <b/>
        <sz val="8"/>
        <color theme="1"/>
        <rFont val="Calibri"/>
        <family val="2"/>
        <scheme val="minor"/>
      </rPr>
      <t>(line 8 * line 5)</t>
    </r>
  </si>
  <si>
    <r>
      <t xml:space="preserve">Average rate per unit delivered, cents per kwh </t>
    </r>
    <r>
      <rPr>
        <b/>
        <sz val="8"/>
        <color theme="1"/>
        <rFont val="Calibri"/>
        <family val="2"/>
        <scheme val="minor"/>
      </rPr>
      <t>(line 1/line 5)</t>
    </r>
  </si>
  <si>
    <t>KWh Delivered (line 4*1,000,000)</t>
  </si>
  <si>
    <t>GWh Delivered</t>
  </si>
  <si>
    <t>Average annual change</t>
  </si>
  <si>
    <t xml:space="preserve">Annual increase in cost per unit (cents per KWh) delivered on Price Cap Index (I-X) of 1.45% </t>
  </si>
  <si>
    <t xml:space="preserve">Annual Revenue on Price Cap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</si>
</sst>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0" fontId="0" fillId="0" borderId="0" xfId="0" applyNumberFormat="1"/>
    <xf numFmtId="3" fontId="0" fillId="0" borderId="0" xfId="0" applyNumberFormat="1"/>
    <xf numFmtId="164" fontId="0" fillId="0" borderId="0" xfId="0" applyNumberFormat="1"/>
    <xf numFmtId="4" fontId="0" fillId="0" borderId="0" xfId="0" applyNumberFormat="1"/>
    <xf numFmtId="2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3" fillId="0" borderId="0" xfId="0" applyFont="1"/>
    <xf numFmtId="3" fontId="3" fillId="0" borderId="0" xfId="0" applyNumberFormat="1" applyFont="1"/>
    <xf numFmtId="0" fontId="0" fillId="0" borderId="1" xfId="0" applyBorder="1"/>
    <xf numFmtId="2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164" fontId="0" fillId="0" borderId="1" xfId="0" applyNumberFormat="1" applyBorder="1"/>
    <xf numFmtId="0" fontId="3" fillId="0" borderId="1" xfId="0" applyFont="1" applyBorder="1"/>
    <xf numFmtId="10" fontId="0" fillId="0" borderId="1" xfId="0" applyNumberFormat="1" applyBorder="1"/>
    <xf numFmtId="3" fontId="0" fillId="0" borderId="1" xfId="0" applyNumberFormat="1" applyBorder="1"/>
    <xf numFmtId="3" fontId="3" fillId="0" borderId="1" xfId="0" applyNumberFormat="1" applyFont="1" applyBorder="1"/>
    <xf numFmtId="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Revenue</a:t>
            </a:r>
            <a:r>
              <a:rPr lang="en-CA" baseline="0"/>
              <a:t> Cap versus Price Cap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'revenue cap versus price cap'!$A$2</c:f>
              <c:strCache>
                <c:ptCount val="1"/>
                <c:pt idx="0">
                  <c:v>Revenue requirement on Revenue Cap, as proposed by Hydro One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'revenue cap versus price cap'!$B$1:$F$1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'revenue cap versus price cap'!$B$2:$F$2</c:f>
              <c:numCache>
                <c:formatCode>"$"#,##0.00</c:formatCode>
                <c:ptCount val="5"/>
                <c:pt idx="0">
                  <c:v>1499900000</c:v>
                </c:pt>
                <c:pt idx="1">
                  <c:v>1551000000</c:v>
                </c:pt>
                <c:pt idx="2">
                  <c:v>1601900000</c:v>
                </c:pt>
                <c:pt idx="3">
                  <c:v>1680400000</c:v>
                </c:pt>
                <c:pt idx="4">
                  <c:v>1728200000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11-4D10-89DC-B4EBBC2137F7}"/>
            </c:ext>
          </c:extLst>
        </c:ser>
        <c:ser>
          <c:idx val="7"/>
          <c:order val="7"/>
          <c:tx>
            <c:strRef>
              <c:f>'revenue cap versus price cap'!$A$9</c:f>
              <c:strCache>
                <c:ptCount val="1"/>
                <c:pt idx="0">
                  <c:v>Annual Revenue on Price Cap 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'revenue cap versus price cap'!$B$1:$F$1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'revenue cap versus price cap'!$B$9:$F$9</c:f>
              <c:numCache>
                <c:formatCode>"$"#,##0.00</c:formatCode>
                <c:ptCount val="5"/>
                <c:pt idx="0">
                  <c:v>1499900000</c:v>
                </c:pt>
                <c:pt idx="1">
                  <c:v>1507327251.2840445</c:v>
                </c:pt>
                <c:pt idx="2">
                  <c:v>1528883488.4547091</c:v>
                </c:pt>
                <c:pt idx="3">
                  <c:v>1581053310.6240976</c:v>
                </c:pt>
                <c:pt idx="4">
                  <c:v>1604419685.4579268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F11-4D10-89DC-B4EBBC213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4406096"/>
        <c:axId val="304401832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'revenue cap versus price cap'!$A$3</c15:sqref>
                        </c15:formulaRef>
                      </c:ext>
                    </c:extLst>
                    <c:strCache>
                      <c:ptCount val="1"/>
                      <c:pt idx="0">
                        <c:v>Annual % change in Revenue Requirement (data from line 2)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'revenue cap versus price cap'!$B$1:$F$1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'revenue cap versus price cap'!$B$3:$F$3</c15:sqref>
                        </c15:formulaRef>
                      </c:ext>
                    </c:extLst>
                    <c:numCache>
                      <c:formatCode>0.00%</c:formatCode>
                      <c:ptCount val="5"/>
                      <c:pt idx="1">
                        <c:v>3.4068937929195277E-2</c:v>
                      </c:pt>
                      <c:pt idx="2">
                        <c:v>3.2817537072856222E-2</c:v>
                      </c:pt>
                      <c:pt idx="3">
                        <c:v>4.9004307384980336E-2</c:v>
                      </c:pt>
                      <c:pt idx="4">
                        <c:v>2.8445608188526542E-2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9F11-4D10-89DC-B4EBBC2137F7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cap'!$A$4</c15:sqref>
                        </c15:formulaRef>
                      </c:ext>
                    </c:extLst>
                    <c:strCache>
                      <c:ptCount val="1"/>
                      <c:pt idx="0">
                        <c:v>GWh Delivered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cap'!$B$1:$F$1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cap'!$B$4:$F$4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36019</c:v>
                      </c:pt>
                      <c:pt idx="1">
                        <c:v>35680</c:v>
                      </c:pt>
                      <c:pt idx="2">
                        <c:v>35673</c:v>
                      </c:pt>
                      <c:pt idx="3">
                        <c:v>36363</c:v>
                      </c:pt>
                      <c:pt idx="4">
                        <c:v>36373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9F11-4D10-89DC-B4EBBC2137F7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cap'!$A$5</c15:sqref>
                        </c15:formulaRef>
                      </c:ext>
                    </c:extLst>
                    <c:strCache>
                      <c:ptCount val="1"/>
                      <c:pt idx="0">
                        <c:v>KWh Delivered (line 4*1,000,000)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cap'!$B$1:$F$1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cap'!$B$5:$F$5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36019000000</c:v>
                      </c:pt>
                      <c:pt idx="1">
                        <c:v>35680000000</c:v>
                      </c:pt>
                      <c:pt idx="2">
                        <c:v>35673000000</c:v>
                      </c:pt>
                      <c:pt idx="3">
                        <c:v>36363000000</c:v>
                      </c:pt>
                      <c:pt idx="4">
                        <c:v>36373000000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F11-4D10-89DC-B4EBBC2137F7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cap'!$A$6</c15:sqref>
                        </c15:formulaRef>
                      </c:ext>
                    </c:extLst>
                    <c:strCache>
                      <c:ptCount val="1"/>
                      <c:pt idx="0">
                        <c:v>Average rate per unit delivered, cents per kwh (line 1/line 5)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cap'!$B$1:$F$1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cap'!$B$6:$F$6</c15:sqref>
                        </c15:formulaRef>
                      </c:ext>
                    </c:extLst>
                    <c:numCache>
                      <c:formatCode>#,##0.00</c:formatCode>
                      <c:ptCount val="5"/>
                      <c:pt idx="0">
                        <c:v>4.1641911213526193</c:v>
                      </c:pt>
                      <c:pt idx="1">
                        <c:v>4.3469730941704041</c:v>
                      </c:pt>
                      <c:pt idx="2">
                        <c:v>4.4905110307515494</c:v>
                      </c:pt>
                      <c:pt idx="3">
                        <c:v>4.6211808706652366</c:v>
                      </c:pt>
                      <c:pt idx="4">
                        <c:v>4.7513265334176449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F11-4D10-89DC-B4EBBC2137F7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cap'!$A$7</c15:sqref>
                        </c15:formulaRef>
                      </c:ext>
                    </c:extLst>
                    <c:strCache>
                      <c:ptCount val="1"/>
                      <c:pt idx="0">
                        <c:v>Annual % change in cost per unit delievered (data from line 6)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cap'!$B$1:$F$1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cap'!$B$7:$F$7</c15:sqref>
                        </c15:formulaRef>
                      </c:ext>
                    </c:extLst>
                    <c:numCache>
                      <c:formatCode>0.00%</c:formatCode>
                      <c:ptCount val="5"/>
                      <c:pt idx="1">
                        <c:v>4.3893752109632596E-2</c:v>
                      </c:pt>
                      <c:pt idx="2">
                        <c:v>3.3020203592619375E-2</c:v>
                      </c:pt>
                      <c:pt idx="3">
                        <c:v>2.9099102311261393E-2</c:v>
                      </c:pt>
                      <c:pt idx="4">
                        <c:v>2.8162858454331235E-2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F11-4D10-89DC-B4EBBC2137F7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cap'!$A$8</c15:sqref>
                        </c15:formulaRef>
                      </c:ext>
                    </c:extLst>
                    <c:strCache>
                      <c:ptCount val="1"/>
                      <c:pt idx="0">
                        <c:v>Annual increase in cost per unit (cents per KWh) delivered on Price Cap Index (I-X) of 1.45%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cap'!$B$1:$F$1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cap'!$B$8:$F$8</c15:sqref>
                        </c15:formulaRef>
                      </c:ext>
                    </c:extLst>
                    <c:numCache>
                      <c:formatCode>#,##0.00</c:formatCode>
                      <c:ptCount val="5"/>
                      <c:pt idx="0">
                        <c:v>4.1641911213526193</c:v>
                      </c:pt>
                      <c:pt idx="1">
                        <c:v>4.2245718926122322</c:v>
                      </c:pt>
                      <c:pt idx="2">
                        <c:v>4.2858281850551094</c:v>
                      </c:pt>
                      <c:pt idx="3">
                        <c:v>4.3479726937384084</c:v>
                      </c:pt>
                      <c:pt idx="4">
                        <c:v>4.4110182977976153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9F11-4D10-89DC-B4EBBC2137F7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cap'!$A$10</c15:sqref>
                        </c15:formulaRef>
                      </c:ext>
                    </c:extLst>
                    <c:strCache>
                      <c:ptCount val="1"/>
                      <c:pt idx="0">
                        <c:v>Difference between Price Cap and Revenue Cap ($ millions) (line 2-line 9)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cap'!$B$1:$F$1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cap'!$B$10:$F$10</c15:sqref>
                        </c15:formulaRef>
                      </c:ext>
                    </c:extLst>
                    <c:numCache>
                      <c:formatCode>"$"#,##0.00</c:formatCode>
                      <c:ptCount val="5"/>
                      <c:pt idx="0">
                        <c:v>0</c:v>
                      </c:pt>
                      <c:pt idx="1">
                        <c:v>43672748.715955496</c:v>
                      </c:pt>
                      <c:pt idx="2">
                        <c:v>73016511.545290947</c:v>
                      </c:pt>
                      <c:pt idx="3">
                        <c:v>99346689.375902414</c:v>
                      </c:pt>
                      <c:pt idx="4">
                        <c:v>123780314.54207325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9F11-4D10-89DC-B4EBBC2137F7}"/>
                  </c:ext>
                </c:extLst>
              </c15:ser>
            </c15:filteredLineSeries>
          </c:ext>
        </c:extLst>
      </c:lineChart>
      <c:catAx>
        <c:axId val="30440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401832"/>
        <c:crosses val="autoZero"/>
        <c:auto val="1"/>
        <c:lblAlgn val="ctr"/>
        <c:lblOffset val="100"/>
        <c:noMultiLvlLbl val="0"/>
      </c:catAx>
      <c:valAx>
        <c:axId val="304401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40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Difference between Price Cap and Revenue Cap ($ millions)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8"/>
          <c:order val="8"/>
          <c:tx>
            <c:strRef>
              <c:f>'revenue cap versus price cap'!$A$10</c:f>
              <c:strCache>
                <c:ptCount val="1"/>
                <c:pt idx="0">
                  <c:v>Difference between Price Cap and Revenue Cap ($ millions) (line 2-line 9)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'revenue cap versus price cap'!$B$1:$F$1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'revenue cap versus price cap'!$B$10:$F$10</c:f>
              <c:numCache>
                <c:formatCode>"$"#,##0.00</c:formatCode>
                <c:ptCount val="5"/>
                <c:pt idx="0">
                  <c:v>0</c:v>
                </c:pt>
                <c:pt idx="1">
                  <c:v>43672748.715955496</c:v>
                </c:pt>
                <c:pt idx="2">
                  <c:v>73016511.545290947</c:v>
                </c:pt>
                <c:pt idx="3">
                  <c:v>99346689.375902414</c:v>
                </c:pt>
                <c:pt idx="4">
                  <c:v>123780314.54207325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3B7-4B6E-8B38-177017E43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6563832"/>
        <c:axId val="3065635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'revenue cap versus price cap'!$A$2</c15:sqref>
                        </c15:formulaRef>
                      </c:ext>
                    </c:extLst>
                    <c:strCache>
                      <c:ptCount val="1"/>
                      <c:pt idx="0">
                        <c:v>Revenue requirement on Revenue Cap, as proposed by Hydro One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'revenue cap versus price cap'!$B$1:$F$1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'revenue cap versus price cap'!$B$2:$F$2</c15:sqref>
                        </c15:formulaRef>
                      </c:ext>
                    </c:extLst>
                    <c:numCache>
                      <c:formatCode>"$"#,##0.00</c:formatCode>
                      <c:ptCount val="5"/>
                      <c:pt idx="0">
                        <c:v>1499900000</c:v>
                      </c:pt>
                      <c:pt idx="1">
                        <c:v>1551000000</c:v>
                      </c:pt>
                      <c:pt idx="2">
                        <c:v>1601900000</c:v>
                      </c:pt>
                      <c:pt idx="3">
                        <c:v>1680400000</c:v>
                      </c:pt>
                      <c:pt idx="4">
                        <c:v>1728200000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3B7-4B6E-8B38-177017E437A3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cap'!$A$3</c15:sqref>
                        </c15:formulaRef>
                      </c:ext>
                    </c:extLst>
                    <c:strCache>
                      <c:ptCount val="1"/>
                      <c:pt idx="0">
                        <c:v>Annual % change in Revenue Requirement (data from line 2)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cap'!$B$1:$F$1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cap'!$B$3:$F$3</c15:sqref>
                        </c15:formulaRef>
                      </c:ext>
                    </c:extLst>
                    <c:numCache>
                      <c:formatCode>0.00%</c:formatCode>
                      <c:ptCount val="5"/>
                      <c:pt idx="1">
                        <c:v>3.4068937929195277E-2</c:v>
                      </c:pt>
                      <c:pt idx="2">
                        <c:v>3.2817537072856222E-2</c:v>
                      </c:pt>
                      <c:pt idx="3">
                        <c:v>4.9004307384980336E-2</c:v>
                      </c:pt>
                      <c:pt idx="4">
                        <c:v>2.8445608188526542E-2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3B7-4B6E-8B38-177017E437A3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cap'!$A$4</c15:sqref>
                        </c15:formulaRef>
                      </c:ext>
                    </c:extLst>
                    <c:strCache>
                      <c:ptCount val="1"/>
                      <c:pt idx="0">
                        <c:v>GWh Delivered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cap'!$B$1:$F$1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cap'!$B$4:$F$4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36019</c:v>
                      </c:pt>
                      <c:pt idx="1">
                        <c:v>35680</c:v>
                      </c:pt>
                      <c:pt idx="2">
                        <c:v>35673</c:v>
                      </c:pt>
                      <c:pt idx="3">
                        <c:v>36363</c:v>
                      </c:pt>
                      <c:pt idx="4">
                        <c:v>36373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3B7-4B6E-8B38-177017E437A3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cap'!$A$5</c15:sqref>
                        </c15:formulaRef>
                      </c:ext>
                    </c:extLst>
                    <c:strCache>
                      <c:ptCount val="1"/>
                      <c:pt idx="0">
                        <c:v>KWh Delivered (line 4*1,000,000)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cap'!$B$1:$F$1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cap'!$B$5:$F$5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36019000000</c:v>
                      </c:pt>
                      <c:pt idx="1">
                        <c:v>35680000000</c:v>
                      </c:pt>
                      <c:pt idx="2">
                        <c:v>35673000000</c:v>
                      </c:pt>
                      <c:pt idx="3">
                        <c:v>36363000000</c:v>
                      </c:pt>
                      <c:pt idx="4">
                        <c:v>36373000000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3B7-4B6E-8B38-177017E437A3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cap'!$A$6</c15:sqref>
                        </c15:formulaRef>
                      </c:ext>
                    </c:extLst>
                    <c:strCache>
                      <c:ptCount val="1"/>
                      <c:pt idx="0">
                        <c:v>Average rate per unit delivered, cents per kwh (line 1/line 5)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cap'!$B$1:$F$1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cap'!$B$6:$F$6</c15:sqref>
                        </c15:formulaRef>
                      </c:ext>
                    </c:extLst>
                    <c:numCache>
                      <c:formatCode>#,##0.00</c:formatCode>
                      <c:ptCount val="5"/>
                      <c:pt idx="0">
                        <c:v>4.1641911213526193</c:v>
                      </c:pt>
                      <c:pt idx="1">
                        <c:v>4.3469730941704041</c:v>
                      </c:pt>
                      <c:pt idx="2">
                        <c:v>4.4905110307515494</c:v>
                      </c:pt>
                      <c:pt idx="3">
                        <c:v>4.6211808706652366</c:v>
                      </c:pt>
                      <c:pt idx="4">
                        <c:v>4.7513265334176449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3B7-4B6E-8B38-177017E437A3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cap'!$A$7</c15:sqref>
                        </c15:formulaRef>
                      </c:ext>
                    </c:extLst>
                    <c:strCache>
                      <c:ptCount val="1"/>
                      <c:pt idx="0">
                        <c:v>Annual % change in cost per unit delievered (data from line 6)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cap'!$B$1:$F$1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cap'!$B$7:$F$7</c15:sqref>
                        </c15:formulaRef>
                      </c:ext>
                    </c:extLst>
                    <c:numCache>
                      <c:formatCode>0.00%</c:formatCode>
                      <c:ptCount val="5"/>
                      <c:pt idx="1">
                        <c:v>4.3893752109632596E-2</c:v>
                      </c:pt>
                      <c:pt idx="2">
                        <c:v>3.3020203592619375E-2</c:v>
                      </c:pt>
                      <c:pt idx="3">
                        <c:v>2.9099102311261393E-2</c:v>
                      </c:pt>
                      <c:pt idx="4">
                        <c:v>2.8162858454331235E-2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3B7-4B6E-8B38-177017E437A3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cap'!$A$8</c15:sqref>
                        </c15:formulaRef>
                      </c:ext>
                    </c:extLst>
                    <c:strCache>
                      <c:ptCount val="1"/>
                      <c:pt idx="0">
                        <c:v>Annual increase in cost per unit (cents per KWh) delivered on Price Cap Index (I-X) of 1.45% 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cap'!$B$1:$F$1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cap'!$B$8:$F$8</c15:sqref>
                        </c15:formulaRef>
                      </c:ext>
                    </c:extLst>
                    <c:numCache>
                      <c:formatCode>#,##0.00</c:formatCode>
                      <c:ptCount val="5"/>
                      <c:pt idx="0">
                        <c:v>4.1641911213526193</c:v>
                      </c:pt>
                      <c:pt idx="1">
                        <c:v>4.2245718926122322</c:v>
                      </c:pt>
                      <c:pt idx="2">
                        <c:v>4.2858281850551094</c:v>
                      </c:pt>
                      <c:pt idx="3">
                        <c:v>4.3479726937384084</c:v>
                      </c:pt>
                      <c:pt idx="4">
                        <c:v>4.4110182977976153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3B7-4B6E-8B38-177017E437A3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cap'!$A$9</c15:sqref>
                        </c15:formulaRef>
                      </c:ext>
                    </c:extLst>
                    <c:strCache>
                      <c:ptCount val="1"/>
                      <c:pt idx="0">
                        <c:v>Annual Revenue on Price Cap 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cap'!$B$1:$F$1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cap'!$B$9:$F$9</c15:sqref>
                        </c15:formulaRef>
                      </c:ext>
                    </c:extLst>
                    <c:numCache>
                      <c:formatCode>"$"#,##0.00</c:formatCode>
                      <c:ptCount val="5"/>
                      <c:pt idx="0">
                        <c:v>1499900000</c:v>
                      </c:pt>
                      <c:pt idx="1">
                        <c:v>1507327251.2840445</c:v>
                      </c:pt>
                      <c:pt idx="2">
                        <c:v>1528883488.4547091</c:v>
                      </c:pt>
                      <c:pt idx="3">
                        <c:v>1581053310.6240976</c:v>
                      </c:pt>
                      <c:pt idx="4">
                        <c:v>1604419685.4579268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3B7-4B6E-8B38-177017E437A3}"/>
                  </c:ext>
                </c:extLst>
              </c15:ser>
            </c15:filteredBarSeries>
          </c:ext>
        </c:extLst>
      </c:barChart>
      <c:catAx>
        <c:axId val="306563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563504"/>
        <c:crosses val="autoZero"/>
        <c:auto val="1"/>
        <c:lblAlgn val="ctr"/>
        <c:lblOffset val="100"/>
        <c:noMultiLvlLbl val="0"/>
      </c:catAx>
      <c:valAx>
        <c:axId val="30656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563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Revenue</a:t>
            </a:r>
            <a:r>
              <a:rPr lang="en-CA" baseline="0"/>
              <a:t> Cap versus Price Cap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'revenue cap versus price cap'!$A$2</c:f>
              <c:strCache>
                <c:ptCount val="1"/>
                <c:pt idx="0">
                  <c:v>Revenue requirement on Revenue Cap, as proposed by Hydro One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'revenue cap versus price cap'!$B$1:$F$1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'revenue cap versus price cap'!$B$2:$F$2</c:f>
              <c:numCache>
                <c:formatCode>"$"#,##0.00</c:formatCode>
                <c:ptCount val="5"/>
                <c:pt idx="0">
                  <c:v>1499900000</c:v>
                </c:pt>
                <c:pt idx="1">
                  <c:v>1551000000</c:v>
                </c:pt>
                <c:pt idx="2">
                  <c:v>1601900000</c:v>
                </c:pt>
                <c:pt idx="3">
                  <c:v>1680400000</c:v>
                </c:pt>
                <c:pt idx="4">
                  <c:v>1728200000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29-4126-8296-9EBEE761BC8A}"/>
            </c:ext>
          </c:extLst>
        </c:ser>
        <c:ser>
          <c:idx val="7"/>
          <c:order val="7"/>
          <c:tx>
            <c:strRef>
              <c:f>'revenue cap versus price cap'!$A$9</c:f>
              <c:strCache>
                <c:ptCount val="1"/>
                <c:pt idx="0">
                  <c:v>Annual Revenue on Price Cap 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'revenue cap versus price cap'!$B$1:$F$1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'revenue cap versus price cap'!$B$9:$F$9</c:f>
              <c:numCache>
                <c:formatCode>"$"#,##0.00</c:formatCode>
                <c:ptCount val="5"/>
                <c:pt idx="0">
                  <c:v>1499900000</c:v>
                </c:pt>
                <c:pt idx="1">
                  <c:v>1507327251.2840445</c:v>
                </c:pt>
                <c:pt idx="2">
                  <c:v>1528883488.4547091</c:v>
                </c:pt>
                <c:pt idx="3">
                  <c:v>1581053310.6240976</c:v>
                </c:pt>
                <c:pt idx="4">
                  <c:v>1604419685.4579268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29-4126-8296-9EBEE761B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4406096"/>
        <c:axId val="304401832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'revenue cap versus price cap'!$A$3</c15:sqref>
                        </c15:formulaRef>
                      </c:ext>
                    </c:extLst>
                    <c:strCache>
                      <c:ptCount val="1"/>
                      <c:pt idx="0">
                        <c:v>Annual % change in Revenue Requirement (data from line 2)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'revenue cap versus price cap'!$B$1:$F$1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'revenue cap versus price cap'!$B$3:$F$3</c15:sqref>
                        </c15:formulaRef>
                      </c:ext>
                    </c:extLst>
                    <c:numCache>
                      <c:formatCode>0.00%</c:formatCode>
                      <c:ptCount val="5"/>
                      <c:pt idx="1">
                        <c:v>3.4068937929195277E-2</c:v>
                      </c:pt>
                      <c:pt idx="2">
                        <c:v>3.2817537072856222E-2</c:v>
                      </c:pt>
                      <c:pt idx="3">
                        <c:v>4.9004307384980336E-2</c:v>
                      </c:pt>
                      <c:pt idx="4">
                        <c:v>2.8445608188526542E-2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F429-4126-8296-9EBEE761BC8A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cap'!$A$4</c15:sqref>
                        </c15:formulaRef>
                      </c:ext>
                    </c:extLst>
                    <c:strCache>
                      <c:ptCount val="1"/>
                      <c:pt idx="0">
                        <c:v>GWh Delivered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cap'!$B$1:$F$1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cap'!$B$4:$F$4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36019</c:v>
                      </c:pt>
                      <c:pt idx="1">
                        <c:v>35680</c:v>
                      </c:pt>
                      <c:pt idx="2">
                        <c:v>35673</c:v>
                      </c:pt>
                      <c:pt idx="3">
                        <c:v>36363</c:v>
                      </c:pt>
                      <c:pt idx="4">
                        <c:v>36373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429-4126-8296-9EBEE761BC8A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cap'!$A$5</c15:sqref>
                        </c15:formulaRef>
                      </c:ext>
                    </c:extLst>
                    <c:strCache>
                      <c:ptCount val="1"/>
                      <c:pt idx="0">
                        <c:v>KWh Delivered (line 4*1,000,000)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cap'!$B$1:$F$1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cap'!$B$5:$F$5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36019000000</c:v>
                      </c:pt>
                      <c:pt idx="1">
                        <c:v>35680000000</c:v>
                      </c:pt>
                      <c:pt idx="2">
                        <c:v>35673000000</c:v>
                      </c:pt>
                      <c:pt idx="3">
                        <c:v>36363000000</c:v>
                      </c:pt>
                      <c:pt idx="4">
                        <c:v>36373000000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F429-4126-8296-9EBEE761BC8A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cap'!$A$6</c15:sqref>
                        </c15:formulaRef>
                      </c:ext>
                    </c:extLst>
                    <c:strCache>
                      <c:ptCount val="1"/>
                      <c:pt idx="0">
                        <c:v>Average rate per unit delivered, cents per kwh (line 1/line 5)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cap'!$B$1:$F$1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cap'!$B$6:$F$6</c15:sqref>
                        </c15:formulaRef>
                      </c:ext>
                    </c:extLst>
                    <c:numCache>
                      <c:formatCode>#,##0.00</c:formatCode>
                      <c:ptCount val="5"/>
                      <c:pt idx="0">
                        <c:v>4.1641911213526193</c:v>
                      </c:pt>
                      <c:pt idx="1">
                        <c:v>4.3469730941704041</c:v>
                      </c:pt>
                      <c:pt idx="2">
                        <c:v>4.4905110307515494</c:v>
                      </c:pt>
                      <c:pt idx="3">
                        <c:v>4.6211808706652366</c:v>
                      </c:pt>
                      <c:pt idx="4">
                        <c:v>4.7513265334176449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429-4126-8296-9EBEE761BC8A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cap'!$A$7</c15:sqref>
                        </c15:formulaRef>
                      </c:ext>
                    </c:extLst>
                    <c:strCache>
                      <c:ptCount val="1"/>
                      <c:pt idx="0">
                        <c:v>Annual % change in cost per unit delievered (data from line 6)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cap'!$B$1:$F$1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cap'!$B$7:$F$7</c15:sqref>
                        </c15:formulaRef>
                      </c:ext>
                    </c:extLst>
                    <c:numCache>
                      <c:formatCode>0.00%</c:formatCode>
                      <c:ptCount val="5"/>
                      <c:pt idx="1">
                        <c:v>4.3893752109632596E-2</c:v>
                      </c:pt>
                      <c:pt idx="2">
                        <c:v>3.3020203592619375E-2</c:v>
                      </c:pt>
                      <c:pt idx="3">
                        <c:v>2.9099102311261393E-2</c:v>
                      </c:pt>
                      <c:pt idx="4">
                        <c:v>2.8162858454331235E-2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F429-4126-8296-9EBEE761BC8A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cap'!$A$8</c15:sqref>
                        </c15:formulaRef>
                      </c:ext>
                    </c:extLst>
                    <c:strCache>
                      <c:ptCount val="1"/>
                      <c:pt idx="0">
                        <c:v>Annual increase in cost per unit (cents per KWh) delivered on Price Cap Index (I-X) of 1.45%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cap'!$B$1:$F$1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cap'!$B$8:$F$8</c15:sqref>
                        </c15:formulaRef>
                      </c:ext>
                    </c:extLst>
                    <c:numCache>
                      <c:formatCode>#,##0.00</c:formatCode>
                      <c:ptCount val="5"/>
                      <c:pt idx="0">
                        <c:v>4.1641911213526193</c:v>
                      </c:pt>
                      <c:pt idx="1">
                        <c:v>4.2245718926122322</c:v>
                      </c:pt>
                      <c:pt idx="2">
                        <c:v>4.2858281850551094</c:v>
                      </c:pt>
                      <c:pt idx="3">
                        <c:v>4.3479726937384084</c:v>
                      </c:pt>
                      <c:pt idx="4">
                        <c:v>4.4110182977976153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F429-4126-8296-9EBEE761BC8A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cap'!$A$10</c15:sqref>
                        </c15:formulaRef>
                      </c:ext>
                    </c:extLst>
                    <c:strCache>
                      <c:ptCount val="1"/>
                      <c:pt idx="0">
                        <c:v>Difference between Price Cap and Revenue Cap ($ millions) (line 2-line 9)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cap'!$B$1:$F$1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cap'!$B$10:$F$10</c15:sqref>
                        </c15:formulaRef>
                      </c:ext>
                    </c:extLst>
                    <c:numCache>
                      <c:formatCode>"$"#,##0.00</c:formatCode>
                      <c:ptCount val="5"/>
                      <c:pt idx="0">
                        <c:v>0</c:v>
                      </c:pt>
                      <c:pt idx="1">
                        <c:v>43672748.715955496</c:v>
                      </c:pt>
                      <c:pt idx="2">
                        <c:v>73016511.545290947</c:v>
                      </c:pt>
                      <c:pt idx="3">
                        <c:v>99346689.375902414</c:v>
                      </c:pt>
                      <c:pt idx="4">
                        <c:v>123780314.54207325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F429-4126-8296-9EBEE761BC8A}"/>
                  </c:ext>
                </c:extLst>
              </c15:ser>
            </c15:filteredLineSeries>
          </c:ext>
        </c:extLst>
      </c:lineChart>
      <c:catAx>
        <c:axId val="30440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401832"/>
        <c:crosses val="autoZero"/>
        <c:auto val="1"/>
        <c:lblAlgn val="ctr"/>
        <c:lblOffset val="100"/>
        <c:noMultiLvlLbl val="0"/>
      </c:catAx>
      <c:valAx>
        <c:axId val="304401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40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Difference between Price Cap and Revenue Cap ($ millions)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8"/>
          <c:order val="8"/>
          <c:tx>
            <c:strRef>
              <c:f>'revenue cap versus price cap'!$A$10</c:f>
              <c:strCache>
                <c:ptCount val="1"/>
                <c:pt idx="0">
                  <c:v>Difference between Price Cap and Revenue Cap ($ millions) (line 2-line 9)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'revenue cap versus price cap'!$B$1:$F$1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'revenue cap versus price cap'!$B$10:$F$10</c:f>
              <c:numCache>
                <c:formatCode>"$"#,##0.00</c:formatCode>
                <c:ptCount val="5"/>
                <c:pt idx="0">
                  <c:v>0</c:v>
                </c:pt>
                <c:pt idx="1">
                  <c:v>43672748.715955496</c:v>
                </c:pt>
                <c:pt idx="2">
                  <c:v>73016511.545290947</c:v>
                </c:pt>
                <c:pt idx="3">
                  <c:v>99346689.375902414</c:v>
                </c:pt>
                <c:pt idx="4">
                  <c:v>123780314.54207325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CF-4AD2-81C8-52B04459A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6563832"/>
        <c:axId val="3065635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'revenue cap versus price cap'!$A$2</c15:sqref>
                        </c15:formulaRef>
                      </c:ext>
                    </c:extLst>
                    <c:strCache>
                      <c:ptCount val="1"/>
                      <c:pt idx="0">
                        <c:v>Revenue requirement on Revenue Cap, as proposed by Hydro One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'revenue cap versus price cap'!$B$1:$F$1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'revenue cap versus price cap'!$B$2:$F$2</c15:sqref>
                        </c15:formulaRef>
                      </c:ext>
                    </c:extLst>
                    <c:numCache>
                      <c:formatCode>"$"#,##0.00</c:formatCode>
                      <c:ptCount val="5"/>
                      <c:pt idx="0">
                        <c:v>1499900000</c:v>
                      </c:pt>
                      <c:pt idx="1">
                        <c:v>1551000000</c:v>
                      </c:pt>
                      <c:pt idx="2">
                        <c:v>1601900000</c:v>
                      </c:pt>
                      <c:pt idx="3">
                        <c:v>1680400000</c:v>
                      </c:pt>
                      <c:pt idx="4">
                        <c:v>1728200000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40CF-4AD2-81C8-52B04459A61D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cap'!$A$3</c15:sqref>
                        </c15:formulaRef>
                      </c:ext>
                    </c:extLst>
                    <c:strCache>
                      <c:ptCount val="1"/>
                      <c:pt idx="0">
                        <c:v>Annual % change in Revenue Requirement (data from line 2)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cap'!$B$1:$F$1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cap'!$B$3:$F$3</c15:sqref>
                        </c15:formulaRef>
                      </c:ext>
                    </c:extLst>
                    <c:numCache>
                      <c:formatCode>0.00%</c:formatCode>
                      <c:ptCount val="5"/>
                      <c:pt idx="1">
                        <c:v>3.4068937929195277E-2</c:v>
                      </c:pt>
                      <c:pt idx="2">
                        <c:v>3.2817537072856222E-2</c:v>
                      </c:pt>
                      <c:pt idx="3">
                        <c:v>4.9004307384980336E-2</c:v>
                      </c:pt>
                      <c:pt idx="4">
                        <c:v>2.8445608188526542E-2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0CF-4AD2-81C8-52B04459A61D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cap'!$A$4</c15:sqref>
                        </c15:formulaRef>
                      </c:ext>
                    </c:extLst>
                    <c:strCache>
                      <c:ptCount val="1"/>
                      <c:pt idx="0">
                        <c:v>GWh Delivered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cap'!$B$1:$F$1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cap'!$B$4:$F$4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36019</c:v>
                      </c:pt>
                      <c:pt idx="1">
                        <c:v>35680</c:v>
                      </c:pt>
                      <c:pt idx="2">
                        <c:v>35673</c:v>
                      </c:pt>
                      <c:pt idx="3">
                        <c:v>36363</c:v>
                      </c:pt>
                      <c:pt idx="4">
                        <c:v>36373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0CF-4AD2-81C8-52B04459A61D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cap'!$A$5</c15:sqref>
                        </c15:formulaRef>
                      </c:ext>
                    </c:extLst>
                    <c:strCache>
                      <c:ptCount val="1"/>
                      <c:pt idx="0">
                        <c:v>KWh Delivered (line 4*1,000,000)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cap'!$B$1:$F$1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cap'!$B$5:$F$5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36019000000</c:v>
                      </c:pt>
                      <c:pt idx="1">
                        <c:v>35680000000</c:v>
                      </c:pt>
                      <c:pt idx="2">
                        <c:v>35673000000</c:v>
                      </c:pt>
                      <c:pt idx="3">
                        <c:v>36363000000</c:v>
                      </c:pt>
                      <c:pt idx="4">
                        <c:v>36373000000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0CF-4AD2-81C8-52B04459A61D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cap'!$A$6</c15:sqref>
                        </c15:formulaRef>
                      </c:ext>
                    </c:extLst>
                    <c:strCache>
                      <c:ptCount val="1"/>
                      <c:pt idx="0">
                        <c:v>Average rate per unit delivered, cents per kwh (line 1/line 5)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cap'!$B$1:$F$1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cap'!$B$6:$F$6</c15:sqref>
                        </c15:formulaRef>
                      </c:ext>
                    </c:extLst>
                    <c:numCache>
                      <c:formatCode>#,##0.00</c:formatCode>
                      <c:ptCount val="5"/>
                      <c:pt idx="0">
                        <c:v>4.1641911213526193</c:v>
                      </c:pt>
                      <c:pt idx="1">
                        <c:v>4.3469730941704041</c:v>
                      </c:pt>
                      <c:pt idx="2">
                        <c:v>4.4905110307515494</c:v>
                      </c:pt>
                      <c:pt idx="3">
                        <c:v>4.6211808706652366</c:v>
                      </c:pt>
                      <c:pt idx="4">
                        <c:v>4.7513265334176449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0CF-4AD2-81C8-52B04459A61D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cap'!$A$7</c15:sqref>
                        </c15:formulaRef>
                      </c:ext>
                    </c:extLst>
                    <c:strCache>
                      <c:ptCount val="1"/>
                      <c:pt idx="0">
                        <c:v>Annual % change in cost per unit delievered (data from line 6)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cap'!$B$1:$F$1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cap'!$B$7:$F$7</c15:sqref>
                        </c15:formulaRef>
                      </c:ext>
                    </c:extLst>
                    <c:numCache>
                      <c:formatCode>0.00%</c:formatCode>
                      <c:ptCount val="5"/>
                      <c:pt idx="1">
                        <c:v>4.3893752109632596E-2</c:v>
                      </c:pt>
                      <c:pt idx="2">
                        <c:v>3.3020203592619375E-2</c:v>
                      </c:pt>
                      <c:pt idx="3">
                        <c:v>2.9099102311261393E-2</c:v>
                      </c:pt>
                      <c:pt idx="4">
                        <c:v>2.8162858454331235E-2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0CF-4AD2-81C8-52B04459A61D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cap'!$A$8</c15:sqref>
                        </c15:formulaRef>
                      </c:ext>
                    </c:extLst>
                    <c:strCache>
                      <c:ptCount val="1"/>
                      <c:pt idx="0">
                        <c:v>Annual increase in cost per unit (cents per KWh) delivered on Price Cap Index (I-X) of 1.45% 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cap'!$B$1:$F$1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cap'!$B$8:$F$8</c15:sqref>
                        </c15:formulaRef>
                      </c:ext>
                    </c:extLst>
                    <c:numCache>
                      <c:formatCode>#,##0.00</c:formatCode>
                      <c:ptCount val="5"/>
                      <c:pt idx="0">
                        <c:v>4.1641911213526193</c:v>
                      </c:pt>
                      <c:pt idx="1">
                        <c:v>4.2245718926122322</c:v>
                      </c:pt>
                      <c:pt idx="2">
                        <c:v>4.2858281850551094</c:v>
                      </c:pt>
                      <c:pt idx="3">
                        <c:v>4.3479726937384084</c:v>
                      </c:pt>
                      <c:pt idx="4">
                        <c:v>4.4110182977976153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0CF-4AD2-81C8-52B04459A61D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cap'!$A$9</c15:sqref>
                        </c15:formulaRef>
                      </c:ext>
                    </c:extLst>
                    <c:strCache>
                      <c:ptCount val="1"/>
                      <c:pt idx="0">
                        <c:v>Annual Revenue on Price Cap 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cap'!$B$1:$F$1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'revenue cap versus price cap'!$B$9:$F$9</c15:sqref>
                        </c15:formulaRef>
                      </c:ext>
                    </c:extLst>
                    <c:numCache>
                      <c:formatCode>"$"#,##0.00</c:formatCode>
                      <c:ptCount val="5"/>
                      <c:pt idx="0">
                        <c:v>1499900000</c:v>
                      </c:pt>
                      <c:pt idx="1">
                        <c:v>1507327251.2840445</c:v>
                      </c:pt>
                      <c:pt idx="2">
                        <c:v>1528883488.4547091</c:v>
                      </c:pt>
                      <c:pt idx="3">
                        <c:v>1581053310.6240976</c:v>
                      </c:pt>
                      <c:pt idx="4">
                        <c:v>1604419685.4579268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0CF-4AD2-81C8-52B04459A61D}"/>
                  </c:ext>
                </c:extLst>
              </c15:ser>
            </c15:filteredBarSeries>
          </c:ext>
        </c:extLst>
      </c:barChart>
      <c:catAx>
        <c:axId val="306563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563504"/>
        <c:crosses val="autoZero"/>
        <c:auto val="1"/>
        <c:lblAlgn val="ctr"/>
        <c:lblOffset val="100"/>
        <c:noMultiLvlLbl val="0"/>
      </c:catAx>
      <c:valAx>
        <c:axId val="30656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563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485774</xdr:colOff>
      <xdr:row>12</xdr:row>
      <xdr:rowOff>4762</xdr:rowOff>
    </xdr:from>
    <xdr:to>
      <xdr:col>11</xdr:col>
      <xdr:colOff>409575</xdr:colOff>
      <xdr:row>35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016BEF-46FF-43CE-83B8-C022F89E9E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438149</xdr:colOff>
      <xdr:row>11</xdr:row>
      <xdr:rowOff>4761</xdr:rowOff>
    </xdr:from>
    <xdr:to>
      <xdr:col>5</xdr:col>
      <xdr:colOff>419099</xdr:colOff>
      <xdr:row>35</xdr:row>
      <xdr:rowOff>66674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3B1AF7-5421-43B4-B895-2AB513926C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57150</xdr:colOff>
      <xdr:row>24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0B9DD11-D25E-4DA8-8955-82B5193817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542925</xdr:colOff>
      <xdr:row>24</xdr:row>
      <xdr:rowOff>61913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EBE79B-DE55-4B34-B9BB-4DF77F6EC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A8" sqref="A8"/>
    </sheetView>
  </sheetViews>
  <sheetFormatPr defaultRowHeight="15" x14ac:dyDescent="0.25"/>
  <cols>
    <col min="1" max="1" width="36" customWidth="1"/>
    <col min="2" max="2" width="22.140625" customWidth="1"/>
    <col min="3" max="3" width="17" customWidth="1"/>
    <col min="4" max="4" width="17.85546875" customWidth="1"/>
    <col min="5" max="5" width="16" customWidth="1"/>
    <col min="6" max="6" width="18.28515625" customWidth="1"/>
    <col min="7" max="7" width="22.140625" customWidth="1"/>
    <col min="8" max="8" width="34.42578125" customWidth="1"/>
  </cols>
  <sheetData>
    <row r="1" spans="1:12" x14ac:dyDescent="0.25">
      <c r="B1" s="7">
        <v>2018</v>
      </c>
      <c r="C1" s="7">
        <v>2019</v>
      </c>
      <c r="D1" s="7">
        <v>2020</v>
      </c>
      <c r="E1" s="7">
        <v>2021</v>
      </c>
      <c r="F1" s="7">
        <v>2022</v>
      </c>
      <c r="G1" s="7" t="s">
        <v>12</v>
      </c>
      <c r="H1" s="7" t="s">
        <v>0</v>
      </c>
    </row>
    <row r="2" spans="1:12" ht="30" x14ac:dyDescent="0.25">
      <c r="A2" s="5" t="s">
        <v>3</v>
      </c>
      <c r="B2" s="3">
        <f>1499.9*1000000</f>
        <v>1499900000</v>
      </c>
      <c r="C2" s="3">
        <f>1551*1000000</f>
        <v>1551000000</v>
      </c>
      <c r="D2" s="3">
        <f>1601.9*1000000</f>
        <v>1601900000</v>
      </c>
      <c r="E2" s="3">
        <f>1680.4*1000000</f>
        <v>1680400000</v>
      </c>
      <c r="F2" s="3">
        <f>1728.2*1000000</f>
        <v>1728200000</v>
      </c>
      <c r="H2" s="8" t="s">
        <v>1</v>
      </c>
    </row>
    <row r="3" spans="1:12" ht="30" x14ac:dyDescent="0.25">
      <c r="A3" s="6" t="s">
        <v>4</v>
      </c>
      <c r="C3" s="1">
        <f>(C2-B2)/B2</f>
        <v>3.4068937929195277E-2</v>
      </c>
      <c r="D3" s="1">
        <f t="shared" ref="D3:F3" si="0">(D2-C2)/C2</f>
        <v>3.2817537072856222E-2</v>
      </c>
      <c r="E3" s="1">
        <f t="shared" si="0"/>
        <v>4.9004307384980336E-2</v>
      </c>
      <c r="F3" s="1">
        <f t="shared" si="0"/>
        <v>2.8445608188526542E-2</v>
      </c>
      <c r="H3" s="8"/>
    </row>
    <row r="4" spans="1:12" x14ac:dyDescent="0.25">
      <c r="A4" s="7" t="s">
        <v>11</v>
      </c>
      <c r="B4" s="2">
        <v>36019</v>
      </c>
      <c r="C4" s="2">
        <v>35680</v>
      </c>
      <c r="D4" s="2">
        <v>35673</v>
      </c>
      <c r="E4" s="2">
        <v>36363</v>
      </c>
      <c r="F4" s="2">
        <v>36373</v>
      </c>
      <c r="H4" s="8" t="s">
        <v>2</v>
      </c>
    </row>
    <row r="5" spans="1:12" x14ac:dyDescent="0.25">
      <c r="A5" s="6" t="s">
        <v>10</v>
      </c>
      <c r="B5" s="2">
        <f>B4*1000000</f>
        <v>36019000000</v>
      </c>
      <c r="C5" s="2">
        <f t="shared" ref="C5:F5" si="1">C4*1000000</f>
        <v>35680000000</v>
      </c>
      <c r="D5" s="2">
        <f t="shared" si="1"/>
        <v>35673000000</v>
      </c>
      <c r="E5" s="2">
        <f t="shared" si="1"/>
        <v>36363000000</v>
      </c>
      <c r="F5" s="2">
        <f t="shared" si="1"/>
        <v>36373000000</v>
      </c>
      <c r="H5" s="9"/>
      <c r="I5" s="2"/>
      <c r="J5" s="2"/>
      <c r="K5" s="2"/>
      <c r="L5" s="2"/>
    </row>
    <row r="6" spans="1:12" ht="30" x14ac:dyDescent="0.25">
      <c r="A6" s="6" t="s">
        <v>9</v>
      </c>
      <c r="B6" s="4">
        <f>(B2/B5)*100</f>
        <v>4.1641911213526193</v>
      </c>
      <c r="C6" s="4">
        <f t="shared" ref="C6:F6" si="2">(C2/C5)*100</f>
        <v>4.3469730941704041</v>
      </c>
      <c r="D6" s="4">
        <f t="shared" si="2"/>
        <v>4.4905110307515494</v>
      </c>
      <c r="E6" s="4">
        <f t="shared" si="2"/>
        <v>4.6211808706652366</v>
      </c>
      <c r="F6" s="4">
        <f t="shared" si="2"/>
        <v>4.7513265334176449</v>
      </c>
      <c r="H6" s="8"/>
    </row>
    <row r="7" spans="1:12" ht="30" x14ac:dyDescent="0.25">
      <c r="A7" s="6" t="s">
        <v>5</v>
      </c>
      <c r="C7" s="1">
        <f>(C6-B6)/B6</f>
        <v>4.3893752109632596E-2</v>
      </c>
      <c r="D7" s="1">
        <f t="shared" ref="D7:F7" si="3">(D6-C6)/C6</f>
        <v>3.3020203592619375E-2</v>
      </c>
      <c r="E7" s="1">
        <f t="shared" si="3"/>
        <v>2.9099102311261393E-2</v>
      </c>
      <c r="F7" s="1">
        <f t="shared" si="3"/>
        <v>2.8162858454331235E-2</v>
      </c>
      <c r="G7" s="1">
        <f>AVERAGE(C7:F7)</f>
        <v>3.3543979116961151E-2</v>
      </c>
      <c r="H7" s="8"/>
    </row>
    <row r="8" spans="1:12" ht="45" x14ac:dyDescent="0.25">
      <c r="A8" s="6" t="s">
        <v>13</v>
      </c>
      <c r="B8" s="4">
        <f>B6</f>
        <v>4.1641911213526193</v>
      </c>
      <c r="C8" s="4">
        <f>B8*1.0145</f>
        <v>4.2245718926122322</v>
      </c>
      <c r="D8" s="4">
        <f t="shared" ref="D8:F8" si="4">C8*1.0145</f>
        <v>4.2858281850551094</v>
      </c>
      <c r="E8" s="4">
        <f t="shared" si="4"/>
        <v>4.3479726937384084</v>
      </c>
      <c r="F8" s="4">
        <f t="shared" si="4"/>
        <v>4.4110182977976153</v>
      </c>
      <c r="G8" s="1">
        <v>1.4500000000000001E-2</v>
      </c>
      <c r="H8" s="8" t="s">
        <v>6</v>
      </c>
    </row>
    <row r="9" spans="1:12" x14ac:dyDescent="0.25">
      <c r="A9" s="6" t="s">
        <v>14</v>
      </c>
      <c r="B9" s="3">
        <f>(B8*B5)/100</f>
        <v>1499900000</v>
      </c>
      <c r="C9" s="3">
        <f>(C8*C5)/100</f>
        <v>1507327251.2840445</v>
      </c>
      <c r="D9" s="3">
        <f t="shared" ref="D9:F9" si="5">(D8*D5)/100</f>
        <v>1528883488.4547091</v>
      </c>
      <c r="E9" s="3">
        <f t="shared" si="5"/>
        <v>1581053310.6240976</v>
      </c>
      <c r="F9" s="3">
        <f t="shared" si="5"/>
        <v>1604419685.4579268</v>
      </c>
    </row>
    <row r="10" spans="1:12" ht="30" x14ac:dyDescent="0.25">
      <c r="A10" s="6" t="s">
        <v>7</v>
      </c>
      <c r="B10" s="3">
        <f>B2-B9</f>
        <v>0</v>
      </c>
      <c r="C10" s="3">
        <f t="shared" ref="C10:F10" si="6">C2-C9</f>
        <v>43672748.715955496</v>
      </c>
      <c r="D10" s="3">
        <f t="shared" si="6"/>
        <v>73016511.545290947</v>
      </c>
      <c r="E10" s="3">
        <f t="shared" si="6"/>
        <v>99346689.375902414</v>
      </c>
      <c r="F10" s="3">
        <f t="shared" si="6"/>
        <v>123780314.54207325</v>
      </c>
      <c r="G10" s="3">
        <f>SUM(B10:F10)</f>
        <v>339816264.17922211</v>
      </c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tabSelected="1" workbookViewId="0">
      <selection activeCell="E14" sqref="E14"/>
    </sheetView>
  </sheetViews>
  <sheetFormatPr defaultColWidth="16.7109375" defaultRowHeight="15" x14ac:dyDescent="0.25"/>
  <cols>
    <col min="1" max="1" width="21.85546875" customWidth="1"/>
    <col min="7" max="7" width="24.42578125" customWidth="1"/>
    <col min="8" max="8" width="26.140625" customWidth="1"/>
  </cols>
  <sheetData>
    <row r="1" spans="1:8" ht="30" x14ac:dyDescent="0.25">
      <c r="A1" s="10"/>
      <c r="B1" s="13">
        <v>2018</v>
      </c>
      <c r="C1" s="13">
        <v>2019</v>
      </c>
      <c r="D1" s="13">
        <v>2020</v>
      </c>
      <c r="E1" s="13">
        <v>2021</v>
      </c>
      <c r="F1" s="13">
        <v>2022</v>
      </c>
      <c r="G1" s="12" t="s">
        <v>12</v>
      </c>
      <c r="H1" s="13" t="s">
        <v>0</v>
      </c>
    </row>
    <row r="2" spans="1:8" ht="60" x14ac:dyDescent="0.25">
      <c r="A2" s="11" t="s">
        <v>3</v>
      </c>
      <c r="B2" s="14">
        <f>1499.9*1000000</f>
        <v>1499900000</v>
      </c>
      <c r="C2" s="14">
        <f>1551*1000000</f>
        <v>1551000000</v>
      </c>
      <c r="D2" s="14">
        <f>1601.9*1000000</f>
        <v>1601900000</v>
      </c>
      <c r="E2" s="14">
        <f>1680.4*1000000</f>
        <v>1680400000</v>
      </c>
      <c r="F2" s="14">
        <f>1728.2*1000000</f>
        <v>1728200000</v>
      </c>
      <c r="G2" s="10"/>
      <c r="H2" s="15" t="s">
        <v>1</v>
      </c>
    </row>
    <row r="3" spans="1:8" ht="42" x14ac:dyDescent="0.25">
      <c r="A3" s="12" t="s">
        <v>4</v>
      </c>
      <c r="B3" s="10"/>
      <c r="C3" s="16">
        <f>(C2-B2)/B2</f>
        <v>3.4068937929195277E-2</v>
      </c>
      <c r="D3" s="16">
        <f t="shared" ref="D3:F3" si="0">(D2-C2)/C2</f>
        <v>3.2817537072856222E-2</v>
      </c>
      <c r="E3" s="16">
        <f t="shared" si="0"/>
        <v>4.9004307384980336E-2</v>
      </c>
      <c r="F3" s="16">
        <f t="shared" si="0"/>
        <v>2.8445608188526542E-2</v>
      </c>
      <c r="G3" s="10"/>
      <c r="H3" s="15"/>
    </row>
    <row r="4" spans="1:8" x14ac:dyDescent="0.25">
      <c r="A4" s="13" t="s">
        <v>11</v>
      </c>
      <c r="B4" s="17">
        <v>36019</v>
      </c>
      <c r="C4" s="17">
        <v>35680</v>
      </c>
      <c r="D4" s="17">
        <v>35673</v>
      </c>
      <c r="E4" s="17">
        <v>36363</v>
      </c>
      <c r="F4" s="17">
        <v>36373</v>
      </c>
      <c r="G4" s="10"/>
      <c r="H4" s="15" t="s">
        <v>2</v>
      </c>
    </row>
    <row r="5" spans="1:8" ht="30" x14ac:dyDescent="0.25">
      <c r="A5" s="12" t="s">
        <v>10</v>
      </c>
      <c r="B5" s="17">
        <f>B4*1000000</f>
        <v>36019000000</v>
      </c>
      <c r="C5" s="17">
        <f t="shared" ref="C5:F5" si="1">C4*1000000</f>
        <v>35680000000</v>
      </c>
      <c r="D5" s="17">
        <f t="shared" si="1"/>
        <v>35673000000</v>
      </c>
      <c r="E5" s="17">
        <f t="shared" si="1"/>
        <v>36363000000</v>
      </c>
      <c r="F5" s="17">
        <f t="shared" si="1"/>
        <v>36373000000</v>
      </c>
      <c r="G5" s="10"/>
      <c r="H5" s="18"/>
    </row>
    <row r="6" spans="1:8" ht="45" x14ac:dyDescent="0.25">
      <c r="A6" s="12" t="s">
        <v>9</v>
      </c>
      <c r="B6" s="19">
        <f>(B2/B5)*100</f>
        <v>4.1641911213526193</v>
      </c>
      <c r="C6" s="19">
        <f t="shared" ref="C6:F6" si="2">(C2/C5)*100</f>
        <v>4.3469730941704041</v>
      </c>
      <c r="D6" s="19">
        <f t="shared" si="2"/>
        <v>4.4905110307515494</v>
      </c>
      <c r="E6" s="19">
        <f t="shared" si="2"/>
        <v>4.6211808706652366</v>
      </c>
      <c r="F6" s="19">
        <f t="shared" si="2"/>
        <v>4.7513265334176449</v>
      </c>
      <c r="G6" s="10"/>
      <c r="H6" s="15"/>
    </row>
    <row r="7" spans="1:8" ht="57" x14ac:dyDescent="0.25">
      <c r="A7" s="12" t="s">
        <v>5</v>
      </c>
      <c r="B7" s="10"/>
      <c r="C7" s="16">
        <f>(C6-B6)/B6</f>
        <v>4.3893752109632596E-2</v>
      </c>
      <c r="D7" s="16">
        <f t="shared" ref="D7:F7" si="3">(D6-C6)/C6</f>
        <v>3.3020203592619375E-2</v>
      </c>
      <c r="E7" s="16">
        <f t="shared" si="3"/>
        <v>2.9099102311261393E-2</v>
      </c>
      <c r="F7" s="16">
        <f t="shared" si="3"/>
        <v>2.8162858454331235E-2</v>
      </c>
      <c r="G7" s="16">
        <f>AVERAGE(C7:F7)</f>
        <v>3.3543979116961151E-2</v>
      </c>
      <c r="H7" s="15"/>
    </row>
    <row r="8" spans="1:8" ht="75" x14ac:dyDescent="0.25">
      <c r="A8" s="12" t="s">
        <v>13</v>
      </c>
      <c r="B8" s="19">
        <f>(B2/B5)*100</f>
        <v>4.1641911213526193</v>
      </c>
      <c r="C8" s="19">
        <f>B8*1.0145</f>
        <v>4.2245718926122322</v>
      </c>
      <c r="D8" s="19">
        <f t="shared" ref="D8:F8" si="4">C8*1.0145</f>
        <v>4.2858281850551094</v>
      </c>
      <c r="E8" s="19">
        <f t="shared" si="4"/>
        <v>4.3479726937384084</v>
      </c>
      <c r="F8" s="19">
        <f t="shared" si="4"/>
        <v>4.4110182977976153</v>
      </c>
      <c r="G8" s="16">
        <v>1.4500000000000001E-2</v>
      </c>
      <c r="H8" s="15" t="s">
        <v>6</v>
      </c>
    </row>
    <row r="9" spans="1:8" ht="30" x14ac:dyDescent="0.25">
      <c r="A9" s="12" t="s">
        <v>8</v>
      </c>
      <c r="B9" s="14">
        <f>(B8*B5)/100</f>
        <v>1499900000</v>
      </c>
      <c r="C9" s="14">
        <f>(C8*C5)/100</f>
        <v>1507327251.2840445</v>
      </c>
      <c r="D9" s="14">
        <f t="shared" ref="D9:F9" si="5">(D8*D5)/100</f>
        <v>1528883488.4547091</v>
      </c>
      <c r="E9" s="14">
        <f t="shared" si="5"/>
        <v>1581053310.6240976</v>
      </c>
      <c r="F9" s="14">
        <f t="shared" si="5"/>
        <v>1604419685.4579268</v>
      </c>
      <c r="G9" s="10"/>
      <c r="H9" s="10"/>
    </row>
    <row r="10" spans="1:8" ht="57" x14ac:dyDescent="0.25">
      <c r="A10" s="12" t="s">
        <v>7</v>
      </c>
      <c r="B10" s="14">
        <f>B2-B9</f>
        <v>0</v>
      </c>
      <c r="C10" s="14">
        <f t="shared" ref="C10:F10" si="6">C2-C9</f>
        <v>43672748.715955496</v>
      </c>
      <c r="D10" s="14">
        <f t="shared" si="6"/>
        <v>73016511.545290947</v>
      </c>
      <c r="E10" s="14">
        <f t="shared" si="6"/>
        <v>99346689.375902414</v>
      </c>
      <c r="F10" s="14">
        <f t="shared" si="6"/>
        <v>123780314.54207325</v>
      </c>
      <c r="G10" s="14">
        <f>SUM(B10:F10)</f>
        <v>339816264.17922211</v>
      </c>
      <c r="H10" s="10"/>
    </row>
  </sheetData>
  <pageMargins left="0.7" right="0.7" top="0.75" bottom="0.75" header="0.3" footer="0.3"/>
  <pageSetup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5" sqref="J35"/>
    </sheetView>
  </sheetViews>
  <sheetFormatPr defaultRowHeight="15" x14ac:dyDescent="0.25"/>
  <sheetData/>
  <pageMargins left="0.7" right="0.7" top="0.75" bottom="0.75" header="0.3" footer="0.3"/>
  <pageSetup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revenue cap versus price cap</vt:lpstr>
      <vt:lpstr>Table for pdf</vt:lpstr>
      <vt:lpstr>Graph 1</vt:lpstr>
      <vt:lpstr>Graph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Brady</dc:creator>
  <cp:lastModifiedBy>Brady</cp:lastModifiedBy>
  <cp:lastPrinted>2018-06-08T19:48:49Z</cp:lastPrinted>
  <dcterms:created xsi:type="dcterms:W3CDTF">2018-06-05T13:21:18Z</dcterms:created>
  <dcterms:modified xsi:type="dcterms:W3CDTF">2018-06-11T18:19:52Z</dcterms:modified>
</cp:coreProperties>
</file>