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FPS01\Home\OconneFi\Erie Thames\June 14 attachments to be sent with decision\"/>
    </mc:Choice>
  </mc:AlternateContent>
  <bookViews>
    <workbookView xWindow="0" yWindow="0" windowWidth="19200" windowHeight="6525"/>
  </bookViews>
  <sheets>
    <sheet name="Sheet1" sheetId="1" r:id="rId1"/>
    <sheet name="Sheet2" sheetId="2" r:id="rId2"/>
    <sheet name="Sheet3" sheetId="3" r:id="rId3"/>
  </sheets>
  <externalReferences>
    <externalReference r:id="rId4"/>
  </externalReferences>
  <calcPr calcId="162913"/>
</workbook>
</file>

<file path=xl/calcChain.xml><?xml version="1.0" encoding="utf-8"?>
<calcChain xmlns="http://schemas.openxmlformats.org/spreadsheetml/2006/main">
  <c r="R532" i="1" l="1"/>
  <c r="G532" i="1"/>
  <c r="D532" i="1"/>
  <c r="M531" i="1"/>
  <c r="I531" i="1"/>
  <c r="P531" i="1" s="1"/>
  <c r="C531" i="1"/>
  <c r="J531" i="1" s="1"/>
  <c r="M530" i="1"/>
  <c r="I530" i="1"/>
  <c r="P530" i="1" s="1"/>
  <c r="C530" i="1"/>
  <c r="P529" i="1"/>
  <c r="O529" i="1"/>
  <c r="N529" i="1"/>
  <c r="M529" i="1"/>
  <c r="K529" i="1"/>
  <c r="I529" i="1"/>
  <c r="F529" i="1" s="1"/>
  <c r="H529" i="1" s="1"/>
  <c r="C529" i="1"/>
  <c r="E529" i="1" s="1"/>
  <c r="P528" i="1"/>
  <c r="O528" i="1"/>
  <c r="N528" i="1"/>
  <c r="M528" i="1"/>
  <c r="K528" i="1"/>
  <c r="I528" i="1"/>
  <c r="F528" i="1" s="1"/>
  <c r="H528" i="1" s="1"/>
  <c r="C528" i="1"/>
  <c r="E528" i="1" s="1"/>
  <c r="M527" i="1"/>
  <c r="I527" i="1"/>
  <c r="P527" i="1" s="1"/>
  <c r="F527" i="1"/>
  <c r="H527" i="1" s="1"/>
  <c r="O527" i="1" s="1"/>
  <c r="C527" i="1"/>
  <c r="E527" i="1" s="1"/>
  <c r="P526" i="1"/>
  <c r="O526" i="1"/>
  <c r="N526" i="1"/>
  <c r="Q526" i="1" s="1"/>
  <c r="S526" i="1" s="1"/>
  <c r="M526" i="1"/>
  <c r="K526" i="1"/>
  <c r="I526" i="1"/>
  <c r="F526" i="1"/>
  <c r="H526" i="1" s="1"/>
  <c r="C526" i="1"/>
  <c r="E526" i="1" s="1"/>
  <c r="P525" i="1"/>
  <c r="O525" i="1"/>
  <c r="N525" i="1"/>
  <c r="Q525" i="1" s="1"/>
  <c r="S525" i="1" s="1"/>
  <c r="M525" i="1"/>
  <c r="K525" i="1"/>
  <c r="I525" i="1"/>
  <c r="F525" i="1"/>
  <c r="H525" i="1" s="1"/>
  <c r="C525" i="1"/>
  <c r="E525" i="1" s="1"/>
  <c r="P524" i="1"/>
  <c r="O524" i="1"/>
  <c r="N524" i="1"/>
  <c r="Q524" i="1" s="1"/>
  <c r="S524" i="1" s="1"/>
  <c r="M524" i="1"/>
  <c r="K524" i="1"/>
  <c r="I524" i="1"/>
  <c r="F524" i="1"/>
  <c r="H524" i="1" s="1"/>
  <c r="C524" i="1"/>
  <c r="E524" i="1" s="1"/>
  <c r="P523" i="1"/>
  <c r="O523" i="1"/>
  <c r="N523" i="1"/>
  <c r="Q523" i="1" s="1"/>
  <c r="S523" i="1" s="1"/>
  <c r="M523" i="1"/>
  <c r="K523" i="1"/>
  <c r="I523" i="1"/>
  <c r="F523" i="1"/>
  <c r="H523" i="1" s="1"/>
  <c r="C523" i="1"/>
  <c r="E523" i="1" s="1"/>
  <c r="P522" i="1"/>
  <c r="O522" i="1"/>
  <c r="M522" i="1"/>
  <c r="I522" i="1"/>
  <c r="F522" i="1" s="1"/>
  <c r="H522" i="1" s="1"/>
  <c r="C522" i="1"/>
  <c r="J522" i="1" s="1"/>
  <c r="M521" i="1"/>
  <c r="I521" i="1"/>
  <c r="C521" i="1"/>
  <c r="M520" i="1"/>
  <c r="J520" i="1"/>
  <c r="I520" i="1"/>
  <c r="P520" i="1" s="1"/>
  <c r="C520" i="1"/>
  <c r="E520" i="1" s="1"/>
  <c r="M519" i="1"/>
  <c r="I519" i="1"/>
  <c r="F519" i="1" s="1"/>
  <c r="H519" i="1" s="1"/>
  <c r="O519" i="1" s="1"/>
  <c r="C519" i="1"/>
  <c r="E519" i="1" s="1"/>
  <c r="Q518" i="1"/>
  <c r="S518" i="1" s="1"/>
  <c r="P518" i="1"/>
  <c r="O518" i="1"/>
  <c r="N518" i="1"/>
  <c r="M518" i="1"/>
  <c r="K518" i="1"/>
  <c r="I518" i="1"/>
  <c r="F518" i="1"/>
  <c r="H518" i="1" s="1"/>
  <c r="E518" i="1"/>
  <c r="C518" i="1"/>
  <c r="M517" i="1"/>
  <c r="I517" i="1"/>
  <c r="C517" i="1"/>
  <c r="J517" i="1" s="1"/>
  <c r="M516" i="1"/>
  <c r="I516" i="1"/>
  <c r="C516" i="1"/>
  <c r="P515" i="1"/>
  <c r="O515" i="1"/>
  <c r="M515" i="1"/>
  <c r="I515" i="1"/>
  <c r="F515" i="1" s="1"/>
  <c r="H515" i="1" s="1"/>
  <c r="E515" i="1"/>
  <c r="C515" i="1"/>
  <c r="J515" i="1" s="1"/>
  <c r="P514" i="1"/>
  <c r="O514" i="1"/>
  <c r="M514" i="1"/>
  <c r="I514" i="1"/>
  <c r="F514" i="1"/>
  <c r="H514" i="1" s="1"/>
  <c r="C514" i="1"/>
  <c r="E514" i="1" s="1"/>
  <c r="P513" i="1"/>
  <c r="Q513" i="1" s="1"/>
  <c r="S513" i="1" s="1"/>
  <c r="O513" i="1"/>
  <c r="N513" i="1"/>
  <c r="M513" i="1"/>
  <c r="K513" i="1"/>
  <c r="I513" i="1"/>
  <c r="F513" i="1"/>
  <c r="H513" i="1" s="1"/>
  <c r="C513" i="1"/>
  <c r="E513" i="1" s="1"/>
  <c r="M512" i="1"/>
  <c r="I512" i="1"/>
  <c r="P512" i="1" s="1"/>
  <c r="C512" i="1"/>
  <c r="J512" i="1" s="1"/>
  <c r="M511" i="1"/>
  <c r="I511" i="1"/>
  <c r="C511" i="1"/>
  <c r="P510" i="1"/>
  <c r="O510" i="1"/>
  <c r="N510" i="1"/>
  <c r="M510" i="1"/>
  <c r="K510" i="1"/>
  <c r="I510" i="1"/>
  <c r="F510" i="1" s="1"/>
  <c r="H510" i="1" s="1"/>
  <c r="C510" i="1"/>
  <c r="E510" i="1" s="1"/>
  <c r="P509" i="1"/>
  <c r="O509" i="1"/>
  <c r="N509" i="1"/>
  <c r="M509" i="1"/>
  <c r="K509" i="1"/>
  <c r="I509" i="1"/>
  <c r="F509" i="1" s="1"/>
  <c r="H509" i="1" s="1"/>
  <c r="C509" i="1"/>
  <c r="E509" i="1" s="1"/>
  <c r="M508" i="1"/>
  <c r="I508" i="1"/>
  <c r="P508" i="1" s="1"/>
  <c r="C508" i="1"/>
  <c r="N507" i="1"/>
  <c r="M507" i="1"/>
  <c r="K507" i="1"/>
  <c r="I507" i="1"/>
  <c r="F507" i="1" s="1"/>
  <c r="H507" i="1" s="1"/>
  <c r="O507" i="1" s="1"/>
  <c r="C507" i="1"/>
  <c r="E507" i="1" s="1"/>
  <c r="P506" i="1"/>
  <c r="M506" i="1"/>
  <c r="I506" i="1"/>
  <c r="F506" i="1" s="1"/>
  <c r="H506" i="1" s="1"/>
  <c r="O506" i="1" s="1"/>
  <c r="C506" i="1"/>
  <c r="E506" i="1" s="1"/>
  <c r="P505" i="1"/>
  <c r="M505" i="1"/>
  <c r="I505" i="1"/>
  <c r="F505" i="1"/>
  <c r="H505" i="1" s="1"/>
  <c r="O505" i="1" s="1"/>
  <c r="C505" i="1"/>
  <c r="J505" i="1" s="1"/>
  <c r="M504" i="1"/>
  <c r="I504" i="1"/>
  <c r="C504" i="1"/>
  <c r="M503" i="1"/>
  <c r="I503" i="1"/>
  <c r="P503" i="1" s="1"/>
  <c r="E503" i="1"/>
  <c r="C503" i="1"/>
  <c r="J503" i="1" s="1"/>
  <c r="M502" i="1"/>
  <c r="I502" i="1"/>
  <c r="P502" i="1" s="1"/>
  <c r="F502" i="1"/>
  <c r="H502" i="1" s="1"/>
  <c r="O502" i="1" s="1"/>
  <c r="E502" i="1"/>
  <c r="C502" i="1"/>
  <c r="J502" i="1" s="1"/>
  <c r="N502" i="1" s="1"/>
  <c r="Q502" i="1" s="1"/>
  <c r="S502" i="1" s="1"/>
  <c r="M501" i="1"/>
  <c r="I501" i="1"/>
  <c r="C501" i="1"/>
  <c r="J501" i="1" s="1"/>
  <c r="S500" i="1"/>
  <c r="P500" i="1"/>
  <c r="O500" i="1"/>
  <c r="N500" i="1"/>
  <c r="Q500" i="1" s="1"/>
  <c r="M500" i="1"/>
  <c r="K500" i="1"/>
  <c r="I500" i="1"/>
  <c r="F500" i="1"/>
  <c r="H500" i="1" s="1"/>
  <c r="C500" i="1"/>
  <c r="E500" i="1" s="1"/>
  <c r="M499" i="1"/>
  <c r="I499" i="1"/>
  <c r="C499" i="1"/>
  <c r="P498" i="1"/>
  <c r="O498" i="1"/>
  <c r="N498" i="1"/>
  <c r="M498" i="1"/>
  <c r="K498" i="1"/>
  <c r="I498" i="1"/>
  <c r="F498" i="1" s="1"/>
  <c r="H498" i="1" s="1"/>
  <c r="C498" i="1"/>
  <c r="E498" i="1" s="1"/>
  <c r="P497" i="1"/>
  <c r="O497" i="1"/>
  <c r="N497" i="1"/>
  <c r="M497" i="1"/>
  <c r="K497" i="1"/>
  <c r="I497" i="1"/>
  <c r="F497" i="1" s="1"/>
  <c r="H497" i="1" s="1"/>
  <c r="C497" i="1"/>
  <c r="E497" i="1" s="1"/>
  <c r="M496" i="1"/>
  <c r="J496" i="1"/>
  <c r="I496" i="1"/>
  <c r="P496" i="1" s="1"/>
  <c r="C496" i="1"/>
  <c r="E496" i="1" s="1"/>
  <c r="P495" i="1"/>
  <c r="O495" i="1"/>
  <c r="M495" i="1"/>
  <c r="I495" i="1"/>
  <c r="F495" i="1" s="1"/>
  <c r="H495" i="1" s="1"/>
  <c r="C495" i="1"/>
  <c r="E495" i="1" s="1"/>
  <c r="P494" i="1"/>
  <c r="O494" i="1"/>
  <c r="M494" i="1"/>
  <c r="I494" i="1"/>
  <c r="F494" i="1" s="1"/>
  <c r="H494" i="1" s="1"/>
  <c r="C494" i="1"/>
  <c r="J494" i="1" s="1"/>
  <c r="N494" i="1" s="1"/>
  <c r="Q494" i="1" s="1"/>
  <c r="S494" i="1" s="1"/>
  <c r="M493" i="1"/>
  <c r="I493" i="1"/>
  <c r="F493" i="1"/>
  <c r="H493" i="1" s="1"/>
  <c r="C493" i="1"/>
  <c r="R465" i="1"/>
  <c r="G465" i="1"/>
  <c r="D465" i="1"/>
  <c r="P464" i="1"/>
  <c r="M464" i="1"/>
  <c r="I464" i="1"/>
  <c r="F464" i="1"/>
  <c r="H464" i="1" s="1"/>
  <c r="O464" i="1" s="1"/>
  <c r="C464" i="1"/>
  <c r="J464" i="1" s="1"/>
  <c r="N464" i="1" s="1"/>
  <c r="M463" i="1"/>
  <c r="I463" i="1"/>
  <c r="C463" i="1"/>
  <c r="J463" i="1" s="1"/>
  <c r="P462" i="1"/>
  <c r="O462" i="1"/>
  <c r="N462" i="1"/>
  <c r="M462" i="1"/>
  <c r="K462" i="1"/>
  <c r="I462" i="1"/>
  <c r="F462" i="1"/>
  <c r="H462" i="1" s="1"/>
  <c r="C462" i="1"/>
  <c r="E462" i="1" s="1"/>
  <c r="Q461" i="1"/>
  <c r="S461" i="1" s="1"/>
  <c r="P461" i="1"/>
  <c r="O461" i="1"/>
  <c r="N461" i="1"/>
  <c r="M461" i="1"/>
  <c r="K461" i="1"/>
  <c r="I461" i="1"/>
  <c r="F461" i="1"/>
  <c r="H461" i="1" s="1"/>
  <c r="C461" i="1"/>
  <c r="E461" i="1" s="1"/>
  <c r="M460" i="1"/>
  <c r="I460" i="1"/>
  <c r="C460" i="1"/>
  <c r="P459" i="1"/>
  <c r="O459" i="1"/>
  <c r="N459" i="1"/>
  <c r="M459" i="1"/>
  <c r="K459" i="1"/>
  <c r="I459" i="1"/>
  <c r="F459" i="1" s="1"/>
  <c r="H459" i="1"/>
  <c r="C459" i="1"/>
  <c r="E459" i="1" s="1"/>
  <c r="P458" i="1"/>
  <c r="O458" i="1"/>
  <c r="N458" i="1"/>
  <c r="M458" i="1"/>
  <c r="K458" i="1"/>
  <c r="I458" i="1"/>
  <c r="F458" i="1" s="1"/>
  <c r="H458" i="1" s="1"/>
  <c r="C458" i="1"/>
  <c r="E458" i="1" s="1"/>
  <c r="P457" i="1"/>
  <c r="O457" i="1"/>
  <c r="N457" i="1"/>
  <c r="M457" i="1"/>
  <c r="K457" i="1"/>
  <c r="I457" i="1"/>
  <c r="F457" i="1" s="1"/>
  <c r="H457" i="1" s="1"/>
  <c r="C457" i="1"/>
  <c r="E457" i="1" s="1"/>
  <c r="P456" i="1"/>
  <c r="O456" i="1"/>
  <c r="N456" i="1"/>
  <c r="M456" i="1"/>
  <c r="K456" i="1"/>
  <c r="I456" i="1"/>
  <c r="F456" i="1" s="1"/>
  <c r="H456" i="1" s="1"/>
  <c r="C456" i="1"/>
  <c r="E456" i="1" s="1"/>
  <c r="P455" i="1"/>
  <c r="O455" i="1"/>
  <c r="M455" i="1"/>
  <c r="I455" i="1"/>
  <c r="F455" i="1" s="1"/>
  <c r="H455" i="1" s="1"/>
  <c r="C455" i="1"/>
  <c r="M454" i="1"/>
  <c r="J454" i="1"/>
  <c r="K454" i="1" s="1"/>
  <c r="I454" i="1"/>
  <c r="P454" i="1" s="1"/>
  <c r="F454" i="1"/>
  <c r="H454" i="1" s="1"/>
  <c r="O454" i="1" s="1"/>
  <c r="C454" i="1"/>
  <c r="E454" i="1" s="1"/>
  <c r="M453" i="1"/>
  <c r="J453" i="1"/>
  <c r="I453" i="1"/>
  <c r="P453" i="1" s="1"/>
  <c r="F453" i="1"/>
  <c r="H453" i="1" s="1"/>
  <c r="O453" i="1" s="1"/>
  <c r="E453" i="1"/>
  <c r="C453" i="1"/>
  <c r="M452" i="1"/>
  <c r="I452" i="1"/>
  <c r="C452" i="1"/>
  <c r="P451" i="1"/>
  <c r="O451" i="1"/>
  <c r="N451" i="1"/>
  <c r="Q451" i="1" s="1"/>
  <c r="S451" i="1" s="1"/>
  <c r="M451" i="1"/>
  <c r="K451" i="1"/>
  <c r="I451" i="1"/>
  <c r="F451" i="1" s="1"/>
  <c r="H451" i="1"/>
  <c r="C451" i="1"/>
  <c r="E451" i="1" s="1"/>
  <c r="M450" i="1"/>
  <c r="J450" i="1"/>
  <c r="K450" i="1" s="1"/>
  <c r="I450" i="1"/>
  <c r="C450" i="1"/>
  <c r="E450" i="1" s="1"/>
  <c r="M449" i="1"/>
  <c r="I449" i="1"/>
  <c r="P449" i="1" s="1"/>
  <c r="C449" i="1"/>
  <c r="E449" i="1" s="1"/>
  <c r="P448" i="1"/>
  <c r="O448" i="1"/>
  <c r="M448" i="1"/>
  <c r="I448" i="1"/>
  <c r="F448" i="1"/>
  <c r="H448" i="1" s="1"/>
  <c r="C448" i="1"/>
  <c r="J448" i="1" s="1"/>
  <c r="N448" i="1" s="1"/>
  <c r="Q448" i="1" s="1"/>
  <c r="S448" i="1" s="1"/>
  <c r="P447" i="1"/>
  <c r="O447" i="1"/>
  <c r="M447" i="1"/>
  <c r="I447" i="1"/>
  <c r="F447" i="1" s="1"/>
  <c r="H447" i="1"/>
  <c r="C447" i="1"/>
  <c r="P446" i="1"/>
  <c r="O446" i="1"/>
  <c r="N446" i="1"/>
  <c r="Q446" i="1" s="1"/>
  <c r="S446" i="1" s="1"/>
  <c r="M446" i="1"/>
  <c r="K446" i="1"/>
  <c r="I446" i="1"/>
  <c r="F446" i="1" s="1"/>
  <c r="H446" i="1"/>
  <c r="C446" i="1"/>
  <c r="E446" i="1" s="1"/>
  <c r="M445" i="1"/>
  <c r="I445" i="1"/>
  <c r="E445" i="1"/>
  <c r="C445" i="1"/>
  <c r="J445" i="1" s="1"/>
  <c r="K445" i="1" s="1"/>
  <c r="M444" i="1"/>
  <c r="I444" i="1"/>
  <c r="P444" i="1" s="1"/>
  <c r="C444" i="1"/>
  <c r="E444" i="1" s="1"/>
  <c r="P443" i="1"/>
  <c r="O443" i="1"/>
  <c r="N443" i="1"/>
  <c r="M443" i="1"/>
  <c r="K443" i="1"/>
  <c r="I443" i="1"/>
  <c r="F443" i="1"/>
  <c r="H443" i="1" s="1"/>
  <c r="E443" i="1"/>
  <c r="C443" i="1"/>
  <c r="P442" i="1"/>
  <c r="O442" i="1"/>
  <c r="N442" i="1"/>
  <c r="M442" i="1"/>
  <c r="K442" i="1"/>
  <c r="I442" i="1"/>
  <c r="F442" i="1"/>
  <c r="H442" i="1" s="1"/>
  <c r="E442" i="1"/>
  <c r="C442" i="1"/>
  <c r="M441" i="1"/>
  <c r="I441" i="1"/>
  <c r="P441" i="1" s="1"/>
  <c r="F441" i="1"/>
  <c r="H441" i="1" s="1"/>
  <c r="O441" i="1" s="1"/>
  <c r="E441" i="1"/>
  <c r="C441" i="1"/>
  <c r="J441" i="1" s="1"/>
  <c r="N440" i="1"/>
  <c r="M440" i="1"/>
  <c r="K440" i="1"/>
  <c r="I440" i="1"/>
  <c r="F440" i="1" s="1"/>
  <c r="H440" i="1"/>
  <c r="O440" i="1" s="1"/>
  <c r="C440" i="1"/>
  <c r="E440" i="1" s="1"/>
  <c r="M439" i="1"/>
  <c r="I439" i="1"/>
  <c r="C439" i="1"/>
  <c r="M438" i="1"/>
  <c r="J438" i="1"/>
  <c r="K438" i="1" s="1"/>
  <c r="I438" i="1"/>
  <c r="C438" i="1"/>
  <c r="E438" i="1" s="1"/>
  <c r="M437" i="1"/>
  <c r="I437" i="1"/>
  <c r="P437" i="1" s="1"/>
  <c r="F437" i="1"/>
  <c r="H437" i="1" s="1"/>
  <c r="O437" i="1" s="1"/>
  <c r="C437" i="1"/>
  <c r="E437" i="1" s="1"/>
  <c r="M436" i="1"/>
  <c r="I436" i="1"/>
  <c r="P436" i="1" s="1"/>
  <c r="F436" i="1"/>
  <c r="H436" i="1" s="1"/>
  <c r="O436" i="1" s="1"/>
  <c r="C436" i="1"/>
  <c r="E436" i="1" s="1"/>
  <c r="M435" i="1"/>
  <c r="I435" i="1"/>
  <c r="C435" i="1"/>
  <c r="M434" i="1"/>
  <c r="I434" i="1"/>
  <c r="C434" i="1"/>
  <c r="E434" i="1" s="1"/>
  <c r="P433" i="1"/>
  <c r="O433" i="1"/>
  <c r="N433" i="1"/>
  <c r="Q433" i="1" s="1"/>
  <c r="S433" i="1" s="1"/>
  <c r="M433" i="1"/>
  <c r="K433" i="1"/>
  <c r="I433" i="1"/>
  <c r="F433" i="1" s="1"/>
  <c r="H433" i="1" s="1"/>
  <c r="C433" i="1"/>
  <c r="E433" i="1" s="1"/>
  <c r="P432" i="1"/>
  <c r="M432" i="1"/>
  <c r="I432" i="1"/>
  <c r="F432" i="1" s="1"/>
  <c r="H432" i="1" s="1"/>
  <c r="O432" i="1" s="1"/>
  <c r="C432" i="1"/>
  <c r="E432" i="1" s="1"/>
  <c r="P431" i="1"/>
  <c r="Q431" i="1" s="1"/>
  <c r="S431" i="1" s="1"/>
  <c r="O431" i="1"/>
  <c r="N431" i="1"/>
  <c r="M431" i="1"/>
  <c r="K431" i="1"/>
  <c r="I431" i="1"/>
  <c r="F431" i="1"/>
  <c r="H431" i="1" s="1"/>
  <c r="C431" i="1"/>
  <c r="E431" i="1" s="1"/>
  <c r="P430" i="1"/>
  <c r="O430" i="1"/>
  <c r="N430" i="1"/>
  <c r="Q430" i="1" s="1"/>
  <c r="S430" i="1" s="1"/>
  <c r="M430" i="1"/>
  <c r="K430" i="1"/>
  <c r="I430" i="1"/>
  <c r="F430" i="1"/>
  <c r="H430" i="1" s="1"/>
  <c r="C430" i="1"/>
  <c r="E430" i="1" s="1"/>
  <c r="M429" i="1"/>
  <c r="I429" i="1"/>
  <c r="F429" i="1" s="1"/>
  <c r="H429" i="1" s="1"/>
  <c r="O429" i="1" s="1"/>
  <c r="C429" i="1"/>
  <c r="J429" i="1" s="1"/>
  <c r="P428" i="1"/>
  <c r="O428" i="1"/>
  <c r="M428" i="1"/>
  <c r="I428" i="1"/>
  <c r="F428" i="1" s="1"/>
  <c r="H428" i="1"/>
  <c r="C428" i="1"/>
  <c r="P427" i="1"/>
  <c r="O427" i="1"/>
  <c r="N427" i="1"/>
  <c r="Q427" i="1" s="1"/>
  <c r="S427" i="1" s="1"/>
  <c r="M427" i="1"/>
  <c r="J427" i="1"/>
  <c r="K427" i="1" s="1"/>
  <c r="I427" i="1"/>
  <c r="F427" i="1" s="1"/>
  <c r="H427" i="1" s="1"/>
  <c r="E427" i="1"/>
  <c r="C427" i="1"/>
  <c r="M426" i="1"/>
  <c r="I426" i="1"/>
  <c r="F426" i="1"/>
  <c r="C426" i="1"/>
  <c r="R398" i="1"/>
  <c r="G398" i="1"/>
  <c r="P397" i="1"/>
  <c r="M397" i="1"/>
  <c r="I397" i="1"/>
  <c r="F397" i="1"/>
  <c r="H397" i="1" s="1"/>
  <c r="O397" i="1" s="1"/>
  <c r="C397" i="1"/>
  <c r="J397" i="1" s="1"/>
  <c r="M396" i="1"/>
  <c r="I396" i="1"/>
  <c r="P396" i="1" s="1"/>
  <c r="F396" i="1"/>
  <c r="H396" i="1" s="1"/>
  <c r="O396" i="1" s="1"/>
  <c r="C396" i="1"/>
  <c r="J396" i="1" s="1"/>
  <c r="P395" i="1"/>
  <c r="O395" i="1"/>
  <c r="Q395" i="1" s="1"/>
  <c r="S395" i="1" s="1"/>
  <c r="N395" i="1"/>
  <c r="M395" i="1"/>
  <c r="K395" i="1"/>
  <c r="I395" i="1"/>
  <c r="F395" i="1" s="1"/>
  <c r="H395" i="1" s="1"/>
  <c r="C395" i="1"/>
  <c r="E395" i="1" s="1"/>
  <c r="P394" i="1"/>
  <c r="Q394" i="1" s="1"/>
  <c r="S394" i="1" s="1"/>
  <c r="O394" i="1"/>
  <c r="N394" i="1"/>
  <c r="M394" i="1"/>
  <c r="K394" i="1"/>
  <c r="I394" i="1"/>
  <c r="F394" i="1"/>
  <c r="H394" i="1" s="1"/>
  <c r="C394" i="1"/>
  <c r="E394" i="1" s="1"/>
  <c r="M393" i="1"/>
  <c r="I393" i="1"/>
  <c r="P393" i="1" s="1"/>
  <c r="C393" i="1"/>
  <c r="J393" i="1" s="1"/>
  <c r="P392" i="1"/>
  <c r="O392" i="1"/>
  <c r="N392" i="1"/>
  <c r="M392" i="1"/>
  <c r="K392" i="1"/>
  <c r="I392" i="1"/>
  <c r="F392" i="1" s="1"/>
  <c r="H392" i="1" s="1"/>
  <c r="C392" i="1"/>
  <c r="E392" i="1" s="1"/>
  <c r="P391" i="1"/>
  <c r="O391" i="1"/>
  <c r="N391" i="1"/>
  <c r="Q391" i="1" s="1"/>
  <c r="S391" i="1" s="1"/>
  <c r="M391" i="1"/>
  <c r="K391" i="1"/>
  <c r="I391" i="1"/>
  <c r="F391" i="1" s="1"/>
  <c r="H391" i="1" s="1"/>
  <c r="C391" i="1"/>
  <c r="E391" i="1" s="1"/>
  <c r="P390" i="1"/>
  <c r="O390" i="1"/>
  <c r="N390" i="1"/>
  <c r="Q390" i="1" s="1"/>
  <c r="S390" i="1" s="1"/>
  <c r="M390" i="1"/>
  <c r="K390" i="1"/>
  <c r="I390" i="1"/>
  <c r="F390" i="1" s="1"/>
  <c r="H390" i="1" s="1"/>
  <c r="C390" i="1"/>
  <c r="E390" i="1" s="1"/>
  <c r="P389" i="1"/>
  <c r="O389" i="1"/>
  <c r="N389" i="1"/>
  <c r="M389" i="1"/>
  <c r="K389" i="1"/>
  <c r="I389" i="1"/>
  <c r="F389" i="1" s="1"/>
  <c r="H389" i="1" s="1"/>
  <c r="C389" i="1"/>
  <c r="E389" i="1" s="1"/>
  <c r="P388" i="1"/>
  <c r="O388" i="1"/>
  <c r="N388" i="1"/>
  <c r="M388" i="1"/>
  <c r="K388" i="1"/>
  <c r="I388" i="1"/>
  <c r="F388" i="1" s="1"/>
  <c r="H388" i="1" s="1"/>
  <c r="C388" i="1"/>
  <c r="E388" i="1" s="1"/>
  <c r="M387" i="1"/>
  <c r="I387" i="1"/>
  <c r="P387" i="1" s="1"/>
  <c r="C387" i="1"/>
  <c r="J387" i="1" s="1"/>
  <c r="M386" i="1"/>
  <c r="I386" i="1"/>
  <c r="C386" i="1"/>
  <c r="E386" i="1" s="1"/>
  <c r="P385" i="1"/>
  <c r="M385" i="1"/>
  <c r="I385" i="1"/>
  <c r="F385" i="1"/>
  <c r="H385" i="1" s="1"/>
  <c r="O385" i="1" s="1"/>
  <c r="C385" i="1"/>
  <c r="J385" i="1" s="1"/>
  <c r="P384" i="1"/>
  <c r="O384" i="1"/>
  <c r="N384" i="1"/>
  <c r="Q384" i="1" s="1"/>
  <c r="S384" i="1" s="1"/>
  <c r="M384" i="1"/>
  <c r="K384" i="1"/>
  <c r="I384" i="1"/>
  <c r="F384" i="1"/>
  <c r="H384" i="1" s="1"/>
  <c r="C384" i="1"/>
  <c r="E384" i="1" s="1"/>
  <c r="M383" i="1"/>
  <c r="I383" i="1"/>
  <c r="P383" i="1" s="1"/>
  <c r="D383" i="1"/>
  <c r="D398" i="1" s="1"/>
  <c r="C383" i="1"/>
  <c r="M382" i="1"/>
  <c r="I382" i="1"/>
  <c r="P382" i="1" s="1"/>
  <c r="C382" i="1"/>
  <c r="E382" i="1" s="1"/>
  <c r="P381" i="1"/>
  <c r="O381" i="1"/>
  <c r="M381" i="1"/>
  <c r="I381" i="1"/>
  <c r="F381" i="1" s="1"/>
  <c r="H381" i="1" s="1"/>
  <c r="C381" i="1"/>
  <c r="J381" i="1" s="1"/>
  <c r="N381" i="1" s="1"/>
  <c r="Q381" i="1" s="1"/>
  <c r="S381" i="1" s="1"/>
  <c r="P380" i="1"/>
  <c r="O380" i="1"/>
  <c r="M380" i="1"/>
  <c r="I380" i="1"/>
  <c r="F380" i="1" s="1"/>
  <c r="H380" i="1"/>
  <c r="C380" i="1"/>
  <c r="P379" i="1"/>
  <c r="O379" i="1"/>
  <c r="N379" i="1"/>
  <c r="Q379" i="1" s="1"/>
  <c r="S379" i="1" s="1"/>
  <c r="M379" i="1"/>
  <c r="K379" i="1"/>
  <c r="I379" i="1"/>
  <c r="F379" i="1" s="1"/>
  <c r="H379" i="1"/>
  <c r="C379" i="1"/>
  <c r="E379" i="1" s="1"/>
  <c r="M378" i="1"/>
  <c r="I378" i="1"/>
  <c r="C378" i="1"/>
  <c r="E378" i="1" s="1"/>
  <c r="M377" i="1"/>
  <c r="J377" i="1"/>
  <c r="K377" i="1" s="1"/>
  <c r="I377" i="1"/>
  <c r="P377" i="1" s="1"/>
  <c r="F377" i="1"/>
  <c r="H377" i="1" s="1"/>
  <c r="O377" i="1" s="1"/>
  <c r="C377" i="1"/>
  <c r="E377" i="1" s="1"/>
  <c r="P376" i="1"/>
  <c r="O376" i="1"/>
  <c r="N376" i="1"/>
  <c r="M376" i="1"/>
  <c r="K376" i="1"/>
  <c r="I376" i="1"/>
  <c r="F376" i="1"/>
  <c r="H376" i="1" s="1"/>
  <c r="E376" i="1"/>
  <c r="C376" i="1"/>
  <c r="P375" i="1"/>
  <c r="O375" i="1"/>
  <c r="Q375" i="1" s="1"/>
  <c r="S375" i="1" s="1"/>
  <c r="N375" i="1"/>
  <c r="M375" i="1"/>
  <c r="K375" i="1"/>
  <c r="I375" i="1"/>
  <c r="F375" i="1" s="1"/>
  <c r="H375" i="1" s="1"/>
  <c r="C375" i="1"/>
  <c r="E375" i="1" s="1"/>
  <c r="P374" i="1"/>
  <c r="M374" i="1"/>
  <c r="I374" i="1"/>
  <c r="F374" i="1"/>
  <c r="H374" i="1" s="1"/>
  <c r="O374" i="1" s="1"/>
  <c r="C374" i="1"/>
  <c r="J374" i="1" s="1"/>
  <c r="N373" i="1"/>
  <c r="M373" i="1"/>
  <c r="K373" i="1"/>
  <c r="I373" i="1"/>
  <c r="C373" i="1"/>
  <c r="E373" i="1" s="1"/>
  <c r="M372" i="1"/>
  <c r="I372" i="1"/>
  <c r="C372" i="1"/>
  <c r="M371" i="1"/>
  <c r="J371" i="1"/>
  <c r="K371" i="1" s="1"/>
  <c r="I371" i="1"/>
  <c r="C371" i="1"/>
  <c r="E371" i="1" s="1"/>
  <c r="N371" i="1" s="1"/>
  <c r="P370" i="1"/>
  <c r="M370" i="1"/>
  <c r="I370" i="1"/>
  <c r="F370" i="1"/>
  <c r="H370" i="1" s="1"/>
  <c r="O370" i="1" s="1"/>
  <c r="C370" i="1"/>
  <c r="E370" i="1" s="1"/>
  <c r="P369" i="1"/>
  <c r="M369" i="1"/>
  <c r="I369" i="1"/>
  <c r="F369" i="1"/>
  <c r="H369" i="1" s="1"/>
  <c r="O369" i="1" s="1"/>
  <c r="C369" i="1"/>
  <c r="J369" i="1" s="1"/>
  <c r="M368" i="1"/>
  <c r="I368" i="1"/>
  <c r="C368" i="1"/>
  <c r="M367" i="1"/>
  <c r="I367" i="1"/>
  <c r="C367" i="1"/>
  <c r="P366" i="1"/>
  <c r="O366" i="1"/>
  <c r="N366" i="1"/>
  <c r="M366" i="1"/>
  <c r="K366" i="1"/>
  <c r="I366" i="1"/>
  <c r="F366" i="1" s="1"/>
  <c r="H366" i="1" s="1"/>
  <c r="C366" i="1"/>
  <c r="E366" i="1" s="1"/>
  <c r="M365" i="1"/>
  <c r="I365" i="1"/>
  <c r="C365" i="1"/>
  <c r="E365" i="1" s="1"/>
  <c r="P364" i="1"/>
  <c r="Q364" i="1" s="1"/>
  <c r="S364" i="1" s="1"/>
  <c r="O364" i="1"/>
  <c r="N364" i="1"/>
  <c r="M364" i="1"/>
  <c r="K364" i="1"/>
  <c r="I364" i="1"/>
  <c r="F364" i="1" s="1"/>
  <c r="H364" i="1" s="1"/>
  <c r="C364" i="1"/>
  <c r="E364" i="1" s="1"/>
  <c r="P363" i="1"/>
  <c r="O363" i="1"/>
  <c r="N363" i="1"/>
  <c r="M363" i="1"/>
  <c r="K363" i="1"/>
  <c r="I363" i="1"/>
  <c r="F363" i="1"/>
  <c r="H363" i="1" s="1"/>
  <c r="E363" i="1"/>
  <c r="C363" i="1"/>
  <c r="M362" i="1"/>
  <c r="I362" i="1"/>
  <c r="C362" i="1"/>
  <c r="J362" i="1" s="1"/>
  <c r="P361" i="1"/>
  <c r="O361" i="1"/>
  <c r="M361" i="1"/>
  <c r="I361" i="1"/>
  <c r="F361" i="1" s="1"/>
  <c r="H361" i="1"/>
  <c r="C361" i="1"/>
  <c r="P360" i="1"/>
  <c r="O360" i="1"/>
  <c r="M360" i="1"/>
  <c r="I360" i="1"/>
  <c r="C360" i="1"/>
  <c r="E360" i="1" s="1"/>
  <c r="M359" i="1"/>
  <c r="I359" i="1"/>
  <c r="P359" i="1" s="1"/>
  <c r="F359" i="1"/>
  <c r="D359" i="1"/>
  <c r="C359" i="1"/>
  <c r="E359" i="1" s="1"/>
  <c r="R331" i="1"/>
  <c r="G331" i="1"/>
  <c r="N330" i="1"/>
  <c r="M330" i="1"/>
  <c r="K330" i="1"/>
  <c r="I330" i="1"/>
  <c r="C330" i="1"/>
  <c r="M329" i="1"/>
  <c r="I329" i="1"/>
  <c r="C329" i="1"/>
  <c r="P328" i="1"/>
  <c r="O328" i="1"/>
  <c r="N328" i="1"/>
  <c r="Q328" i="1" s="1"/>
  <c r="S328" i="1" s="1"/>
  <c r="M328" i="1"/>
  <c r="K328" i="1"/>
  <c r="I328" i="1"/>
  <c r="F328" i="1" s="1"/>
  <c r="H328" i="1"/>
  <c r="C328" i="1"/>
  <c r="E328" i="1" s="1"/>
  <c r="P327" i="1"/>
  <c r="O327" i="1"/>
  <c r="N327" i="1"/>
  <c r="M327" i="1"/>
  <c r="K327" i="1"/>
  <c r="I327" i="1"/>
  <c r="F327" i="1" s="1"/>
  <c r="H327" i="1" s="1"/>
  <c r="C327" i="1"/>
  <c r="E327" i="1" s="1"/>
  <c r="M326" i="1"/>
  <c r="I326" i="1"/>
  <c r="C326" i="1"/>
  <c r="P325" i="1"/>
  <c r="O325" i="1"/>
  <c r="N325" i="1"/>
  <c r="M325" i="1"/>
  <c r="K325" i="1"/>
  <c r="I325" i="1"/>
  <c r="F325" i="1" s="1"/>
  <c r="H325" i="1" s="1"/>
  <c r="C325" i="1"/>
  <c r="E325" i="1" s="1"/>
  <c r="P324" i="1"/>
  <c r="O324" i="1"/>
  <c r="N324" i="1"/>
  <c r="M324" i="1"/>
  <c r="K324" i="1"/>
  <c r="I324" i="1"/>
  <c r="F324" i="1" s="1"/>
  <c r="H324" i="1" s="1"/>
  <c r="C324" i="1"/>
  <c r="E324" i="1" s="1"/>
  <c r="P323" i="1"/>
  <c r="O323" i="1"/>
  <c r="Q323" i="1" s="1"/>
  <c r="S323" i="1" s="1"/>
  <c r="N323" i="1"/>
  <c r="M323" i="1"/>
  <c r="K323" i="1"/>
  <c r="I323" i="1"/>
  <c r="F323" i="1" s="1"/>
  <c r="H323" i="1" s="1"/>
  <c r="C323" i="1"/>
  <c r="E323" i="1" s="1"/>
  <c r="P322" i="1"/>
  <c r="O322" i="1"/>
  <c r="N322" i="1"/>
  <c r="M322" i="1"/>
  <c r="K322" i="1"/>
  <c r="I322" i="1"/>
  <c r="F322" i="1" s="1"/>
  <c r="H322" i="1" s="1"/>
  <c r="C322" i="1"/>
  <c r="E322" i="1" s="1"/>
  <c r="P321" i="1"/>
  <c r="O321" i="1"/>
  <c r="N321" i="1"/>
  <c r="M321" i="1"/>
  <c r="K321" i="1"/>
  <c r="I321" i="1"/>
  <c r="F321" i="1" s="1"/>
  <c r="H321" i="1" s="1"/>
  <c r="C321" i="1"/>
  <c r="E321" i="1" s="1"/>
  <c r="P320" i="1"/>
  <c r="M320" i="1"/>
  <c r="I320" i="1"/>
  <c r="F320" i="1" s="1"/>
  <c r="H320" i="1" s="1"/>
  <c r="O320" i="1" s="1"/>
  <c r="C320" i="1"/>
  <c r="E320" i="1" s="1"/>
  <c r="P319" i="1"/>
  <c r="M319" i="1"/>
  <c r="I319" i="1"/>
  <c r="F319" i="1" s="1"/>
  <c r="H319" i="1" s="1"/>
  <c r="O319" i="1" s="1"/>
  <c r="C319" i="1"/>
  <c r="E319" i="1" s="1"/>
  <c r="M318" i="1"/>
  <c r="I318" i="1"/>
  <c r="C318" i="1"/>
  <c r="P317" i="1"/>
  <c r="O317" i="1"/>
  <c r="N317" i="1"/>
  <c r="M317" i="1"/>
  <c r="K317" i="1"/>
  <c r="I317" i="1"/>
  <c r="F317" i="1" s="1"/>
  <c r="H317" i="1" s="1"/>
  <c r="C317" i="1"/>
  <c r="E317" i="1" s="1"/>
  <c r="M316" i="1"/>
  <c r="J316" i="1"/>
  <c r="K316" i="1" s="1"/>
  <c r="I316" i="1"/>
  <c r="C316" i="1"/>
  <c r="E316" i="1" s="1"/>
  <c r="N316" i="1" s="1"/>
  <c r="P315" i="1"/>
  <c r="M315" i="1"/>
  <c r="I315" i="1"/>
  <c r="F315" i="1"/>
  <c r="H315" i="1" s="1"/>
  <c r="O315" i="1" s="1"/>
  <c r="C315" i="1"/>
  <c r="E315" i="1" s="1"/>
  <c r="P314" i="1"/>
  <c r="O314" i="1"/>
  <c r="N314" i="1"/>
  <c r="M314" i="1"/>
  <c r="K314" i="1"/>
  <c r="I314" i="1"/>
  <c r="F314" i="1" s="1"/>
  <c r="H314" i="1" s="1"/>
  <c r="C314" i="1"/>
  <c r="E314" i="1" s="1"/>
  <c r="P313" i="1"/>
  <c r="Q313" i="1" s="1"/>
  <c r="S313" i="1" s="1"/>
  <c r="O313" i="1"/>
  <c r="N313" i="1"/>
  <c r="M313" i="1"/>
  <c r="K313" i="1"/>
  <c r="I313" i="1"/>
  <c r="F313" i="1"/>
  <c r="H313" i="1" s="1"/>
  <c r="C313" i="1"/>
  <c r="E313" i="1" s="1"/>
  <c r="P312" i="1"/>
  <c r="O312" i="1"/>
  <c r="N312" i="1"/>
  <c r="M312" i="1"/>
  <c r="K312" i="1"/>
  <c r="I312" i="1"/>
  <c r="F312" i="1"/>
  <c r="H312" i="1" s="1"/>
  <c r="E312" i="1"/>
  <c r="C312" i="1"/>
  <c r="M311" i="1"/>
  <c r="I311" i="1"/>
  <c r="P311" i="1" s="1"/>
  <c r="F311" i="1"/>
  <c r="H311" i="1" s="1"/>
  <c r="O311" i="1" s="1"/>
  <c r="E311" i="1"/>
  <c r="C311" i="1"/>
  <c r="J311" i="1" s="1"/>
  <c r="N311" i="1" s="1"/>
  <c r="Q311" i="1" s="1"/>
  <c r="S311" i="1" s="1"/>
  <c r="M310" i="1"/>
  <c r="I310" i="1"/>
  <c r="C310" i="1"/>
  <c r="P309" i="1"/>
  <c r="O309" i="1"/>
  <c r="N309" i="1"/>
  <c r="M309" i="1"/>
  <c r="K309" i="1"/>
  <c r="I309" i="1"/>
  <c r="F309" i="1" s="1"/>
  <c r="H309" i="1" s="1"/>
  <c r="C309" i="1"/>
  <c r="E309" i="1" s="1"/>
  <c r="S308" i="1"/>
  <c r="P308" i="1"/>
  <c r="O308" i="1"/>
  <c r="N308" i="1"/>
  <c r="Q308" i="1" s="1"/>
  <c r="M308" i="1"/>
  <c r="K308" i="1"/>
  <c r="I308" i="1"/>
  <c r="F308" i="1" s="1"/>
  <c r="H308" i="1"/>
  <c r="C308" i="1"/>
  <c r="E308" i="1" s="1"/>
  <c r="M307" i="1"/>
  <c r="I307" i="1"/>
  <c r="C307" i="1"/>
  <c r="N306" i="1"/>
  <c r="M306" i="1"/>
  <c r="K306" i="1"/>
  <c r="I306" i="1"/>
  <c r="F306" i="1" s="1"/>
  <c r="H306" i="1" s="1"/>
  <c r="O306" i="1" s="1"/>
  <c r="C306" i="1"/>
  <c r="E306" i="1" s="1"/>
  <c r="P305" i="1"/>
  <c r="M305" i="1"/>
  <c r="I305" i="1"/>
  <c r="F305" i="1"/>
  <c r="H305" i="1" s="1"/>
  <c r="O305" i="1" s="1"/>
  <c r="E305" i="1"/>
  <c r="C305" i="1"/>
  <c r="J305" i="1" s="1"/>
  <c r="N305" i="1" s="1"/>
  <c r="M304" i="1"/>
  <c r="I304" i="1"/>
  <c r="P304" i="1" s="1"/>
  <c r="F304" i="1"/>
  <c r="H304" i="1" s="1"/>
  <c r="O304" i="1" s="1"/>
  <c r="E304" i="1"/>
  <c r="C304" i="1"/>
  <c r="J304" i="1" s="1"/>
  <c r="N304" i="1" s="1"/>
  <c r="M303" i="1"/>
  <c r="I303" i="1"/>
  <c r="C303" i="1"/>
  <c r="M302" i="1"/>
  <c r="I302" i="1"/>
  <c r="C302" i="1"/>
  <c r="E302" i="1" s="1"/>
  <c r="M301" i="1"/>
  <c r="I301" i="1"/>
  <c r="F301" i="1" s="1"/>
  <c r="H301" i="1" s="1"/>
  <c r="O301" i="1" s="1"/>
  <c r="C301" i="1"/>
  <c r="J301" i="1" s="1"/>
  <c r="M300" i="1"/>
  <c r="I300" i="1"/>
  <c r="C300" i="1"/>
  <c r="P299" i="1"/>
  <c r="O299" i="1"/>
  <c r="N299" i="1"/>
  <c r="M299" i="1"/>
  <c r="K299" i="1"/>
  <c r="I299" i="1"/>
  <c r="F299" i="1" s="1"/>
  <c r="H299" i="1" s="1"/>
  <c r="C299" i="1"/>
  <c r="E299" i="1" s="1"/>
  <c r="P298" i="1"/>
  <c r="M298" i="1"/>
  <c r="I298" i="1"/>
  <c r="F298" i="1"/>
  <c r="H298" i="1" s="1"/>
  <c r="O298" i="1" s="1"/>
  <c r="C298" i="1"/>
  <c r="E298" i="1" s="1"/>
  <c r="P297" i="1"/>
  <c r="O297" i="1"/>
  <c r="N297" i="1"/>
  <c r="M297" i="1"/>
  <c r="K297" i="1"/>
  <c r="I297" i="1"/>
  <c r="F297" i="1" s="1"/>
  <c r="H297" i="1" s="1"/>
  <c r="C297" i="1"/>
  <c r="E297" i="1" s="1"/>
  <c r="P296" i="1"/>
  <c r="Q296" i="1" s="1"/>
  <c r="S296" i="1" s="1"/>
  <c r="O296" i="1"/>
  <c r="N296" i="1"/>
  <c r="M296" i="1"/>
  <c r="K296" i="1"/>
  <c r="I296" i="1"/>
  <c r="F296" i="1"/>
  <c r="H296" i="1" s="1"/>
  <c r="C296" i="1"/>
  <c r="E296" i="1" s="1"/>
  <c r="M295" i="1"/>
  <c r="I295" i="1"/>
  <c r="P295" i="1" s="1"/>
  <c r="F295" i="1"/>
  <c r="H295" i="1" s="1"/>
  <c r="O295" i="1" s="1"/>
  <c r="C295" i="1"/>
  <c r="J295" i="1" s="1"/>
  <c r="K295" i="1" s="1"/>
  <c r="P294" i="1"/>
  <c r="O294" i="1"/>
  <c r="N294" i="1"/>
  <c r="Q294" i="1" s="1"/>
  <c r="S294" i="1" s="1"/>
  <c r="M294" i="1"/>
  <c r="K294" i="1"/>
  <c r="I294" i="1"/>
  <c r="F294" i="1" s="1"/>
  <c r="H294" i="1" s="1"/>
  <c r="C294" i="1"/>
  <c r="E294" i="1" s="1"/>
  <c r="P293" i="1"/>
  <c r="Q293" i="1" s="1"/>
  <c r="S293" i="1" s="1"/>
  <c r="O293" i="1"/>
  <c r="N293" i="1"/>
  <c r="M293" i="1"/>
  <c r="K293" i="1"/>
  <c r="I293" i="1"/>
  <c r="F293" i="1" s="1"/>
  <c r="H293" i="1" s="1"/>
  <c r="C293" i="1"/>
  <c r="E293" i="1" s="1"/>
  <c r="M292" i="1"/>
  <c r="I292" i="1"/>
  <c r="D292" i="1"/>
  <c r="D331" i="1" s="1"/>
  <c r="C292" i="1"/>
  <c r="R263" i="1"/>
  <c r="G263" i="1"/>
  <c r="N262" i="1"/>
  <c r="M262" i="1"/>
  <c r="K262" i="1"/>
  <c r="I262" i="1"/>
  <c r="P262" i="1" s="1"/>
  <c r="F262" i="1"/>
  <c r="H262" i="1" s="1"/>
  <c r="O262" i="1" s="1"/>
  <c r="Q262" i="1" s="1"/>
  <c r="S262" i="1" s="1"/>
  <c r="M261" i="1"/>
  <c r="I261" i="1"/>
  <c r="P260" i="1"/>
  <c r="O260" i="1"/>
  <c r="N260" i="1"/>
  <c r="M260" i="1"/>
  <c r="K260" i="1"/>
  <c r="I260" i="1"/>
  <c r="F260" i="1" s="1"/>
  <c r="H260" i="1" s="1"/>
  <c r="P259" i="1"/>
  <c r="O259" i="1"/>
  <c r="N259" i="1"/>
  <c r="M259" i="1"/>
  <c r="K259" i="1"/>
  <c r="I259" i="1"/>
  <c r="F259" i="1" s="1"/>
  <c r="H259" i="1" s="1"/>
  <c r="M258" i="1"/>
  <c r="I258" i="1"/>
  <c r="P257" i="1"/>
  <c r="O257" i="1"/>
  <c r="N257" i="1"/>
  <c r="M257" i="1"/>
  <c r="K257" i="1"/>
  <c r="I257" i="1"/>
  <c r="F257" i="1"/>
  <c r="H257" i="1" s="1"/>
  <c r="P256" i="1"/>
  <c r="O256" i="1"/>
  <c r="N256" i="1"/>
  <c r="Q256" i="1" s="1"/>
  <c r="S256" i="1" s="1"/>
  <c r="M256" i="1"/>
  <c r="K256" i="1"/>
  <c r="I256" i="1"/>
  <c r="F256" i="1"/>
  <c r="H256" i="1" s="1"/>
  <c r="P255" i="1"/>
  <c r="O255" i="1"/>
  <c r="N255" i="1"/>
  <c r="M255" i="1"/>
  <c r="K255" i="1"/>
  <c r="I255" i="1"/>
  <c r="F255" i="1" s="1"/>
  <c r="H255" i="1" s="1"/>
  <c r="P254" i="1"/>
  <c r="O254" i="1"/>
  <c r="N254" i="1"/>
  <c r="M254" i="1"/>
  <c r="K254" i="1"/>
  <c r="I254" i="1"/>
  <c r="F254" i="1"/>
  <c r="H254" i="1" s="1"/>
  <c r="P253" i="1"/>
  <c r="O253" i="1"/>
  <c r="N253" i="1"/>
  <c r="Q253" i="1" s="1"/>
  <c r="S253" i="1" s="1"/>
  <c r="M253" i="1"/>
  <c r="K253" i="1"/>
  <c r="I253" i="1"/>
  <c r="F253" i="1"/>
  <c r="H253" i="1" s="1"/>
  <c r="P252" i="1"/>
  <c r="M252" i="1"/>
  <c r="I252" i="1"/>
  <c r="F252" i="1"/>
  <c r="H252" i="1" s="1"/>
  <c r="O252" i="1" s="1"/>
  <c r="M251" i="1"/>
  <c r="I251" i="1"/>
  <c r="M250" i="1"/>
  <c r="I250" i="1"/>
  <c r="P249" i="1"/>
  <c r="O249" i="1"/>
  <c r="N249" i="1"/>
  <c r="M249" i="1"/>
  <c r="K249" i="1"/>
  <c r="I249" i="1"/>
  <c r="F249" i="1" s="1"/>
  <c r="H249" i="1" s="1"/>
  <c r="P248" i="1"/>
  <c r="M248" i="1"/>
  <c r="I248" i="1"/>
  <c r="F248" i="1"/>
  <c r="H248" i="1" s="1"/>
  <c r="O248" i="1" s="1"/>
  <c r="D248" i="1"/>
  <c r="M247" i="1"/>
  <c r="I247" i="1"/>
  <c r="P246" i="1"/>
  <c r="O246" i="1"/>
  <c r="N246" i="1"/>
  <c r="M246" i="1"/>
  <c r="K246" i="1"/>
  <c r="I246" i="1"/>
  <c r="F246" i="1" s="1"/>
  <c r="H246" i="1" s="1"/>
  <c r="P245" i="1"/>
  <c r="O245" i="1"/>
  <c r="N245" i="1"/>
  <c r="M245" i="1"/>
  <c r="K245" i="1"/>
  <c r="I245" i="1"/>
  <c r="F245" i="1" s="1"/>
  <c r="H245" i="1" s="1"/>
  <c r="P244" i="1"/>
  <c r="O244" i="1"/>
  <c r="N244" i="1"/>
  <c r="M244" i="1"/>
  <c r="K244" i="1"/>
  <c r="I244" i="1"/>
  <c r="F244" i="1" s="1"/>
  <c r="H244" i="1" s="1"/>
  <c r="M243" i="1"/>
  <c r="I243" i="1"/>
  <c r="M242" i="1"/>
  <c r="I242" i="1"/>
  <c r="F242" i="1" s="1"/>
  <c r="H242" i="1" s="1"/>
  <c r="O242" i="1" s="1"/>
  <c r="P241" i="1"/>
  <c r="O241" i="1"/>
  <c r="N241" i="1"/>
  <c r="M241" i="1"/>
  <c r="K241" i="1"/>
  <c r="I241" i="1"/>
  <c r="F241" i="1"/>
  <c r="H241" i="1" s="1"/>
  <c r="P240" i="1"/>
  <c r="O240" i="1"/>
  <c r="N240" i="1"/>
  <c r="Q240" i="1" s="1"/>
  <c r="S240" i="1" s="1"/>
  <c r="M240" i="1"/>
  <c r="K240" i="1"/>
  <c r="I240" i="1"/>
  <c r="F240" i="1"/>
  <c r="H240" i="1" s="1"/>
  <c r="M239" i="1"/>
  <c r="I239" i="1"/>
  <c r="P239" i="1" s="1"/>
  <c r="H239" i="1"/>
  <c r="O239" i="1" s="1"/>
  <c r="F239" i="1"/>
  <c r="N238" i="1"/>
  <c r="M238" i="1"/>
  <c r="K238" i="1"/>
  <c r="I238" i="1"/>
  <c r="P238" i="1" s="1"/>
  <c r="M237" i="1"/>
  <c r="I237" i="1"/>
  <c r="M236" i="1"/>
  <c r="I236" i="1"/>
  <c r="P235" i="1"/>
  <c r="M235" i="1"/>
  <c r="I235" i="1"/>
  <c r="F235" i="1"/>
  <c r="H235" i="1" s="1"/>
  <c r="O235" i="1" s="1"/>
  <c r="P234" i="1"/>
  <c r="M234" i="1"/>
  <c r="I234" i="1"/>
  <c r="H234" i="1"/>
  <c r="O234" i="1" s="1"/>
  <c r="F234" i="1"/>
  <c r="M233" i="1"/>
  <c r="I233" i="1"/>
  <c r="M232" i="1"/>
  <c r="I232" i="1"/>
  <c r="P231" i="1"/>
  <c r="O231" i="1"/>
  <c r="N231" i="1"/>
  <c r="M231" i="1"/>
  <c r="K231" i="1"/>
  <c r="I231" i="1"/>
  <c r="F231" i="1" s="1"/>
  <c r="H231" i="1" s="1"/>
  <c r="M230" i="1"/>
  <c r="I230" i="1"/>
  <c r="P230" i="1" s="1"/>
  <c r="P229" i="1"/>
  <c r="O229" i="1"/>
  <c r="N229" i="1"/>
  <c r="Q229" i="1" s="1"/>
  <c r="S229" i="1" s="1"/>
  <c r="M229" i="1"/>
  <c r="K229" i="1"/>
  <c r="I229" i="1"/>
  <c r="F229" i="1" s="1"/>
  <c r="H229" i="1" s="1"/>
  <c r="P228" i="1"/>
  <c r="O228" i="1"/>
  <c r="N228" i="1"/>
  <c r="Q228" i="1" s="1"/>
  <c r="S228" i="1" s="1"/>
  <c r="M228" i="1"/>
  <c r="K228" i="1"/>
  <c r="I228" i="1"/>
  <c r="F228" i="1" s="1"/>
  <c r="H228" i="1" s="1"/>
  <c r="M227" i="1"/>
  <c r="I227" i="1"/>
  <c r="F227" i="1" s="1"/>
  <c r="H227" i="1" s="1"/>
  <c r="O227" i="1" s="1"/>
  <c r="P226" i="1"/>
  <c r="O226" i="1"/>
  <c r="N226" i="1"/>
  <c r="Q226" i="1" s="1"/>
  <c r="S226" i="1" s="1"/>
  <c r="M226" i="1"/>
  <c r="K226" i="1"/>
  <c r="I226" i="1"/>
  <c r="H226" i="1"/>
  <c r="F226" i="1"/>
  <c r="P225" i="1"/>
  <c r="O225" i="1"/>
  <c r="N225" i="1"/>
  <c r="Q225" i="1" s="1"/>
  <c r="S225" i="1" s="1"/>
  <c r="M225" i="1"/>
  <c r="K225" i="1"/>
  <c r="I225" i="1"/>
  <c r="H225" i="1"/>
  <c r="F225" i="1"/>
  <c r="M224" i="1"/>
  <c r="I224" i="1"/>
  <c r="D224" i="1"/>
  <c r="D263" i="1" s="1"/>
  <c r="R194" i="1"/>
  <c r="G194" i="1"/>
  <c r="M193" i="1"/>
  <c r="I193" i="1"/>
  <c r="P193" i="1" s="1"/>
  <c r="F193" i="1"/>
  <c r="H193" i="1" s="1"/>
  <c r="O193" i="1" s="1"/>
  <c r="C193" i="1"/>
  <c r="P192" i="1"/>
  <c r="O192" i="1"/>
  <c r="N192" i="1"/>
  <c r="Q192" i="1" s="1"/>
  <c r="S192" i="1" s="1"/>
  <c r="M192" i="1"/>
  <c r="K192" i="1"/>
  <c r="I192" i="1"/>
  <c r="H192" i="1"/>
  <c r="F192" i="1"/>
  <c r="C192" i="1"/>
  <c r="P191" i="1"/>
  <c r="O191" i="1"/>
  <c r="N191" i="1"/>
  <c r="M191" i="1"/>
  <c r="K191" i="1"/>
  <c r="I191" i="1"/>
  <c r="F191" i="1" s="1"/>
  <c r="H191" i="1" s="1"/>
  <c r="C191" i="1"/>
  <c r="E191" i="1" s="1"/>
  <c r="M190" i="1"/>
  <c r="I190" i="1"/>
  <c r="C190" i="1"/>
  <c r="P189" i="1"/>
  <c r="O189" i="1"/>
  <c r="N189" i="1"/>
  <c r="M189" i="1"/>
  <c r="K189" i="1"/>
  <c r="I189" i="1"/>
  <c r="F189" i="1" s="1"/>
  <c r="H189" i="1" s="1"/>
  <c r="C189" i="1"/>
  <c r="P188" i="1"/>
  <c r="O188" i="1"/>
  <c r="N188" i="1"/>
  <c r="M188" i="1"/>
  <c r="K188" i="1"/>
  <c r="I188" i="1"/>
  <c r="F188" i="1" s="1"/>
  <c r="H188" i="1" s="1"/>
  <c r="C188" i="1"/>
  <c r="P187" i="1"/>
  <c r="O187" i="1"/>
  <c r="N187" i="1"/>
  <c r="Q187" i="1" s="1"/>
  <c r="S187" i="1" s="1"/>
  <c r="M187" i="1"/>
  <c r="K187" i="1"/>
  <c r="I187" i="1"/>
  <c r="F187" i="1" s="1"/>
  <c r="H187" i="1"/>
  <c r="C187" i="1"/>
  <c r="P186" i="1"/>
  <c r="O186" i="1"/>
  <c r="N186" i="1"/>
  <c r="Q186" i="1" s="1"/>
  <c r="S186" i="1" s="1"/>
  <c r="M186" i="1"/>
  <c r="K186" i="1"/>
  <c r="I186" i="1"/>
  <c r="F186" i="1" s="1"/>
  <c r="H186" i="1"/>
  <c r="C186" i="1"/>
  <c r="P185" i="1"/>
  <c r="O185" i="1"/>
  <c r="N185" i="1"/>
  <c r="M185" i="1"/>
  <c r="K185" i="1"/>
  <c r="I185" i="1"/>
  <c r="F185" i="1" s="1"/>
  <c r="H185" i="1" s="1"/>
  <c r="C185" i="1"/>
  <c r="M184" i="1"/>
  <c r="I184" i="1"/>
  <c r="E184" i="1"/>
  <c r="C184" i="1"/>
  <c r="C252" i="1" s="1"/>
  <c r="M183" i="1"/>
  <c r="I183" i="1"/>
  <c r="P183" i="1" s="1"/>
  <c r="F183" i="1"/>
  <c r="H183" i="1" s="1"/>
  <c r="O183" i="1" s="1"/>
  <c r="E183" i="1"/>
  <c r="C183" i="1"/>
  <c r="J183" i="1" s="1"/>
  <c r="N183" i="1" s="1"/>
  <c r="M182" i="1"/>
  <c r="I182" i="1"/>
  <c r="P182" i="1" s="1"/>
  <c r="C182" i="1"/>
  <c r="J182" i="1" s="1"/>
  <c r="P181" i="1"/>
  <c r="O181" i="1"/>
  <c r="N181" i="1"/>
  <c r="M181" i="1"/>
  <c r="K181" i="1"/>
  <c r="I181" i="1"/>
  <c r="F181" i="1"/>
  <c r="H181" i="1" s="1"/>
  <c r="C181" i="1"/>
  <c r="E181" i="1" s="1"/>
  <c r="M180" i="1"/>
  <c r="I180" i="1"/>
  <c r="D180" i="1"/>
  <c r="D194" i="1" s="1"/>
  <c r="C180" i="1"/>
  <c r="M179" i="1"/>
  <c r="I179" i="1"/>
  <c r="P179" i="1" s="1"/>
  <c r="C179" i="1"/>
  <c r="C247" i="1" s="1"/>
  <c r="P178" i="1"/>
  <c r="O178" i="1"/>
  <c r="N178" i="1"/>
  <c r="Q178" i="1" s="1"/>
  <c r="S178" i="1" s="1"/>
  <c r="M178" i="1"/>
  <c r="K178" i="1"/>
  <c r="I178" i="1"/>
  <c r="F178" i="1"/>
  <c r="H178" i="1" s="1"/>
  <c r="E178" i="1"/>
  <c r="C178" i="1"/>
  <c r="C246" i="1" s="1"/>
  <c r="E246" i="1" s="1"/>
  <c r="P177" i="1"/>
  <c r="O177" i="1"/>
  <c r="N177" i="1"/>
  <c r="M177" i="1"/>
  <c r="K177" i="1"/>
  <c r="I177" i="1"/>
  <c r="F177" i="1" s="1"/>
  <c r="H177" i="1" s="1"/>
  <c r="C177" i="1"/>
  <c r="E177" i="1" s="1"/>
  <c r="P176" i="1"/>
  <c r="O176" i="1"/>
  <c r="N176" i="1"/>
  <c r="M176" i="1"/>
  <c r="K176" i="1"/>
  <c r="I176" i="1"/>
  <c r="F176" i="1" s="1"/>
  <c r="H176" i="1" s="1"/>
  <c r="E176" i="1"/>
  <c r="C176" i="1"/>
  <c r="C244" i="1" s="1"/>
  <c r="E244" i="1" s="1"/>
  <c r="M175" i="1"/>
  <c r="I175" i="1"/>
  <c r="P175" i="1" s="1"/>
  <c r="H175" i="1"/>
  <c r="O175" i="1" s="1"/>
  <c r="F175" i="1"/>
  <c r="C175" i="1"/>
  <c r="M174" i="1"/>
  <c r="I174" i="1"/>
  <c r="C174" i="1"/>
  <c r="C242" i="1" s="1"/>
  <c r="E242" i="1" s="1"/>
  <c r="P173" i="1"/>
  <c r="O173" i="1"/>
  <c r="N173" i="1"/>
  <c r="Q173" i="1" s="1"/>
  <c r="S173" i="1" s="1"/>
  <c r="M173" i="1"/>
  <c r="K173" i="1"/>
  <c r="I173" i="1"/>
  <c r="F173" i="1" s="1"/>
  <c r="H173" i="1"/>
  <c r="E173" i="1"/>
  <c r="C173" i="1"/>
  <c r="C241" i="1" s="1"/>
  <c r="E241" i="1" s="1"/>
  <c r="P172" i="1"/>
  <c r="O172" i="1"/>
  <c r="N172" i="1"/>
  <c r="M172" i="1"/>
  <c r="K172" i="1"/>
  <c r="I172" i="1"/>
  <c r="F172" i="1" s="1"/>
  <c r="H172" i="1" s="1"/>
  <c r="E172" i="1"/>
  <c r="C172" i="1"/>
  <c r="C240" i="1" s="1"/>
  <c r="E240" i="1" s="1"/>
  <c r="M171" i="1"/>
  <c r="I171" i="1"/>
  <c r="P171" i="1" s="1"/>
  <c r="F171" i="1"/>
  <c r="H171" i="1" s="1"/>
  <c r="O171" i="1" s="1"/>
  <c r="E171" i="1"/>
  <c r="C171" i="1"/>
  <c r="C239" i="1" s="1"/>
  <c r="N170" i="1"/>
  <c r="M170" i="1"/>
  <c r="K170" i="1"/>
  <c r="I170" i="1"/>
  <c r="P170" i="1" s="1"/>
  <c r="F170" i="1"/>
  <c r="H170" i="1" s="1"/>
  <c r="O170" i="1" s="1"/>
  <c r="E170" i="1"/>
  <c r="C170" i="1"/>
  <c r="C238" i="1" s="1"/>
  <c r="E238" i="1" s="1"/>
  <c r="M169" i="1"/>
  <c r="I169" i="1"/>
  <c r="F169" i="1" s="1"/>
  <c r="H169" i="1" s="1"/>
  <c r="O169" i="1" s="1"/>
  <c r="C169" i="1"/>
  <c r="C237" i="1" s="1"/>
  <c r="M168" i="1"/>
  <c r="I168" i="1"/>
  <c r="P168" i="1" s="1"/>
  <c r="C168" i="1"/>
  <c r="C236" i="1" s="1"/>
  <c r="M167" i="1"/>
  <c r="J167" i="1"/>
  <c r="I167" i="1"/>
  <c r="P167" i="1" s="1"/>
  <c r="C167" i="1"/>
  <c r="C235" i="1" s="1"/>
  <c r="E235" i="1" s="1"/>
  <c r="M166" i="1"/>
  <c r="I166" i="1"/>
  <c r="P166" i="1" s="1"/>
  <c r="C166" i="1"/>
  <c r="C234" i="1" s="1"/>
  <c r="M165" i="1"/>
  <c r="I165" i="1"/>
  <c r="P165" i="1" s="1"/>
  <c r="C165" i="1"/>
  <c r="C233" i="1" s="1"/>
  <c r="M164" i="1"/>
  <c r="I164" i="1"/>
  <c r="P164" i="1" s="1"/>
  <c r="C164" i="1"/>
  <c r="C232" i="1" s="1"/>
  <c r="P163" i="1"/>
  <c r="O163" i="1"/>
  <c r="N163" i="1"/>
  <c r="M163" i="1"/>
  <c r="K163" i="1"/>
  <c r="I163" i="1"/>
  <c r="F163" i="1" s="1"/>
  <c r="H163" i="1" s="1"/>
  <c r="C163" i="1"/>
  <c r="C231" i="1" s="1"/>
  <c r="E231" i="1" s="1"/>
  <c r="M162" i="1"/>
  <c r="J162" i="1"/>
  <c r="I162" i="1"/>
  <c r="P162" i="1" s="1"/>
  <c r="C162" i="1"/>
  <c r="C230" i="1" s="1"/>
  <c r="E230" i="1" s="1"/>
  <c r="P161" i="1"/>
  <c r="O161" i="1"/>
  <c r="N161" i="1"/>
  <c r="M161" i="1"/>
  <c r="K161" i="1"/>
  <c r="I161" i="1"/>
  <c r="F161" i="1" s="1"/>
  <c r="H161" i="1" s="1"/>
  <c r="C161" i="1"/>
  <c r="C229" i="1" s="1"/>
  <c r="E229" i="1" s="1"/>
  <c r="P160" i="1"/>
  <c r="O160" i="1"/>
  <c r="N160" i="1"/>
  <c r="M160" i="1"/>
  <c r="K160" i="1"/>
  <c r="I160" i="1"/>
  <c r="C160" i="1"/>
  <c r="C228" i="1" s="1"/>
  <c r="E228" i="1" s="1"/>
  <c r="M159" i="1"/>
  <c r="I159" i="1"/>
  <c r="P159" i="1" s="1"/>
  <c r="C159" i="1"/>
  <c r="C227" i="1" s="1"/>
  <c r="Q158" i="1"/>
  <c r="S158" i="1" s="1"/>
  <c r="P158" i="1"/>
  <c r="O158" i="1"/>
  <c r="N158" i="1"/>
  <c r="M158" i="1"/>
  <c r="K158" i="1"/>
  <c r="I158" i="1"/>
  <c r="F158" i="1"/>
  <c r="H158" i="1" s="1"/>
  <c r="E158" i="1"/>
  <c r="C158" i="1"/>
  <c r="C226" i="1" s="1"/>
  <c r="E226" i="1" s="1"/>
  <c r="P157" i="1"/>
  <c r="O157" i="1"/>
  <c r="N157" i="1"/>
  <c r="Q157" i="1" s="1"/>
  <c r="S157" i="1" s="1"/>
  <c r="M157" i="1"/>
  <c r="K157" i="1"/>
  <c r="I157" i="1"/>
  <c r="F157" i="1" s="1"/>
  <c r="H157" i="1" s="1"/>
  <c r="C157" i="1"/>
  <c r="C225" i="1" s="1"/>
  <c r="E225" i="1" s="1"/>
  <c r="M156" i="1"/>
  <c r="I156" i="1"/>
  <c r="P156" i="1" s="1"/>
  <c r="C156" i="1"/>
  <c r="C224" i="1" s="1"/>
  <c r="R127" i="1"/>
  <c r="G127" i="1"/>
  <c r="D127" i="1"/>
  <c r="C127" i="1"/>
  <c r="M126" i="1"/>
  <c r="J126" i="1"/>
  <c r="I126" i="1"/>
  <c r="P126" i="1" s="1"/>
  <c r="E126" i="1"/>
  <c r="P125" i="1"/>
  <c r="O125" i="1"/>
  <c r="N125" i="1"/>
  <c r="M125" i="1"/>
  <c r="K125" i="1"/>
  <c r="I125" i="1"/>
  <c r="F125" i="1" s="1"/>
  <c r="H125" i="1" s="1"/>
  <c r="E125" i="1"/>
  <c r="P124" i="1"/>
  <c r="O124" i="1"/>
  <c r="N124" i="1"/>
  <c r="M124" i="1"/>
  <c r="K124" i="1"/>
  <c r="I124" i="1"/>
  <c r="F124" i="1" s="1"/>
  <c r="H124" i="1" s="1"/>
  <c r="E124" i="1"/>
  <c r="M123" i="1"/>
  <c r="J123" i="1"/>
  <c r="K123" i="1" s="1"/>
  <c r="I123" i="1"/>
  <c r="P123" i="1" s="1"/>
  <c r="E123" i="1"/>
  <c r="P122" i="1"/>
  <c r="O122" i="1"/>
  <c r="N122" i="1"/>
  <c r="Q122" i="1" s="1"/>
  <c r="S122" i="1" s="1"/>
  <c r="M122" i="1"/>
  <c r="K122" i="1"/>
  <c r="I122" i="1"/>
  <c r="F122" i="1"/>
  <c r="H122" i="1" s="1"/>
  <c r="E122" i="1"/>
  <c r="P121" i="1"/>
  <c r="O121" i="1"/>
  <c r="N121" i="1"/>
  <c r="Q121" i="1" s="1"/>
  <c r="S121" i="1" s="1"/>
  <c r="M121" i="1"/>
  <c r="K121" i="1"/>
  <c r="I121" i="1"/>
  <c r="F121" i="1" s="1"/>
  <c r="H121" i="1" s="1"/>
  <c r="E121" i="1"/>
  <c r="P120" i="1"/>
  <c r="O120" i="1"/>
  <c r="N120" i="1"/>
  <c r="M120" i="1"/>
  <c r="K120" i="1"/>
  <c r="I120" i="1"/>
  <c r="F120" i="1" s="1"/>
  <c r="H120" i="1" s="1"/>
  <c r="E120" i="1"/>
  <c r="P119" i="1"/>
  <c r="O119" i="1"/>
  <c r="N119" i="1"/>
  <c r="M119" i="1"/>
  <c r="K119" i="1"/>
  <c r="I119" i="1"/>
  <c r="F119" i="1" s="1"/>
  <c r="H119" i="1" s="1"/>
  <c r="E119" i="1"/>
  <c r="P118" i="1"/>
  <c r="O118" i="1"/>
  <c r="N118" i="1"/>
  <c r="Q118" i="1" s="1"/>
  <c r="S118" i="1" s="1"/>
  <c r="M118" i="1"/>
  <c r="K118" i="1"/>
  <c r="I118" i="1"/>
  <c r="F118" i="1"/>
  <c r="H118" i="1" s="1"/>
  <c r="E118" i="1"/>
  <c r="M117" i="1"/>
  <c r="K117" i="1"/>
  <c r="J117" i="1"/>
  <c r="I117" i="1"/>
  <c r="P117" i="1" s="1"/>
  <c r="F117" i="1"/>
  <c r="H117" i="1" s="1"/>
  <c r="O117" i="1" s="1"/>
  <c r="E117" i="1"/>
  <c r="M116" i="1"/>
  <c r="J116" i="1"/>
  <c r="N116" i="1" s="1"/>
  <c r="I116" i="1"/>
  <c r="P116" i="1" s="1"/>
  <c r="E116" i="1"/>
  <c r="M115" i="1"/>
  <c r="J115" i="1"/>
  <c r="N115" i="1" s="1"/>
  <c r="I115" i="1"/>
  <c r="P115" i="1" s="1"/>
  <c r="E115" i="1"/>
  <c r="P114" i="1"/>
  <c r="O114" i="1"/>
  <c r="N114" i="1"/>
  <c r="M114" i="1"/>
  <c r="K114" i="1"/>
  <c r="I114" i="1"/>
  <c r="F114" i="1" s="1"/>
  <c r="H114" i="1" s="1"/>
  <c r="E114" i="1"/>
  <c r="M113" i="1"/>
  <c r="J113" i="1"/>
  <c r="I113" i="1"/>
  <c r="P113" i="1" s="1"/>
  <c r="E113" i="1"/>
  <c r="M112" i="1"/>
  <c r="J112" i="1"/>
  <c r="I112" i="1"/>
  <c r="P112" i="1" s="1"/>
  <c r="E112" i="1"/>
  <c r="P111" i="1"/>
  <c r="O111" i="1"/>
  <c r="M111" i="1"/>
  <c r="J111" i="1"/>
  <c r="N111" i="1" s="1"/>
  <c r="Q111" i="1" s="1"/>
  <c r="S111" i="1" s="1"/>
  <c r="I111" i="1"/>
  <c r="F111" i="1" s="1"/>
  <c r="H111" i="1" s="1"/>
  <c r="E111" i="1"/>
  <c r="P110" i="1"/>
  <c r="O110" i="1"/>
  <c r="M110" i="1"/>
  <c r="J110" i="1"/>
  <c r="N110" i="1" s="1"/>
  <c r="I110" i="1"/>
  <c r="F110" i="1" s="1"/>
  <c r="H110" i="1" s="1"/>
  <c r="E110" i="1"/>
  <c r="P109" i="1"/>
  <c r="O109" i="1"/>
  <c r="N109" i="1"/>
  <c r="Q109" i="1" s="1"/>
  <c r="S109" i="1" s="1"/>
  <c r="M109" i="1"/>
  <c r="K109" i="1"/>
  <c r="I109" i="1"/>
  <c r="F109" i="1" s="1"/>
  <c r="H109" i="1" s="1"/>
  <c r="E109" i="1"/>
  <c r="M108" i="1"/>
  <c r="J108" i="1"/>
  <c r="N108" i="1" s="1"/>
  <c r="I108" i="1"/>
  <c r="P108" i="1" s="1"/>
  <c r="E108" i="1"/>
  <c r="M107" i="1"/>
  <c r="K107" i="1"/>
  <c r="J107" i="1"/>
  <c r="I107" i="1"/>
  <c r="P107" i="1" s="1"/>
  <c r="E107" i="1"/>
  <c r="N107" i="1" s="1"/>
  <c r="P106" i="1"/>
  <c r="O106" i="1"/>
  <c r="N106" i="1"/>
  <c r="M106" i="1"/>
  <c r="K106" i="1"/>
  <c r="I106" i="1"/>
  <c r="F106" i="1"/>
  <c r="H106" i="1" s="1"/>
  <c r="E106" i="1"/>
  <c r="P105" i="1"/>
  <c r="O105" i="1"/>
  <c r="N105" i="1"/>
  <c r="Q105" i="1" s="1"/>
  <c r="S105" i="1" s="1"/>
  <c r="M105" i="1"/>
  <c r="K105" i="1"/>
  <c r="I105" i="1"/>
  <c r="F105" i="1"/>
  <c r="H105" i="1" s="1"/>
  <c r="E105" i="1"/>
  <c r="M104" i="1"/>
  <c r="K104" i="1"/>
  <c r="J104" i="1"/>
  <c r="I104" i="1"/>
  <c r="P104" i="1" s="1"/>
  <c r="F104" i="1"/>
  <c r="H104" i="1" s="1"/>
  <c r="O104" i="1" s="1"/>
  <c r="E104" i="1"/>
  <c r="M103" i="1"/>
  <c r="J103" i="1"/>
  <c r="K103" i="1" s="1"/>
  <c r="I103" i="1"/>
  <c r="P103" i="1" s="1"/>
  <c r="E103" i="1"/>
  <c r="M102" i="1"/>
  <c r="J102" i="1"/>
  <c r="K102" i="1" s="1"/>
  <c r="I102" i="1"/>
  <c r="P102" i="1" s="1"/>
  <c r="E102" i="1"/>
  <c r="M101" i="1"/>
  <c r="K101" i="1"/>
  <c r="J101" i="1"/>
  <c r="I101" i="1"/>
  <c r="P101" i="1" s="1"/>
  <c r="F101" i="1"/>
  <c r="H101" i="1" s="1"/>
  <c r="O101" i="1" s="1"/>
  <c r="E101" i="1"/>
  <c r="M100" i="1"/>
  <c r="K100" i="1"/>
  <c r="J100" i="1"/>
  <c r="I100" i="1"/>
  <c r="P100" i="1" s="1"/>
  <c r="F100" i="1"/>
  <c r="H100" i="1" s="1"/>
  <c r="O100" i="1" s="1"/>
  <c r="E100" i="1"/>
  <c r="M99" i="1"/>
  <c r="J99" i="1"/>
  <c r="K99" i="1" s="1"/>
  <c r="I99" i="1"/>
  <c r="P99" i="1" s="1"/>
  <c r="E99" i="1"/>
  <c r="M98" i="1"/>
  <c r="J98" i="1"/>
  <c r="K98" i="1" s="1"/>
  <c r="I98" i="1"/>
  <c r="P98" i="1" s="1"/>
  <c r="E98" i="1"/>
  <c r="M97" i="1"/>
  <c r="K97" i="1"/>
  <c r="J97" i="1"/>
  <c r="I97" i="1"/>
  <c r="P97" i="1" s="1"/>
  <c r="F97" i="1"/>
  <c r="H97" i="1" s="1"/>
  <c r="O97" i="1" s="1"/>
  <c r="E97" i="1"/>
  <c r="P96" i="1"/>
  <c r="O96" i="1"/>
  <c r="N96" i="1"/>
  <c r="Q96" i="1" s="1"/>
  <c r="S96" i="1" s="1"/>
  <c r="M96" i="1"/>
  <c r="K96" i="1"/>
  <c r="I96" i="1"/>
  <c r="F96" i="1" s="1"/>
  <c r="H96" i="1" s="1"/>
  <c r="E96" i="1"/>
  <c r="M95" i="1"/>
  <c r="J95" i="1"/>
  <c r="K95" i="1" s="1"/>
  <c r="I95" i="1"/>
  <c r="E95" i="1"/>
  <c r="P94" i="1"/>
  <c r="O94" i="1"/>
  <c r="N94" i="1"/>
  <c r="M94" i="1"/>
  <c r="K94" i="1"/>
  <c r="I94" i="1"/>
  <c r="F94" i="1" s="1"/>
  <c r="H94" i="1" s="1"/>
  <c r="E94" i="1"/>
  <c r="P93" i="1"/>
  <c r="O93" i="1"/>
  <c r="N93" i="1"/>
  <c r="M93" i="1"/>
  <c r="K93" i="1"/>
  <c r="I93" i="1"/>
  <c r="F93" i="1"/>
  <c r="H93" i="1" s="1"/>
  <c r="E93" i="1"/>
  <c r="M92" i="1"/>
  <c r="J92" i="1"/>
  <c r="K92" i="1" s="1"/>
  <c r="I92" i="1"/>
  <c r="P92" i="1" s="1"/>
  <c r="E92" i="1"/>
  <c r="P91" i="1"/>
  <c r="O91" i="1"/>
  <c r="N91" i="1"/>
  <c r="Q91" i="1" s="1"/>
  <c r="S91" i="1" s="1"/>
  <c r="M91" i="1"/>
  <c r="K91" i="1"/>
  <c r="I91" i="1"/>
  <c r="F91" i="1"/>
  <c r="H91" i="1" s="1"/>
  <c r="E91" i="1"/>
  <c r="P90" i="1"/>
  <c r="O90" i="1"/>
  <c r="N90" i="1"/>
  <c r="Q90" i="1" s="1"/>
  <c r="S90" i="1" s="1"/>
  <c r="M90" i="1"/>
  <c r="K90" i="1"/>
  <c r="I90" i="1"/>
  <c r="F90" i="1" s="1"/>
  <c r="H90" i="1" s="1"/>
  <c r="E90" i="1"/>
  <c r="M89" i="1"/>
  <c r="J89" i="1"/>
  <c r="K89" i="1" s="1"/>
  <c r="I89" i="1"/>
  <c r="E89" i="1"/>
  <c r="R61" i="1"/>
  <c r="I61" i="1"/>
  <c r="G61" i="1"/>
  <c r="P60" i="1"/>
  <c r="M60" i="1"/>
  <c r="F60" i="1"/>
  <c r="H60" i="1" s="1"/>
  <c r="O60" i="1" s="1"/>
  <c r="C60" i="1"/>
  <c r="J60" i="1" s="1"/>
  <c r="P59" i="1"/>
  <c r="O59" i="1"/>
  <c r="N59" i="1"/>
  <c r="Q59" i="1" s="1"/>
  <c r="S59" i="1" s="1"/>
  <c r="M59" i="1"/>
  <c r="K59" i="1"/>
  <c r="F59" i="1"/>
  <c r="H59" i="1" s="1"/>
  <c r="C59" i="1"/>
  <c r="E59" i="1" s="1"/>
  <c r="P58" i="1"/>
  <c r="O58" i="1"/>
  <c r="N58" i="1"/>
  <c r="Q58" i="1" s="1"/>
  <c r="S58" i="1" s="1"/>
  <c r="M58" i="1"/>
  <c r="K58" i="1"/>
  <c r="F58" i="1"/>
  <c r="H58" i="1" s="1"/>
  <c r="E58" i="1"/>
  <c r="C58" i="1"/>
  <c r="P57" i="1"/>
  <c r="M57" i="1"/>
  <c r="H57" i="1"/>
  <c r="O57" i="1" s="1"/>
  <c r="F57" i="1"/>
  <c r="C57" i="1"/>
  <c r="J57" i="1" s="1"/>
  <c r="K57" i="1" s="1"/>
  <c r="P56" i="1"/>
  <c r="O56" i="1"/>
  <c r="N56" i="1"/>
  <c r="M56" i="1"/>
  <c r="K56" i="1"/>
  <c r="F56" i="1"/>
  <c r="H56" i="1" s="1"/>
  <c r="C56" i="1"/>
  <c r="E56" i="1" s="1"/>
  <c r="P55" i="1"/>
  <c r="Q55" i="1" s="1"/>
  <c r="S55" i="1" s="1"/>
  <c r="O55" i="1"/>
  <c r="N55" i="1"/>
  <c r="M55" i="1"/>
  <c r="K55" i="1"/>
  <c r="H55" i="1"/>
  <c r="F55" i="1"/>
  <c r="C55" i="1"/>
  <c r="E55" i="1" s="1"/>
  <c r="P54" i="1"/>
  <c r="O54" i="1"/>
  <c r="N54" i="1"/>
  <c r="M54" i="1"/>
  <c r="K54" i="1"/>
  <c r="H54" i="1"/>
  <c r="F54" i="1"/>
  <c r="C54" i="1"/>
  <c r="E54" i="1" s="1"/>
  <c r="S53" i="1"/>
  <c r="P53" i="1"/>
  <c r="O53" i="1"/>
  <c r="N53" i="1"/>
  <c r="Q53" i="1" s="1"/>
  <c r="M53" i="1"/>
  <c r="K53" i="1"/>
  <c r="F53" i="1"/>
  <c r="H53" i="1" s="1"/>
  <c r="C53" i="1"/>
  <c r="E53" i="1" s="1"/>
  <c r="P52" i="1"/>
  <c r="O52" i="1"/>
  <c r="N52" i="1"/>
  <c r="M52" i="1"/>
  <c r="K52" i="1"/>
  <c r="F52" i="1"/>
  <c r="H52" i="1" s="1"/>
  <c r="C52" i="1"/>
  <c r="E52" i="1" s="1"/>
  <c r="P51" i="1"/>
  <c r="M51" i="1"/>
  <c r="F51" i="1"/>
  <c r="H51" i="1" s="1"/>
  <c r="O51" i="1" s="1"/>
  <c r="C51" i="1"/>
  <c r="P50" i="1"/>
  <c r="M50" i="1"/>
  <c r="F50" i="1"/>
  <c r="H50" i="1" s="1"/>
  <c r="O50" i="1" s="1"/>
  <c r="E50" i="1"/>
  <c r="C50" i="1"/>
  <c r="J50" i="1" s="1"/>
  <c r="P49" i="1"/>
  <c r="M49" i="1"/>
  <c r="K49" i="1"/>
  <c r="F49" i="1"/>
  <c r="H49" i="1" s="1"/>
  <c r="O49" i="1" s="1"/>
  <c r="C49" i="1"/>
  <c r="J49" i="1" s="1"/>
  <c r="P48" i="1"/>
  <c r="O48" i="1"/>
  <c r="N48" i="1"/>
  <c r="Q48" i="1" s="1"/>
  <c r="S48" i="1" s="1"/>
  <c r="M48" i="1"/>
  <c r="K48" i="1"/>
  <c r="F48" i="1"/>
  <c r="H48" i="1" s="1"/>
  <c r="E48" i="1"/>
  <c r="C48" i="1"/>
  <c r="P47" i="1"/>
  <c r="O47" i="1"/>
  <c r="M47" i="1"/>
  <c r="H47" i="1"/>
  <c r="F47" i="1"/>
  <c r="C47" i="1"/>
  <c r="J47" i="1" s="1"/>
  <c r="P46" i="1"/>
  <c r="M46" i="1"/>
  <c r="F46" i="1"/>
  <c r="H46" i="1" s="1"/>
  <c r="O46" i="1" s="1"/>
  <c r="C46" i="1"/>
  <c r="J46" i="1" s="1"/>
  <c r="P45" i="1"/>
  <c r="O45" i="1"/>
  <c r="M45" i="1"/>
  <c r="F45" i="1"/>
  <c r="H45" i="1" s="1"/>
  <c r="C45" i="1"/>
  <c r="J45" i="1" s="1"/>
  <c r="P44" i="1"/>
  <c r="O44" i="1"/>
  <c r="M44" i="1"/>
  <c r="F44" i="1"/>
  <c r="H44" i="1" s="1"/>
  <c r="C44" i="1"/>
  <c r="P43" i="1"/>
  <c r="O43" i="1"/>
  <c r="N43" i="1"/>
  <c r="M43" i="1"/>
  <c r="K43" i="1"/>
  <c r="H43" i="1"/>
  <c r="F43" i="1"/>
  <c r="C43" i="1"/>
  <c r="E43" i="1" s="1"/>
  <c r="P42" i="1"/>
  <c r="M42" i="1"/>
  <c r="J42" i="1"/>
  <c r="K42" i="1" s="1"/>
  <c r="F42" i="1"/>
  <c r="H42" i="1" s="1"/>
  <c r="O42" i="1" s="1"/>
  <c r="C42" i="1"/>
  <c r="E42" i="1" s="1"/>
  <c r="P41" i="1"/>
  <c r="M41" i="1"/>
  <c r="F41" i="1"/>
  <c r="H41" i="1" s="1"/>
  <c r="O41" i="1" s="1"/>
  <c r="C41" i="1"/>
  <c r="E41" i="1" s="1"/>
  <c r="P40" i="1"/>
  <c r="O40" i="1"/>
  <c r="N40" i="1"/>
  <c r="Q40" i="1" s="1"/>
  <c r="S40" i="1" s="1"/>
  <c r="M40" i="1"/>
  <c r="K40" i="1"/>
  <c r="F40" i="1"/>
  <c r="H40" i="1" s="1"/>
  <c r="E40" i="1"/>
  <c r="C40" i="1"/>
  <c r="P39" i="1"/>
  <c r="O39" i="1"/>
  <c r="N39" i="1"/>
  <c r="Q39" i="1" s="1"/>
  <c r="S39" i="1" s="1"/>
  <c r="M39" i="1"/>
  <c r="K39" i="1"/>
  <c r="F39" i="1"/>
  <c r="H39" i="1" s="1"/>
  <c r="E39" i="1"/>
  <c r="C39" i="1"/>
  <c r="P38" i="1"/>
  <c r="M38" i="1"/>
  <c r="K38" i="1"/>
  <c r="F38" i="1"/>
  <c r="H38" i="1" s="1"/>
  <c r="O38" i="1" s="1"/>
  <c r="C38" i="1"/>
  <c r="J38" i="1" s="1"/>
  <c r="N38" i="1" s="1"/>
  <c r="P37" i="1"/>
  <c r="M37" i="1"/>
  <c r="F37" i="1"/>
  <c r="H37" i="1" s="1"/>
  <c r="O37" i="1" s="1"/>
  <c r="C37" i="1"/>
  <c r="J37" i="1" s="1"/>
  <c r="K37" i="1" s="1"/>
  <c r="P36" i="1"/>
  <c r="M36" i="1"/>
  <c r="F36" i="1"/>
  <c r="H36" i="1" s="1"/>
  <c r="O36" i="1" s="1"/>
  <c r="E36" i="1"/>
  <c r="C36" i="1"/>
  <c r="J36" i="1" s="1"/>
  <c r="P35" i="1"/>
  <c r="M35" i="1"/>
  <c r="K35" i="1"/>
  <c r="F35" i="1"/>
  <c r="H35" i="1" s="1"/>
  <c r="O35" i="1" s="1"/>
  <c r="C35" i="1"/>
  <c r="J35" i="1" s="1"/>
  <c r="P34" i="1"/>
  <c r="M34" i="1"/>
  <c r="F34" i="1"/>
  <c r="H34" i="1" s="1"/>
  <c r="O34" i="1" s="1"/>
  <c r="E34" i="1"/>
  <c r="C34" i="1"/>
  <c r="J34" i="1" s="1"/>
  <c r="K34" i="1" s="1"/>
  <c r="P33" i="1"/>
  <c r="M33" i="1"/>
  <c r="F33" i="1"/>
  <c r="H33" i="1" s="1"/>
  <c r="O33" i="1" s="1"/>
  <c r="E33" i="1"/>
  <c r="C33" i="1"/>
  <c r="J33" i="1" s="1"/>
  <c r="K33" i="1" s="1"/>
  <c r="P32" i="1"/>
  <c r="M32" i="1"/>
  <c r="F32" i="1"/>
  <c r="H32" i="1" s="1"/>
  <c r="O32" i="1" s="1"/>
  <c r="C32" i="1"/>
  <c r="J32" i="1" s="1"/>
  <c r="P31" i="1"/>
  <c r="M31" i="1"/>
  <c r="F31" i="1"/>
  <c r="H31" i="1" s="1"/>
  <c r="O31" i="1" s="1"/>
  <c r="E31" i="1"/>
  <c r="C31" i="1"/>
  <c r="J31" i="1" s="1"/>
  <c r="P30" i="1"/>
  <c r="O30" i="1"/>
  <c r="N30" i="1"/>
  <c r="Q30" i="1" s="1"/>
  <c r="S30" i="1" s="1"/>
  <c r="M30" i="1"/>
  <c r="K30" i="1"/>
  <c r="H30" i="1"/>
  <c r="F30" i="1"/>
  <c r="C30" i="1"/>
  <c r="E30" i="1" s="1"/>
  <c r="P29" i="1"/>
  <c r="M29" i="1"/>
  <c r="F29" i="1"/>
  <c r="H29" i="1" s="1"/>
  <c r="O29" i="1" s="1"/>
  <c r="E29" i="1"/>
  <c r="C29" i="1"/>
  <c r="J29" i="1" s="1"/>
  <c r="P28" i="1"/>
  <c r="O28" i="1"/>
  <c r="N28" i="1"/>
  <c r="M28" i="1"/>
  <c r="K28" i="1"/>
  <c r="H28" i="1"/>
  <c r="F28" i="1"/>
  <c r="C28" i="1"/>
  <c r="E28" i="1" s="1"/>
  <c r="P27" i="1"/>
  <c r="O27" i="1"/>
  <c r="N27" i="1"/>
  <c r="M27" i="1"/>
  <c r="K27" i="1"/>
  <c r="H27" i="1"/>
  <c r="F27" i="1"/>
  <c r="C27" i="1"/>
  <c r="E27" i="1" s="1"/>
  <c r="P26" i="1"/>
  <c r="M26" i="1"/>
  <c r="F26" i="1"/>
  <c r="H26" i="1" s="1"/>
  <c r="E26" i="1"/>
  <c r="C26" i="1"/>
  <c r="J26" i="1" s="1"/>
  <c r="K26" i="1" s="1"/>
  <c r="P25" i="1"/>
  <c r="O25" i="1"/>
  <c r="N25" i="1"/>
  <c r="Q25" i="1" s="1"/>
  <c r="S25" i="1" s="1"/>
  <c r="M25" i="1"/>
  <c r="K25" i="1"/>
  <c r="F25" i="1"/>
  <c r="H25" i="1" s="1"/>
  <c r="E25" i="1"/>
  <c r="C25" i="1"/>
  <c r="P24" i="1"/>
  <c r="Q24" i="1" s="1"/>
  <c r="S24" i="1" s="1"/>
  <c r="O24" i="1"/>
  <c r="N24" i="1"/>
  <c r="M24" i="1"/>
  <c r="K24" i="1"/>
  <c r="H24" i="1"/>
  <c r="F24" i="1"/>
  <c r="C24" i="1"/>
  <c r="E24" i="1" s="1"/>
  <c r="P23" i="1"/>
  <c r="M23" i="1"/>
  <c r="K23" i="1"/>
  <c r="J23" i="1"/>
  <c r="F23" i="1"/>
  <c r="E23" i="1"/>
  <c r="D23" i="1"/>
  <c r="D61" i="1" s="1"/>
  <c r="C23" i="1"/>
  <c r="P61" i="1" l="1"/>
  <c r="N26" i="1"/>
  <c r="N31" i="1"/>
  <c r="Q31" i="1" s="1"/>
  <c r="S31" i="1" s="1"/>
  <c r="N36" i="1"/>
  <c r="Q36" i="1" s="1"/>
  <c r="S36" i="1" s="1"/>
  <c r="Q38" i="1"/>
  <c r="S38" i="1" s="1"/>
  <c r="J44" i="1"/>
  <c r="E44" i="1"/>
  <c r="E37" i="1"/>
  <c r="E47" i="1"/>
  <c r="F61" i="1"/>
  <c r="H23" i="1"/>
  <c r="O23" i="1" s="1"/>
  <c r="K31" i="1"/>
  <c r="E32" i="1"/>
  <c r="N32" i="1" s="1"/>
  <c r="Q32" i="1" s="1"/>
  <c r="S32" i="1" s="1"/>
  <c r="E35" i="1"/>
  <c r="N35" i="1" s="1"/>
  <c r="Q35" i="1" s="1"/>
  <c r="S35" i="1" s="1"/>
  <c r="E38" i="1"/>
  <c r="J41" i="1"/>
  <c r="K41" i="1" s="1"/>
  <c r="J51" i="1"/>
  <c r="K51" i="1" s="1"/>
  <c r="E51" i="1"/>
  <c r="Q183" i="1"/>
  <c r="S183" i="1" s="1"/>
  <c r="F92" i="1"/>
  <c r="H92" i="1" s="1"/>
  <c r="O92" i="1" s="1"/>
  <c r="Q106" i="1"/>
  <c r="S106" i="1" s="1"/>
  <c r="K108" i="1"/>
  <c r="Q110" i="1"/>
  <c r="S110" i="1" s="1"/>
  <c r="N112" i="1"/>
  <c r="N113" i="1"/>
  <c r="K116" i="1"/>
  <c r="Q120" i="1"/>
  <c r="S120" i="1" s="1"/>
  <c r="F123" i="1"/>
  <c r="H123" i="1" s="1"/>
  <c r="O123" i="1" s="1"/>
  <c r="Q125" i="1"/>
  <c r="S125" i="1" s="1"/>
  <c r="E156" i="1"/>
  <c r="J156" i="1"/>
  <c r="J159" i="1"/>
  <c r="E165" i="1"/>
  <c r="J165" i="1"/>
  <c r="J166" i="1"/>
  <c r="P169" i="1"/>
  <c r="Q177" i="1"/>
  <c r="S177" i="1" s="1"/>
  <c r="E179" i="1"/>
  <c r="I263" i="1"/>
  <c r="F238" i="1"/>
  <c r="H238" i="1" s="1"/>
  <c r="O238" i="1" s="1"/>
  <c r="C245" i="1"/>
  <c r="E245" i="1" s="1"/>
  <c r="C249" i="1"/>
  <c r="E249" i="1" s="1"/>
  <c r="C250" i="1"/>
  <c r="J382" i="1"/>
  <c r="P386" i="1"/>
  <c r="F386" i="1"/>
  <c r="H386" i="1" s="1"/>
  <c r="O386" i="1" s="1"/>
  <c r="J449" i="1"/>
  <c r="N449" i="1" s="1"/>
  <c r="J455" i="1"/>
  <c r="E455" i="1"/>
  <c r="J495" i="1"/>
  <c r="J508" i="1"/>
  <c r="E508" i="1"/>
  <c r="P517" i="1"/>
  <c r="F517" i="1"/>
  <c r="H517" i="1" s="1"/>
  <c r="O517" i="1" s="1"/>
  <c r="Q43" i="1"/>
  <c r="S43" i="1" s="1"/>
  <c r="E49" i="1"/>
  <c r="N49" i="1" s="1"/>
  <c r="Q49" i="1" s="1"/>
  <c r="S49" i="1" s="1"/>
  <c r="Q52" i="1"/>
  <c r="S52" i="1" s="1"/>
  <c r="Q56" i="1"/>
  <c r="S56" i="1" s="1"/>
  <c r="E57" i="1"/>
  <c r="Q93" i="1"/>
  <c r="S93" i="1" s="1"/>
  <c r="F99" i="1"/>
  <c r="H99" i="1" s="1"/>
  <c r="O99" i="1" s="1"/>
  <c r="F103" i="1"/>
  <c r="H103" i="1" s="1"/>
  <c r="O103" i="1" s="1"/>
  <c r="K115" i="1"/>
  <c r="F116" i="1"/>
  <c r="H116" i="1" s="1"/>
  <c r="O116" i="1" s="1"/>
  <c r="Q119" i="1"/>
  <c r="S119" i="1" s="1"/>
  <c r="Q124" i="1"/>
  <c r="S124" i="1" s="1"/>
  <c r="N126" i="1"/>
  <c r="F156" i="1"/>
  <c r="H156" i="1" s="1"/>
  <c r="E157" i="1"/>
  <c r="E159" i="1"/>
  <c r="E160" i="1"/>
  <c r="Q160" i="1"/>
  <c r="S160" i="1" s="1"/>
  <c r="E161" i="1"/>
  <c r="Q161" i="1"/>
  <c r="S161" i="1" s="1"/>
  <c r="E162" i="1"/>
  <c r="Q163" i="1"/>
  <c r="S163" i="1" s="1"/>
  <c r="F165" i="1"/>
  <c r="H165" i="1" s="1"/>
  <c r="O165" i="1" s="1"/>
  <c r="E166" i="1"/>
  <c r="E167" i="1"/>
  <c r="E169" i="1"/>
  <c r="J169" i="1"/>
  <c r="J171" i="1"/>
  <c r="Q176" i="1"/>
  <c r="S176" i="1" s="1"/>
  <c r="F179" i="1"/>
  <c r="H179" i="1" s="1"/>
  <c r="O179" i="1" s="1"/>
  <c r="Q181" i="1"/>
  <c r="S181" i="1" s="1"/>
  <c r="F182" i="1"/>
  <c r="H182" i="1" s="1"/>
  <c r="O182" i="1" s="1"/>
  <c r="J184" i="1"/>
  <c r="K184" i="1" s="1"/>
  <c r="E192" i="1"/>
  <c r="C260" i="1"/>
  <c r="E260" i="1" s="1"/>
  <c r="P227" i="1"/>
  <c r="Q241" i="1"/>
  <c r="S241" i="1" s="1"/>
  <c r="P242" i="1"/>
  <c r="Q244" i="1"/>
  <c r="S244" i="1" s="1"/>
  <c r="Q245" i="1"/>
  <c r="S245" i="1" s="1"/>
  <c r="C251" i="1"/>
  <c r="Q255" i="1"/>
  <c r="S255" i="1" s="1"/>
  <c r="P258" i="1"/>
  <c r="F258" i="1"/>
  <c r="H258" i="1" s="1"/>
  <c r="O258" i="1" s="1"/>
  <c r="P302" i="1"/>
  <c r="F302" i="1"/>
  <c r="H302" i="1" s="1"/>
  <c r="O302" i="1" s="1"/>
  <c r="K311" i="1"/>
  <c r="E326" i="1"/>
  <c r="J326" i="1"/>
  <c r="K326" i="1" s="1"/>
  <c r="P365" i="1"/>
  <c r="F365" i="1"/>
  <c r="H365" i="1" s="1"/>
  <c r="O365" i="1" s="1"/>
  <c r="N453" i="1"/>
  <c r="Q453" i="1" s="1"/>
  <c r="S453" i="1" s="1"/>
  <c r="K453" i="1"/>
  <c r="J493" i="1"/>
  <c r="K493" i="1" s="1"/>
  <c r="E493" i="1"/>
  <c r="K502" i="1"/>
  <c r="N50" i="1"/>
  <c r="Q50" i="1" s="1"/>
  <c r="S50" i="1" s="1"/>
  <c r="F98" i="1"/>
  <c r="H98" i="1" s="1"/>
  <c r="O98" i="1" s="1"/>
  <c r="F102" i="1"/>
  <c r="H102" i="1" s="1"/>
  <c r="O102" i="1" s="1"/>
  <c r="Q114" i="1"/>
  <c r="S114" i="1" s="1"/>
  <c r="F115" i="1"/>
  <c r="H115" i="1" s="1"/>
  <c r="O115" i="1" s="1"/>
  <c r="N117" i="1"/>
  <c r="Q117" i="1" s="1"/>
  <c r="S117" i="1" s="1"/>
  <c r="F159" i="1"/>
  <c r="H159" i="1" s="1"/>
  <c r="O159" i="1" s="1"/>
  <c r="I194" i="1"/>
  <c r="F166" i="1"/>
  <c r="H166" i="1" s="1"/>
  <c r="O166" i="1" s="1"/>
  <c r="Q191" i="1"/>
  <c r="S191" i="1" s="1"/>
  <c r="J193" i="1"/>
  <c r="C261" i="1"/>
  <c r="J261" i="1" s="1"/>
  <c r="F230" i="1"/>
  <c r="H230" i="1" s="1"/>
  <c r="O230" i="1" s="1"/>
  <c r="Q238" i="1"/>
  <c r="S238" i="1" s="1"/>
  <c r="Q249" i="1"/>
  <c r="S249" i="1" s="1"/>
  <c r="Q254" i="1"/>
  <c r="S254" i="1" s="1"/>
  <c r="Q257" i="1"/>
  <c r="S257" i="1" s="1"/>
  <c r="Q304" i="1"/>
  <c r="S304" i="1" s="1"/>
  <c r="K304" i="1"/>
  <c r="P362" i="1"/>
  <c r="F362" i="1"/>
  <c r="H362" i="1" s="1"/>
  <c r="O362" i="1" s="1"/>
  <c r="J367" i="1"/>
  <c r="K367" i="1" s="1"/>
  <c r="E367" i="1"/>
  <c r="P373" i="1"/>
  <c r="F373" i="1"/>
  <c r="H373" i="1" s="1"/>
  <c r="O373" i="1" s="1"/>
  <c r="N441" i="1"/>
  <c r="Q441" i="1" s="1"/>
  <c r="S441" i="1" s="1"/>
  <c r="K441" i="1"/>
  <c r="N445" i="1"/>
  <c r="K448" i="1"/>
  <c r="Q464" i="1"/>
  <c r="S464" i="1" s="1"/>
  <c r="N92" i="1"/>
  <c r="Q92" i="1" s="1"/>
  <c r="S92" i="1" s="1"/>
  <c r="N123" i="1"/>
  <c r="N162" i="1"/>
  <c r="N167" i="1"/>
  <c r="Q170" i="1"/>
  <c r="S170" i="1" s="1"/>
  <c r="J179" i="1"/>
  <c r="N179" i="1" s="1"/>
  <c r="Q179" i="1" s="1"/>
  <c r="S179" i="1" s="1"/>
  <c r="C259" i="1"/>
  <c r="E259" i="1" s="1"/>
  <c r="E307" i="1"/>
  <c r="J307" i="1"/>
  <c r="K307" i="1" s="1"/>
  <c r="K429" i="1"/>
  <c r="J444" i="1"/>
  <c r="N444" i="1" s="1"/>
  <c r="P463" i="1"/>
  <c r="F463" i="1"/>
  <c r="H463" i="1" s="1"/>
  <c r="O463" i="1" s="1"/>
  <c r="P501" i="1"/>
  <c r="F501" i="1"/>
  <c r="H501" i="1" s="1"/>
  <c r="O501" i="1" s="1"/>
  <c r="P519" i="1"/>
  <c r="J527" i="1"/>
  <c r="J530" i="1"/>
  <c r="E530" i="1"/>
  <c r="Q297" i="1"/>
  <c r="S297" i="1" s="1"/>
  <c r="Q314" i="1"/>
  <c r="S314" i="1" s="1"/>
  <c r="J319" i="1"/>
  <c r="J320" i="1"/>
  <c r="N320" i="1" s="1"/>
  <c r="Q322" i="1"/>
  <c r="S322" i="1" s="1"/>
  <c r="J365" i="1"/>
  <c r="N365" i="1" s="1"/>
  <c r="J386" i="1"/>
  <c r="K386" i="1" s="1"/>
  <c r="I465" i="1"/>
  <c r="P429" i="1"/>
  <c r="J432" i="1"/>
  <c r="K432" i="1" s="1"/>
  <c r="P440" i="1"/>
  <c r="Q440" i="1" s="1"/>
  <c r="S440" i="1" s="1"/>
  <c r="J506" i="1"/>
  <c r="J519" i="1"/>
  <c r="J298" i="1"/>
  <c r="Q299" i="1"/>
  <c r="S299" i="1" s="1"/>
  <c r="J315" i="1"/>
  <c r="N315" i="1" s="1"/>
  <c r="Q321" i="1"/>
  <c r="S321" i="1" s="1"/>
  <c r="Q325" i="1"/>
  <c r="S325" i="1" s="1"/>
  <c r="J359" i="1"/>
  <c r="K359" i="1" s="1"/>
  <c r="Q366" i="1"/>
  <c r="S366" i="1" s="1"/>
  <c r="J370" i="1"/>
  <c r="N370" i="1" s="1"/>
  <c r="F382" i="1"/>
  <c r="H382" i="1" s="1"/>
  <c r="O382" i="1" s="1"/>
  <c r="Q389" i="1"/>
  <c r="S389" i="1" s="1"/>
  <c r="E429" i="1"/>
  <c r="N429" i="1" s="1"/>
  <c r="Q429" i="1" s="1"/>
  <c r="S429" i="1" s="1"/>
  <c r="J436" i="1"/>
  <c r="J437" i="1"/>
  <c r="N437" i="1" s="1"/>
  <c r="Q442" i="1"/>
  <c r="S442" i="1" s="1"/>
  <c r="F444" i="1"/>
  <c r="H444" i="1" s="1"/>
  <c r="O444" i="1" s="1"/>
  <c r="F449" i="1"/>
  <c r="H449" i="1" s="1"/>
  <c r="O449" i="1" s="1"/>
  <c r="Q459" i="1"/>
  <c r="S459" i="1" s="1"/>
  <c r="Q462" i="1"/>
  <c r="S462" i="1" s="1"/>
  <c r="Q497" i="1"/>
  <c r="S497" i="1" s="1"/>
  <c r="J514" i="1"/>
  <c r="P306" i="1"/>
  <c r="Q312" i="1"/>
  <c r="S312" i="1" s="1"/>
  <c r="Q317" i="1"/>
  <c r="S317" i="1" s="1"/>
  <c r="Q324" i="1"/>
  <c r="S324" i="1" s="1"/>
  <c r="Q363" i="1"/>
  <c r="S363" i="1" s="1"/>
  <c r="Q373" i="1"/>
  <c r="S373" i="1" s="1"/>
  <c r="Q376" i="1"/>
  <c r="S376" i="1" s="1"/>
  <c r="Q388" i="1"/>
  <c r="S388" i="1" s="1"/>
  <c r="Q392" i="1"/>
  <c r="S392" i="1" s="1"/>
  <c r="Q443" i="1"/>
  <c r="S443" i="1" s="1"/>
  <c r="E448" i="1"/>
  <c r="Q456" i="1"/>
  <c r="S456" i="1" s="1"/>
  <c r="Q507" i="1"/>
  <c r="S507" i="1" s="1"/>
  <c r="P507" i="1"/>
  <c r="F512" i="1"/>
  <c r="H512" i="1" s="1"/>
  <c r="O512" i="1" s="1"/>
  <c r="K46" i="1"/>
  <c r="K60" i="1"/>
  <c r="O26" i="1"/>
  <c r="Q26" i="1" s="1"/>
  <c r="S26" i="1" s="1"/>
  <c r="H61" i="1"/>
  <c r="N45" i="1"/>
  <c r="Q45" i="1" s="1"/>
  <c r="S45" i="1" s="1"/>
  <c r="K45" i="1"/>
  <c r="N47" i="1"/>
  <c r="Q47" i="1" s="1"/>
  <c r="S47" i="1" s="1"/>
  <c r="K47" i="1"/>
  <c r="N29" i="1"/>
  <c r="Q29" i="1" s="1"/>
  <c r="S29" i="1" s="1"/>
  <c r="K29" i="1"/>
  <c r="N44" i="1"/>
  <c r="Q44" i="1" s="1"/>
  <c r="S44" i="1" s="1"/>
  <c r="K44" i="1"/>
  <c r="E60" i="1"/>
  <c r="N60" i="1" s="1"/>
  <c r="Q60" i="1" s="1"/>
  <c r="S60" i="1" s="1"/>
  <c r="N23" i="1"/>
  <c r="Q27" i="1"/>
  <c r="S27" i="1" s="1"/>
  <c r="N34" i="1"/>
  <c r="Q34" i="1" s="1"/>
  <c r="S34" i="1" s="1"/>
  <c r="N41" i="1"/>
  <c r="Q41" i="1" s="1"/>
  <c r="S41" i="1" s="1"/>
  <c r="E46" i="1"/>
  <c r="N46" i="1" s="1"/>
  <c r="Q46" i="1" s="1"/>
  <c r="S46" i="1" s="1"/>
  <c r="Q54" i="1"/>
  <c r="S54" i="1" s="1"/>
  <c r="N57" i="1"/>
  <c r="Q57" i="1" s="1"/>
  <c r="S57" i="1" s="1"/>
  <c r="E127" i="1"/>
  <c r="N89" i="1"/>
  <c r="Q94" i="1"/>
  <c r="S94" i="1" s="1"/>
  <c r="N95" i="1"/>
  <c r="Q116" i="1"/>
  <c r="S116" i="1" s="1"/>
  <c r="Q123" i="1"/>
  <c r="S123" i="1" s="1"/>
  <c r="E45" i="1"/>
  <c r="C61" i="1"/>
  <c r="E61" i="1"/>
  <c r="Q28" i="1"/>
  <c r="S28" i="1" s="1"/>
  <c r="K32" i="1"/>
  <c r="N33" i="1"/>
  <c r="Q33" i="1" s="1"/>
  <c r="S33" i="1" s="1"/>
  <c r="K36" i="1"/>
  <c r="N37" i="1"/>
  <c r="Q37" i="1" s="1"/>
  <c r="S37" i="1" s="1"/>
  <c r="N42" i="1"/>
  <c r="Q42" i="1" s="1"/>
  <c r="S42" i="1" s="1"/>
  <c r="K50" i="1"/>
  <c r="N51" i="1"/>
  <c r="Q51" i="1" s="1"/>
  <c r="S51" i="1" s="1"/>
  <c r="I127" i="1"/>
  <c r="P89" i="1"/>
  <c r="F89" i="1"/>
  <c r="P95" i="1"/>
  <c r="F95" i="1"/>
  <c r="H95" i="1" s="1"/>
  <c r="O95" i="1" s="1"/>
  <c r="N97" i="1"/>
  <c r="Q97" i="1" s="1"/>
  <c r="S97" i="1" s="1"/>
  <c r="N98" i="1"/>
  <c r="Q98" i="1" s="1"/>
  <c r="S98" i="1" s="1"/>
  <c r="N99" i="1"/>
  <c r="Q99" i="1" s="1"/>
  <c r="S99" i="1" s="1"/>
  <c r="N100" i="1"/>
  <c r="Q100" i="1" s="1"/>
  <c r="S100" i="1" s="1"/>
  <c r="N101" i="1"/>
  <c r="Q101" i="1" s="1"/>
  <c r="S101" i="1" s="1"/>
  <c r="N102" i="1"/>
  <c r="Q102" i="1" s="1"/>
  <c r="S102" i="1" s="1"/>
  <c r="N103" i="1"/>
  <c r="Q103" i="1" s="1"/>
  <c r="S103" i="1" s="1"/>
  <c r="N104" i="1"/>
  <c r="Q104" i="1" s="1"/>
  <c r="S104" i="1" s="1"/>
  <c r="Q115" i="1"/>
  <c r="S115" i="1" s="1"/>
  <c r="J232" i="1"/>
  <c r="E232" i="1"/>
  <c r="J237" i="1"/>
  <c r="E237" i="1"/>
  <c r="E236" i="1"/>
  <c r="J236" i="1"/>
  <c r="K261" i="1"/>
  <c r="K110" i="1"/>
  <c r="K111" i="1"/>
  <c r="F112" i="1"/>
  <c r="H112" i="1" s="1"/>
  <c r="O112" i="1" s="1"/>
  <c r="Q112" i="1" s="1"/>
  <c r="S112" i="1" s="1"/>
  <c r="K112" i="1"/>
  <c r="F113" i="1"/>
  <c r="H113" i="1" s="1"/>
  <c r="O113" i="1" s="1"/>
  <c r="Q113" i="1" s="1"/>
  <c r="S113" i="1" s="1"/>
  <c r="K113" i="1"/>
  <c r="F126" i="1"/>
  <c r="H126" i="1" s="1"/>
  <c r="O126" i="1" s="1"/>
  <c r="Q126" i="1" s="1"/>
  <c r="S126" i="1" s="1"/>
  <c r="K126" i="1"/>
  <c r="C194" i="1"/>
  <c r="F160" i="1"/>
  <c r="H160" i="1" s="1"/>
  <c r="F162" i="1"/>
  <c r="H162" i="1" s="1"/>
  <c r="O162" i="1" s="1"/>
  <c r="Q162" i="1" s="1"/>
  <c r="S162" i="1" s="1"/>
  <c r="K162" i="1"/>
  <c r="E163" i="1"/>
  <c r="E164" i="1"/>
  <c r="J164" i="1"/>
  <c r="F167" i="1"/>
  <c r="H167" i="1" s="1"/>
  <c r="O167" i="1" s="1"/>
  <c r="Q167" i="1" s="1"/>
  <c r="S167" i="1" s="1"/>
  <c r="K167" i="1"/>
  <c r="E168" i="1"/>
  <c r="J168" i="1"/>
  <c r="E174" i="1"/>
  <c r="K179" i="1"/>
  <c r="C248" i="1"/>
  <c r="J180" i="1"/>
  <c r="E180" i="1"/>
  <c r="K183" i="1"/>
  <c r="J252" i="1"/>
  <c r="E252" i="1"/>
  <c r="C253" i="1"/>
  <c r="E253" i="1" s="1"/>
  <c r="E185" i="1"/>
  <c r="Q188" i="1"/>
  <c r="S188" i="1" s="1"/>
  <c r="C257" i="1"/>
  <c r="E257" i="1" s="1"/>
  <c r="E189" i="1"/>
  <c r="J235" i="1"/>
  <c r="J242" i="1"/>
  <c r="Q246" i="1"/>
  <c r="S246" i="1" s="1"/>
  <c r="J247" i="1"/>
  <c r="E247" i="1"/>
  <c r="J251" i="1"/>
  <c r="E251" i="1"/>
  <c r="E261" i="1"/>
  <c r="N261" i="1" s="1"/>
  <c r="J300" i="1"/>
  <c r="E300" i="1"/>
  <c r="J302" i="1"/>
  <c r="F107" i="1"/>
  <c r="H107" i="1" s="1"/>
  <c r="O107" i="1" s="1"/>
  <c r="Q107" i="1" s="1"/>
  <c r="S107" i="1" s="1"/>
  <c r="F108" i="1"/>
  <c r="H108" i="1" s="1"/>
  <c r="O108" i="1" s="1"/>
  <c r="Q108" i="1" s="1"/>
  <c r="S108" i="1" s="1"/>
  <c r="O156" i="1"/>
  <c r="J227" i="1"/>
  <c r="E227" i="1"/>
  <c r="F164" i="1"/>
  <c r="H164" i="1" s="1"/>
  <c r="O164" i="1" s="1"/>
  <c r="J234" i="1"/>
  <c r="E234" i="1"/>
  <c r="F168" i="1"/>
  <c r="H168" i="1" s="1"/>
  <c r="O168" i="1" s="1"/>
  <c r="J239" i="1"/>
  <c r="E239" i="1"/>
  <c r="Q172" i="1"/>
  <c r="S172" i="1" s="1"/>
  <c r="J175" i="1"/>
  <c r="E175" i="1"/>
  <c r="N184" i="1"/>
  <c r="Q185" i="1"/>
  <c r="S185" i="1" s="1"/>
  <c r="C254" i="1"/>
  <c r="E254" i="1" s="1"/>
  <c r="E186" i="1"/>
  <c r="Q189" i="1"/>
  <c r="S189" i="1" s="1"/>
  <c r="C258" i="1"/>
  <c r="J190" i="1"/>
  <c r="E190" i="1"/>
  <c r="P224" i="1"/>
  <c r="F224" i="1"/>
  <c r="Q231" i="1"/>
  <c r="S231" i="1" s="1"/>
  <c r="P232" i="1"/>
  <c r="F232" i="1"/>
  <c r="H232" i="1" s="1"/>
  <c r="O232" i="1" s="1"/>
  <c r="P233" i="1"/>
  <c r="F233" i="1"/>
  <c r="H233" i="1" s="1"/>
  <c r="O233" i="1" s="1"/>
  <c r="C243" i="1"/>
  <c r="Q259" i="1"/>
  <c r="S259" i="1" s="1"/>
  <c r="Q260" i="1"/>
  <c r="S260" i="1" s="1"/>
  <c r="P261" i="1"/>
  <c r="F261" i="1"/>
  <c r="H261" i="1" s="1"/>
  <c r="O261" i="1" s="1"/>
  <c r="I331" i="1"/>
  <c r="P292" i="1"/>
  <c r="F292" i="1"/>
  <c r="K298" i="1"/>
  <c r="N298" i="1"/>
  <c r="Q298" i="1" s="1"/>
  <c r="S298" i="1" s="1"/>
  <c r="P300" i="1"/>
  <c r="F300" i="1"/>
  <c r="H300" i="1" s="1"/>
  <c r="O300" i="1" s="1"/>
  <c r="K301" i="1"/>
  <c r="P174" i="1"/>
  <c r="F174" i="1"/>
  <c r="H174" i="1" s="1"/>
  <c r="O174" i="1" s="1"/>
  <c r="P184" i="1"/>
  <c r="F184" i="1"/>
  <c r="H184" i="1" s="1"/>
  <c r="O184" i="1" s="1"/>
  <c r="C255" i="1"/>
  <c r="E255" i="1" s="1"/>
  <c r="E187" i="1"/>
  <c r="K193" i="1"/>
  <c r="J224" i="1"/>
  <c r="E224" i="1"/>
  <c r="J230" i="1"/>
  <c r="P247" i="1"/>
  <c r="F247" i="1"/>
  <c r="H247" i="1" s="1"/>
  <c r="O247" i="1" s="1"/>
  <c r="P250" i="1"/>
  <c r="F250" i="1"/>
  <c r="H250" i="1" s="1"/>
  <c r="O250" i="1" s="1"/>
  <c r="P251" i="1"/>
  <c r="F251" i="1"/>
  <c r="H251" i="1" s="1"/>
  <c r="O251" i="1" s="1"/>
  <c r="C331" i="1"/>
  <c r="J292" i="1"/>
  <c r="E292" i="1"/>
  <c r="J174" i="1"/>
  <c r="P180" i="1"/>
  <c r="F180" i="1"/>
  <c r="H180" i="1" s="1"/>
  <c r="O180" i="1" s="1"/>
  <c r="K182" i="1"/>
  <c r="C256" i="1"/>
  <c r="E256" i="1" s="1"/>
  <c r="E188" i="1"/>
  <c r="P190" i="1"/>
  <c r="F190" i="1"/>
  <c r="H190" i="1" s="1"/>
  <c r="O190" i="1" s="1"/>
  <c r="J233" i="1"/>
  <c r="E233" i="1"/>
  <c r="P236" i="1"/>
  <c r="F236" i="1"/>
  <c r="H236" i="1" s="1"/>
  <c r="O236" i="1" s="1"/>
  <c r="P237" i="1"/>
  <c r="F237" i="1"/>
  <c r="H237" i="1" s="1"/>
  <c r="O237" i="1" s="1"/>
  <c r="P243" i="1"/>
  <c r="F243" i="1"/>
  <c r="H243" i="1" s="1"/>
  <c r="O243" i="1" s="1"/>
  <c r="E301" i="1"/>
  <c r="N301" i="1" s="1"/>
  <c r="P301" i="1"/>
  <c r="Q306" i="1"/>
  <c r="S306" i="1" s="1"/>
  <c r="N307" i="1"/>
  <c r="Q315" i="1"/>
  <c r="S315" i="1" s="1"/>
  <c r="P318" i="1"/>
  <c r="F318" i="1"/>
  <c r="H318" i="1" s="1"/>
  <c r="O318" i="1" s="1"/>
  <c r="K320" i="1"/>
  <c r="P329" i="1"/>
  <c r="F329" i="1"/>
  <c r="H329" i="1" s="1"/>
  <c r="O329" i="1" s="1"/>
  <c r="C398" i="1"/>
  <c r="I398" i="1"/>
  <c r="F360" i="1"/>
  <c r="H360" i="1" s="1"/>
  <c r="K362" i="1"/>
  <c r="Q365" i="1"/>
  <c r="S365" i="1" s="1"/>
  <c r="K369" i="1"/>
  <c r="Q370" i="1"/>
  <c r="S370" i="1" s="1"/>
  <c r="P378" i="1"/>
  <c r="F378" i="1"/>
  <c r="H378" i="1" s="1"/>
  <c r="O378" i="1" s="1"/>
  <c r="K385" i="1"/>
  <c r="K387" i="1"/>
  <c r="K397" i="1"/>
  <c r="N397" i="1"/>
  <c r="Q397" i="1" s="1"/>
  <c r="S397" i="1" s="1"/>
  <c r="K455" i="1"/>
  <c r="N455" i="1"/>
  <c r="Q455" i="1" s="1"/>
  <c r="S455" i="1" s="1"/>
  <c r="E182" i="1"/>
  <c r="N182" i="1" s="1"/>
  <c r="Q182" i="1" s="1"/>
  <c r="S182" i="1" s="1"/>
  <c r="E193" i="1"/>
  <c r="N193" i="1" s="1"/>
  <c r="Q193" i="1" s="1"/>
  <c r="S193" i="1" s="1"/>
  <c r="E295" i="1"/>
  <c r="N295" i="1" s="1"/>
  <c r="Q295" i="1" s="1"/>
  <c r="S295" i="1" s="1"/>
  <c r="J303" i="1"/>
  <c r="E303" i="1"/>
  <c r="P307" i="1"/>
  <c r="F307" i="1"/>
  <c r="H307" i="1" s="1"/>
  <c r="O307" i="1" s="1"/>
  <c r="Q309" i="1"/>
  <c r="S309" i="1" s="1"/>
  <c r="J310" i="1"/>
  <c r="E310" i="1"/>
  <c r="K315" i="1"/>
  <c r="N326" i="1"/>
  <c r="Q327" i="1"/>
  <c r="S327" i="1" s="1"/>
  <c r="N359" i="1"/>
  <c r="J360" i="1"/>
  <c r="K365" i="1"/>
  <c r="J368" i="1"/>
  <c r="E368" i="1"/>
  <c r="K370" i="1"/>
  <c r="J372" i="1"/>
  <c r="E372" i="1"/>
  <c r="K374" i="1"/>
  <c r="N377" i="1"/>
  <c r="Q377" i="1" s="1"/>
  <c r="S377" i="1" s="1"/>
  <c r="J378" i="1"/>
  <c r="K381" i="1"/>
  <c r="K382" i="1"/>
  <c r="N382" i="1"/>
  <c r="Q382" i="1" s="1"/>
  <c r="S382" i="1" s="1"/>
  <c r="J383" i="1"/>
  <c r="E383" i="1"/>
  <c r="Q305" i="1"/>
  <c r="S305" i="1" s="1"/>
  <c r="J318" i="1"/>
  <c r="E318" i="1"/>
  <c r="P326" i="1"/>
  <c r="F326" i="1"/>
  <c r="H326" i="1" s="1"/>
  <c r="O326" i="1" s="1"/>
  <c r="J329" i="1"/>
  <c r="E329" i="1"/>
  <c r="K393" i="1"/>
  <c r="P303" i="1"/>
  <c r="F303" i="1"/>
  <c r="H303" i="1" s="1"/>
  <c r="O303" i="1" s="1"/>
  <c r="K305" i="1"/>
  <c r="P310" i="1"/>
  <c r="F310" i="1"/>
  <c r="H310" i="1" s="1"/>
  <c r="O310" i="1" s="1"/>
  <c r="P316" i="1"/>
  <c r="F316" i="1"/>
  <c r="H316" i="1" s="1"/>
  <c r="O316" i="1" s="1"/>
  <c r="Q316" i="1" s="1"/>
  <c r="S316" i="1" s="1"/>
  <c r="Q320" i="1"/>
  <c r="S320" i="1" s="1"/>
  <c r="F330" i="1"/>
  <c r="H330" i="1" s="1"/>
  <c r="O330" i="1" s="1"/>
  <c r="P330" i="1"/>
  <c r="H359" i="1"/>
  <c r="J361" i="1"/>
  <c r="E361" i="1"/>
  <c r="P367" i="1"/>
  <c r="F367" i="1"/>
  <c r="H367" i="1" s="1"/>
  <c r="O367" i="1" s="1"/>
  <c r="P368" i="1"/>
  <c r="F368" i="1"/>
  <c r="H368" i="1" s="1"/>
  <c r="O368" i="1" s="1"/>
  <c r="P371" i="1"/>
  <c r="F371" i="1"/>
  <c r="H371" i="1" s="1"/>
  <c r="O371" i="1" s="1"/>
  <c r="Q371" i="1" s="1"/>
  <c r="S371" i="1" s="1"/>
  <c r="P372" i="1"/>
  <c r="F372" i="1"/>
  <c r="H372" i="1" s="1"/>
  <c r="O372" i="1" s="1"/>
  <c r="J380" i="1"/>
  <c r="E380" i="1"/>
  <c r="K396" i="1"/>
  <c r="F387" i="1"/>
  <c r="H387" i="1" s="1"/>
  <c r="O387" i="1" s="1"/>
  <c r="E393" i="1"/>
  <c r="N393" i="1" s="1"/>
  <c r="C465" i="1"/>
  <c r="J426" i="1"/>
  <c r="P426" i="1"/>
  <c r="P434" i="1"/>
  <c r="F434" i="1"/>
  <c r="H434" i="1" s="1"/>
  <c r="O434" i="1" s="1"/>
  <c r="P435" i="1"/>
  <c r="F435" i="1"/>
  <c r="H435" i="1" s="1"/>
  <c r="O435" i="1" s="1"/>
  <c r="K437" i="1"/>
  <c r="J439" i="1"/>
  <c r="E439" i="1"/>
  <c r="Q444" i="1"/>
  <c r="S444" i="1" s="1"/>
  <c r="N450" i="1"/>
  <c r="J452" i="1"/>
  <c r="E452" i="1"/>
  <c r="K463" i="1"/>
  <c r="K464" i="1"/>
  <c r="N520" i="1"/>
  <c r="K520" i="1"/>
  <c r="E362" i="1"/>
  <c r="N362" i="1" s="1"/>
  <c r="Q362" i="1" s="1"/>
  <c r="S362" i="1" s="1"/>
  <c r="E369" i="1"/>
  <c r="N369" i="1" s="1"/>
  <c r="Q369" i="1" s="1"/>
  <c r="S369" i="1" s="1"/>
  <c r="E374" i="1"/>
  <c r="N374" i="1" s="1"/>
  <c r="Q374" i="1" s="1"/>
  <c r="S374" i="1" s="1"/>
  <c r="E381" i="1"/>
  <c r="F383" i="1"/>
  <c r="H383" i="1" s="1"/>
  <c r="O383" i="1" s="1"/>
  <c r="E385" i="1"/>
  <c r="N385" i="1" s="1"/>
  <c r="Q385" i="1" s="1"/>
  <c r="S385" i="1" s="1"/>
  <c r="N386" i="1"/>
  <c r="Q386" i="1" s="1"/>
  <c r="S386" i="1" s="1"/>
  <c r="F393" i="1"/>
  <c r="H393" i="1" s="1"/>
  <c r="O393" i="1" s="1"/>
  <c r="E396" i="1"/>
  <c r="N396" i="1" s="1"/>
  <c r="Q396" i="1" s="1"/>
  <c r="S396" i="1" s="1"/>
  <c r="E426" i="1"/>
  <c r="N432" i="1"/>
  <c r="Q432" i="1" s="1"/>
  <c r="S432" i="1" s="1"/>
  <c r="J434" i="1"/>
  <c r="N438" i="1"/>
  <c r="K444" i="1"/>
  <c r="P450" i="1"/>
  <c r="F450" i="1"/>
  <c r="H450" i="1" s="1"/>
  <c r="O450" i="1" s="1"/>
  <c r="N454" i="1"/>
  <c r="Q454" i="1" s="1"/>
  <c r="S454" i="1" s="1"/>
  <c r="Q457" i="1"/>
  <c r="S457" i="1" s="1"/>
  <c r="P460" i="1"/>
  <c r="F460" i="1"/>
  <c r="H460" i="1" s="1"/>
  <c r="O460" i="1" s="1"/>
  <c r="K494" i="1"/>
  <c r="N508" i="1"/>
  <c r="K508" i="1"/>
  <c r="K517" i="1"/>
  <c r="K522" i="1"/>
  <c r="N522" i="1"/>
  <c r="Q522" i="1" s="1"/>
  <c r="S522" i="1" s="1"/>
  <c r="H426" i="1"/>
  <c r="J428" i="1"/>
  <c r="E428" i="1"/>
  <c r="J435" i="1"/>
  <c r="E435" i="1"/>
  <c r="P438" i="1"/>
  <c r="F438" i="1"/>
  <c r="H438" i="1" s="1"/>
  <c r="O438" i="1" s="1"/>
  <c r="P439" i="1"/>
  <c r="F439" i="1"/>
  <c r="H439" i="1" s="1"/>
  <c r="O439" i="1" s="1"/>
  <c r="J447" i="1"/>
  <c r="E447" i="1"/>
  <c r="Q449" i="1"/>
  <c r="S449" i="1" s="1"/>
  <c r="P452" i="1"/>
  <c r="F452" i="1"/>
  <c r="H452" i="1" s="1"/>
  <c r="O452" i="1" s="1"/>
  <c r="Q458" i="1"/>
  <c r="S458" i="1" s="1"/>
  <c r="E387" i="1"/>
  <c r="N387" i="1" s="1"/>
  <c r="Q387" i="1" s="1"/>
  <c r="S387" i="1" s="1"/>
  <c r="Q437" i="1"/>
  <c r="S437" i="1" s="1"/>
  <c r="P445" i="1"/>
  <c r="F445" i="1"/>
  <c r="H445" i="1" s="1"/>
  <c r="O445" i="1" s="1"/>
  <c r="Q445" i="1" s="1"/>
  <c r="S445" i="1" s="1"/>
  <c r="K449" i="1"/>
  <c r="J460" i="1"/>
  <c r="E460" i="1"/>
  <c r="P516" i="1"/>
  <c r="F516" i="1"/>
  <c r="H516" i="1" s="1"/>
  <c r="O516" i="1" s="1"/>
  <c r="P521" i="1"/>
  <c r="F521" i="1"/>
  <c r="H521" i="1" s="1"/>
  <c r="O521" i="1" s="1"/>
  <c r="N531" i="1"/>
  <c r="K531" i="1"/>
  <c r="N493" i="1"/>
  <c r="N496" i="1"/>
  <c r="K496" i="1"/>
  <c r="K501" i="1"/>
  <c r="J511" i="1"/>
  <c r="E511" i="1"/>
  <c r="E463" i="1"/>
  <c r="N463" i="1" s="1"/>
  <c r="Q463" i="1" s="1"/>
  <c r="S463" i="1" s="1"/>
  <c r="O493" i="1"/>
  <c r="J499" i="1"/>
  <c r="E499" i="1"/>
  <c r="J504" i="1"/>
  <c r="E504" i="1"/>
  <c r="Q510" i="1"/>
  <c r="S510" i="1" s="1"/>
  <c r="P511" i="1"/>
  <c r="F511" i="1"/>
  <c r="H511" i="1" s="1"/>
  <c r="O511" i="1" s="1"/>
  <c r="K512" i="1"/>
  <c r="Q528" i="1"/>
  <c r="S528" i="1" s="1"/>
  <c r="Q529" i="1"/>
  <c r="S529" i="1" s="1"/>
  <c r="I532" i="1"/>
  <c r="P493" i="1"/>
  <c r="Q498" i="1"/>
  <c r="S498" i="1" s="1"/>
  <c r="P499" i="1"/>
  <c r="F499" i="1"/>
  <c r="H499" i="1" s="1"/>
  <c r="O499" i="1" s="1"/>
  <c r="N503" i="1"/>
  <c r="K503" i="1"/>
  <c r="P504" i="1"/>
  <c r="F504" i="1"/>
  <c r="H504" i="1" s="1"/>
  <c r="O504" i="1" s="1"/>
  <c r="K505" i="1"/>
  <c r="Q509" i="1"/>
  <c r="S509" i="1" s="1"/>
  <c r="N515" i="1"/>
  <c r="Q515" i="1" s="1"/>
  <c r="S515" i="1" s="1"/>
  <c r="K515" i="1"/>
  <c r="J516" i="1"/>
  <c r="E516" i="1"/>
  <c r="J521" i="1"/>
  <c r="E521" i="1"/>
  <c r="N530" i="1"/>
  <c r="K530" i="1"/>
  <c r="C532" i="1"/>
  <c r="F496" i="1"/>
  <c r="H496" i="1" s="1"/>
  <c r="O496" i="1" s="1"/>
  <c r="F503" i="1"/>
  <c r="H503" i="1" s="1"/>
  <c r="O503" i="1" s="1"/>
  <c r="F508" i="1"/>
  <c r="H508" i="1" s="1"/>
  <c r="O508" i="1" s="1"/>
  <c r="F520" i="1"/>
  <c r="H520" i="1" s="1"/>
  <c r="O520" i="1" s="1"/>
  <c r="F530" i="1"/>
  <c r="H530" i="1" s="1"/>
  <c r="O530" i="1" s="1"/>
  <c r="F531" i="1"/>
  <c r="H531" i="1" s="1"/>
  <c r="O531" i="1" s="1"/>
  <c r="E494" i="1"/>
  <c r="E501" i="1"/>
  <c r="N501" i="1" s="1"/>
  <c r="Q501" i="1" s="1"/>
  <c r="S501" i="1" s="1"/>
  <c r="E505" i="1"/>
  <c r="N505" i="1" s="1"/>
  <c r="Q505" i="1" s="1"/>
  <c r="S505" i="1" s="1"/>
  <c r="E512" i="1"/>
  <c r="N512" i="1" s="1"/>
  <c r="Q512" i="1" s="1"/>
  <c r="S512" i="1" s="1"/>
  <c r="E517" i="1"/>
  <c r="N517" i="1" s="1"/>
  <c r="Q517" i="1" s="1"/>
  <c r="S517" i="1" s="1"/>
  <c r="E522" i="1"/>
  <c r="E532" i="1" l="1"/>
  <c r="P398" i="1"/>
  <c r="H194" i="1"/>
  <c r="N506" i="1"/>
  <c r="Q506" i="1" s="1"/>
  <c r="S506" i="1" s="1"/>
  <c r="K506" i="1"/>
  <c r="N169" i="1"/>
  <c r="Q169" i="1" s="1"/>
  <c r="S169" i="1" s="1"/>
  <c r="K169" i="1"/>
  <c r="Q503" i="1"/>
  <c r="S503" i="1" s="1"/>
  <c r="P532" i="1"/>
  <c r="E398" i="1"/>
  <c r="Q330" i="1"/>
  <c r="S330" i="1" s="1"/>
  <c r="E194" i="1"/>
  <c r="N319" i="1"/>
  <c r="Q319" i="1" s="1"/>
  <c r="S319" i="1" s="1"/>
  <c r="K319" i="1"/>
  <c r="N159" i="1"/>
  <c r="Q159" i="1" s="1"/>
  <c r="S159" i="1" s="1"/>
  <c r="K159" i="1"/>
  <c r="P194" i="1"/>
  <c r="Q261" i="1"/>
  <c r="S261" i="1" s="1"/>
  <c r="N527" i="1"/>
  <c r="Q527" i="1" s="1"/>
  <c r="S527" i="1" s="1"/>
  <c r="K527" i="1"/>
  <c r="J250" i="1"/>
  <c r="E250" i="1"/>
  <c r="N166" i="1"/>
  <c r="Q166" i="1" s="1"/>
  <c r="S166" i="1" s="1"/>
  <c r="K166" i="1"/>
  <c r="N156" i="1"/>
  <c r="K156" i="1"/>
  <c r="Q393" i="1"/>
  <c r="S393" i="1" s="1"/>
  <c r="Q301" i="1"/>
  <c r="S301" i="1" s="1"/>
  <c r="N514" i="1"/>
  <c r="Q514" i="1" s="1"/>
  <c r="S514" i="1" s="1"/>
  <c r="K514" i="1"/>
  <c r="N436" i="1"/>
  <c r="Q436" i="1" s="1"/>
  <c r="S436" i="1" s="1"/>
  <c r="K436" i="1"/>
  <c r="N519" i="1"/>
  <c r="Q519" i="1" s="1"/>
  <c r="S519" i="1" s="1"/>
  <c r="K519" i="1"/>
  <c r="N367" i="1"/>
  <c r="Q367" i="1" s="1"/>
  <c r="S367" i="1" s="1"/>
  <c r="N171" i="1"/>
  <c r="Q171" i="1" s="1"/>
  <c r="S171" i="1" s="1"/>
  <c r="K171" i="1"/>
  <c r="N495" i="1"/>
  <c r="Q495" i="1" s="1"/>
  <c r="S495" i="1" s="1"/>
  <c r="K495" i="1"/>
  <c r="N165" i="1"/>
  <c r="Q165" i="1" s="1"/>
  <c r="S165" i="1" s="1"/>
  <c r="K165" i="1"/>
  <c r="K521" i="1"/>
  <c r="N521" i="1"/>
  <c r="Q521" i="1" s="1"/>
  <c r="S521" i="1" s="1"/>
  <c r="K499" i="1"/>
  <c r="N499" i="1"/>
  <c r="Q499" i="1" s="1"/>
  <c r="S499" i="1" s="1"/>
  <c r="O532" i="1"/>
  <c r="K435" i="1"/>
  <c r="N435" i="1"/>
  <c r="Q435" i="1" s="1"/>
  <c r="S435" i="1" s="1"/>
  <c r="F465" i="1"/>
  <c r="Q438" i="1"/>
  <c r="S438" i="1" s="1"/>
  <c r="Q450" i="1"/>
  <c r="S450" i="1" s="1"/>
  <c r="H398" i="1"/>
  <c r="O359" i="1"/>
  <c r="O398" i="1" s="1"/>
  <c r="N383" i="1"/>
  <c r="Q383" i="1" s="1"/>
  <c r="S383" i="1" s="1"/>
  <c r="K383" i="1"/>
  <c r="K378" i="1"/>
  <c r="N378" i="1"/>
  <c r="Q378" i="1" s="1"/>
  <c r="S378" i="1" s="1"/>
  <c r="K368" i="1"/>
  <c r="N368" i="1"/>
  <c r="Q368" i="1" s="1"/>
  <c r="S368" i="1" s="1"/>
  <c r="Q359" i="1"/>
  <c r="Q307" i="1"/>
  <c r="S307" i="1" s="1"/>
  <c r="K174" i="1"/>
  <c r="N174" i="1"/>
  <c r="Q174" i="1" s="1"/>
  <c r="S174" i="1" s="1"/>
  <c r="K292" i="1"/>
  <c r="N292" i="1"/>
  <c r="N230" i="1"/>
  <c r="Q230" i="1" s="1"/>
  <c r="S230" i="1" s="1"/>
  <c r="K230" i="1"/>
  <c r="F194" i="1"/>
  <c r="F263" i="1"/>
  <c r="H224" i="1"/>
  <c r="E258" i="1"/>
  <c r="J258" i="1"/>
  <c r="N227" i="1"/>
  <c r="Q227" i="1" s="1"/>
  <c r="S227" i="1" s="1"/>
  <c r="K227" i="1"/>
  <c r="K302" i="1"/>
  <c r="N302" i="1"/>
  <c r="Q302" i="1" s="1"/>
  <c r="S302" i="1" s="1"/>
  <c r="K180" i="1"/>
  <c r="N180" i="1"/>
  <c r="Q180" i="1" s="1"/>
  <c r="S180" i="1" s="1"/>
  <c r="N168" i="1"/>
  <c r="Q168" i="1" s="1"/>
  <c r="S168" i="1" s="1"/>
  <c r="K168" i="1"/>
  <c r="N164" i="1"/>
  <c r="K164" i="1"/>
  <c r="F127" i="1"/>
  <c r="H89" i="1"/>
  <c r="O61" i="1"/>
  <c r="Q530" i="1"/>
  <c r="S530" i="1" s="1"/>
  <c r="K516" i="1"/>
  <c r="N516" i="1"/>
  <c r="Q516" i="1" s="1"/>
  <c r="S516" i="1" s="1"/>
  <c r="K504" i="1"/>
  <c r="N504" i="1"/>
  <c r="Q504" i="1" s="1"/>
  <c r="S504" i="1" s="1"/>
  <c r="H532" i="1"/>
  <c r="K511" i="1"/>
  <c r="N511" i="1"/>
  <c r="Q511" i="1" s="1"/>
  <c r="S511" i="1" s="1"/>
  <c r="Q496" i="1"/>
  <c r="S496" i="1" s="1"/>
  <c r="Q531" i="1"/>
  <c r="S531" i="1" s="1"/>
  <c r="K434" i="1"/>
  <c r="N434" i="1"/>
  <c r="Q434" i="1" s="1"/>
  <c r="S434" i="1" s="1"/>
  <c r="P465" i="1"/>
  <c r="N380" i="1"/>
  <c r="Q380" i="1" s="1"/>
  <c r="S380" i="1" s="1"/>
  <c r="K380" i="1"/>
  <c r="F398" i="1"/>
  <c r="K329" i="1"/>
  <c r="N329" i="1"/>
  <c r="Q329" i="1" s="1"/>
  <c r="S329" i="1" s="1"/>
  <c r="K318" i="1"/>
  <c r="N318" i="1"/>
  <c r="Q318" i="1" s="1"/>
  <c r="S318" i="1" s="1"/>
  <c r="K372" i="1"/>
  <c r="N372" i="1"/>
  <c r="Q372" i="1" s="1"/>
  <c r="S372" i="1" s="1"/>
  <c r="K310" i="1"/>
  <c r="N310" i="1"/>
  <c r="Q310" i="1" s="1"/>
  <c r="S310" i="1" s="1"/>
  <c r="P263" i="1"/>
  <c r="Q184" i="1"/>
  <c r="S184" i="1" s="1"/>
  <c r="N234" i="1"/>
  <c r="Q234" i="1" s="1"/>
  <c r="S234" i="1" s="1"/>
  <c r="K234" i="1"/>
  <c r="O194" i="1"/>
  <c r="K251" i="1"/>
  <c r="N251" i="1"/>
  <c r="Q251" i="1" s="1"/>
  <c r="S251" i="1" s="1"/>
  <c r="N242" i="1"/>
  <c r="Q242" i="1" s="1"/>
  <c r="S242" i="1" s="1"/>
  <c r="K242" i="1"/>
  <c r="N252" i="1"/>
  <c r="Q252" i="1" s="1"/>
  <c r="S252" i="1" s="1"/>
  <c r="K252" i="1"/>
  <c r="J248" i="1"/>
  <c r="E248" i="1"/>
  <c r="Q156" i="1"/>
  <c r="P127" i="1"/>
  <c r="N127" i="1"/>
  <c r="N61" i="1"/>
  <c r="Q23" i="1"/>
  <c r="Q493" i="1"/>
  <c r="K447" i="1"/>
  <c r="N447" i="1"/>
  <c r="Q447" i="1" s="1"/>
  <c r="S447" i="1" s="1"/>
  <c r="K428" i="1"/>
  <c r="N428" i="1"/>
  <c r="Q428" i="1" s="1"/>
  <c r="S428" i="1" s="1"/>
  <c r="Q508" i="1"/>
  <c r="S508" i="1" s="1"/>
  <c r="Q520" i="1"/>
  <c r="S520" i="1" s="1"/>
  <c r="N426" i="1"/>
  <c r="K426" i="1"/>
  <c r="K360" i="1"/>
  <c r="N360" i="1"/>
  <c r="Q360" i="1" s="1"/>
  <c r="S360" i="1" s="1"/>
  <c r="Q326" i="1"/>
  <c r="S326" i="1" s="1"/>
  <c r="K303" i="1"/>
  <c r="N303" i="1"/>
  <c r="Q303" i="1" s="1"/>
  <c r="S303" i="1" s="1"/>
  <c r="K224" i="1"/>
  <c r="N224" i="1"/>
  <c r="F331" i="1"/>
  <c r="H292" i="1"/>
  <c r="E243" i="1"/>
  <c r="E263" i="1" s="1"/>
  <c r="J243" i="1"/>
  <c r="N239" i="1"/>
  <c r="Q239" i="1" s="1"/>
  <c r="S239" i="1" s="1"/>
  <c r="K239" i="1"/>
  <c r="K300" i="1"/>
  <c r="N300" i="1"/>
  <c r="Q300" i="1" s="1"/>
  <c r="S300" i="1" s="1"/>
  <c r="N235" i="1"/>
  <c r="Q235" i="1" s="1"/>
  <c r="S235" i="1" s="1"/>
  <c r="K235" i="1"/>
  <c r="K236" i="1"/>
  <c r="N236" i="1"/>
  <c r="Q236" i="1" s="1"/>
  <c r="S236" i="1" s="1"/>
  <c r="F532" i="1"/>
  <c r="K460" i="1"/>
  <c r="N460" i="1"/>
  <c r="Q460" i="1" s="1"/>
  <c r="S460" i="1" s="1"/>
  <c r="H465" i="1"/>
  <c r="O426" i="1"/>
  <c r="O465" i="1" s="1"/>
  <c r="E465" i="1"/>
  <c r="K452" i="1"/>
  <c r="N452" i="1"/>
  <c r="Q452" i="1" s="1"/>
  <c r="S452" i="1" s="1"/>
  <c r="K439" i="1"/>
  <c r="N439" i="1"/>
  <c r="Q439" i="1" s="1"/>
  <c r="S439" i="1" s="1"/>
  <c r="K361" i="1"/>
  <c r="N361" i="1"/>
  <c r="Q361" i="1" s="1"/>
  <c r="S361" i="1" s="1"/>
  <c r="K233" i="1"/>
  <c r="N233" i="1"/>
  <c r="Q233" i="1" s="1"/>
  <c r="S233" i="1" s="1"/>
  <c r="E331" i="1"/>
  <c r="C263" i="1"/>
  <c r="P331" i="1"/>
  <c r="K190" i="1"/>
  <c r="N190" i="1"/>
  <c r="Q190" i="1" s="1"/>
  <c r="S190" i="1" s="1"/>
  <c r="N175" i="1"/>
  <c r="Q175" i="1" s="1"/>
  <c r="S175" i="1" s="1"/>
  <c r="K175" i="1"/>
  <c r="K247" i="1"/>
  <c r="N247" i="1"/>
  <c r="Q247" i="1" s="1"/>
  <c r="S247" i="1" s="1"/>
  <c r="K237" i="1"/>
  <c r="N237" i="1"/>
  <c r="Q237" i="1" s="1"/>
  <c r="S237" i="1" s="1"/>
  <c r="K232" i="1"/>
  <c r="N232" i="1"/>
  <c r="Q232" i="1" s="1"/>
  <c r="S232" i="1" s="1"/>
  <c r="Q95" i="1"/>
  <c r="S95" i="1" s="1"/>
  <c r="K250" i="1" l="1"/>
  <c r="N250" i="1"/>
  <c r="Q250" i="1" s="1"/>
  <c r="S250" i="1" s="1"/>
  <c r="Q164" i="1"/>
  <c r="S164" i="1" s="1"/>
  <c r="N194" i="1"/>
  <c r="Q532" i="1"/>
  <c r="S493" i="1"/>
  <c r="S532" i="1" s="1"/>
  <c r="H127" i="1"/>
  <c r="O89" i="1"/>
  <c r="N258" i="1"/>
  <c r="Q258" i="1" s="1"/>
  <c r="S258" i="1" s="1"/>
  <c r="K258" i="1"/>
  <c r="Q398" i="1"/>
  <c r="S359" i="1"/>
  <c r="S398" i="1" s="1"/>
  <c r="Q194" i="1"/>
  <c r="S156" i="1"/>
  <c r="N331" i="1"/>
  <c r="K243" i="1"/>
  <c r="N243" i="1"/>
  <c r="Q243" i="1" s="1"/>
  <c r="S243" i="1" s="1"/>
  <c r="N465" i="1"/>
  <c r="Q426" i="1"/>
  <c r="N532" i="1"/>
  <c r="N248" i="1"/>
  <c r="Q248" i="1" s="1"/>
  <c r="S248" i="1" s="1"/>
  <c r="K248" i="1"/>
  <c r="N398" i="1"/>
  <c r="O224" i="1"/>
  <c r="O263" i="1" s="1"/>
  <c r="H263" i="1"/>
  <c r="S23" i="1"/>
  <c r="S61" i="1" s="1"/>
  <c r="Q61" i="1"/>
  <c r="H331" i="1"/>
  <c r="O292" i="1"/>
  <c r="O331" i="1" s="1"/>
  <c r="N263" i="1" l="1"/>
  <c r="S426" i="1"/>
  <c r="S465" i="1" s="1"/>
  <c r="Q465" i="1"/>
  <c r="S194" i="1"/>
  <c r="Q224" i="1"/>
  <c r="Q292" i="1"/>
  <c r="O127" i="1"/>
  <c r="Q89" i="1"/>
  <c r="S224" i="1" l="1"/>
  <c r="S263" i="1" s="1"/>
  <c r="Q263" i="1"/>
  <c r="Q127" i="1"/>
  <c r="S89" i="1"/>
  <c r="S127" i="1" s="1"/>
  <c r="Q331" i="1"/>
  <c r="S292" i="1"/>
  <c r="S331" i="1" s="1"/>
</calcChain>
</file>

<file path=xl/sharedStrings.xml><?xml version="1.0" encoding="utf-8"?>
<sst xmlns="http://schemas.openxmlformats.org/spreadsheetml/2006/main" count="816" uniqueCount="105">
  <si>
    <t>Appendix 2-C</t>
  </si>
  <si>
    <t>Depreciation and Amortization Expense</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</si>
  <si>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</si>
  <si>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</si>
  <si>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</si>
  <si>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</si>
  <si>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</si>
  <si>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</si>
  <si>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</si>
  <si>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</si>
  <si>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</si>
  <si>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CGAAP</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</si>
  <si>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</si>
  <si>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</si>
  <si>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</si>
  <si>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</si>
  <si>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</si>
  <si>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t>Account</t>
  </si>
  <si>
    <t>Description</t>
  </si>
  <si>
    <t xml:space="preserve">Net Amount of Existing Assets Before Policy Change to be Depreciated </t>
  </si>
  <si>
    <t xml:space="preserve">Net Amount of Assets Acquired After Policy Change to be Depreciated </t>
  </si>
  <si>
    <t>Current Year Additions</t>
  </si>
  <si>
    <t>Depreciation Rate Assets Acquired After Policy Change</t>
  </si>
  <si>
    <t>Depreciation Rate on New Additions</t>
  </si>
  <si>
    <t>Depreciation Expense on Assets Existing Before Policy Change</t>
  </si>
  <si>
    <t>Depreciation Expense on Assets Acquired After Policy Change</t>
  </si>
  <si>
    <t xml:space="preserve">Total Current Year Depreciation Expense </t>
  </si>
  <si>
    <t xml:space="preserve">Depreciation Expense per Appendix 2-BA Fixed Assets, Column J 
 </t>
  </si>
  <si>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</si>
  <si>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</si>
  <si>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</si>
  <si>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</si>
  <si>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</si>
  <si>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</si>
  <si>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</si>
  <si>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</si>
  <si>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</si>
  <si>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</si>
  <si>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</si>
  <si>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</si>
  <si>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</si>
  <si>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</si>
  <si>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</si>
  <si>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</si>
  <si>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</si>
  <si>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</si>
  <si>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</si>
  <si>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</si>
  <si>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</si>
  <si>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</si>
  <si>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</si>
  <si>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</si>
  <si>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</si>
  <si>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</si>
  <si>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</si>
  <si>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</si>
  <si>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</si>
  <si>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</si>
  <si>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</si>
  <si>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</si>
  <si>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</si>
  <si>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</si>
  <si>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</si>
  <si>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</si>
  <si>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</si>
  <si>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</si>
  <si>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</si>
  <si>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</si>
  <si>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</si>
  <si>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</si>
  <si>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</si>
  <si>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</si>
  <si>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</si>
  <si>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</si>
  <si>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</si>
  <si>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</si>
  <si>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</si>
  <si>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</si>
  <si>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</si>
  <si>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</si>
  <si>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</si>
  <si>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</si>
  <si>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</si>
  <si>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</si>
  <si>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</si>
  <si>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</si>
  <si>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</si>
  <si>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utilities change in depreciation policies (i.e. additions starting in 2012/2013 for those who changed policies Jan. 1, 2012/2013). These assets are to be depreciated at the revised service life. The amount is expected to be equal to the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</si>
  <si>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</si>
  <si>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</si>
  <si>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</si>
  <si>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</si>
  <si>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</si>
  <si>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</si>
  <si>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Revised CGAAP</t>
  </si>
  <si>
    <t>MIFRS</t>
  </si>
  <si>
    <t>Deferred Revenue</t>
  </si>
  <si>
    <r>
      <t>Opening Net  Book Value of Existing Assets as at Date of Policy Change (Jan. 1)</t>
    </r>
    <r>
      <rPr>
        <b/>
        <vertAlign val="superscript"/>
        <sz val="10"/>
        <rFont val="Arial"/>
        <family val="2"/>
      </rPr>
      <t xml:space="preserve"> 1</t>
    </r>
  </si>
  <si>
    <r>
      <t xml:space="preserve">Less Fully Depreciated </t>
    </r>
    <r>
      <rPr>
        <b/>
        <vertAlign val="superscript"/>
        <sz val="10"/>
        <rFont val="Arial"/>
        <family val="2"/>
      </rPr>
      <t>7</t>
    </r>
  </si>
  <si>
    <r>
      <t xml:space="preserve">Opening Gross Book Value of Assets Acquired After Policy Change </t>
    </r>
    <r>
      <rPr>
        <b/>
        <vertAlign val="superscript"/>
        <sz val="10"/>
        <rFont val="Arial"/>
        <family val="2"/>
      </rPr>
      <t>2</t>
    </r>
  </si>
  <si>
    <r>
      <t xml:space="preserve">Less Fully Depreciated </t>
    </r>
    <r>
      <rPr>
        <b/>
        <vertAlign val="superscript"/>
        <sz val="10"/>
        <rFont val="Arial"/>
        <family val="2"/>
      </rPr>
      <t>8</t>
    </r>
  </si>
  <si>
    <r>
      <t xml:space="preserve">Average Remaining Life of Assets Existing Before Policy Change </t>
    </r>
    <r>
      <rPr>
        <b/>
        <vertAlign val="superscript"/>
        <sz val="10"/>
        <rFont val="Arial"/>
        <family val="2"/>
      </rPr>
      <t>3</t>
    </r>
  </si>
  <si>
    <r>
      <t xml:space="preserve">Life of Assets Acquired After Policy Change </t>
    </r>
    <r>
      <rPr>
        <b/>
        <vertAlign val="superscript"/>
        <sz val="10"/>
        <rFont val="Arial"/>
        <family val="2"/>
      </rPr>
      <t>4</t>
    </r>
  </si>
  <si>
    <r>
      <t xml:space="preserve">Depreciation Expense on Current Year Additions </t>
    </r>
    <r>
      <rPr>
        <b/>
        <vertAlign val="superscript"/>
        <sz val="10"/>
        <rFont val="Arial"/>
        <family val="2"/>
      </rPr>
      <t>5</t>
    </r>
  </si>
  <si>
    <r>
      <t xml:space="preserve">Variance </t>
    </r>
    <r>
      <rPr>
        <b/>
        <vertAlign val="superscript"/>
        <sz val="10"/>
        <rFont val="Arial"/>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</si>
</sst>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1009]mmmm\ d\,\ yyyy;@"/>
    <numFmt numFmtId="167" formatCode="0_ ;\-0\ "/>
    <numFmt numFmtId="168" formatCode="&quot;$&quot;#,##0"/>
    <numFmt numFmtId="169" formatCode="_-&quot;$&quot;* #,##0_-;\-&quot;$&quot;* #,##0_-;_-&quot;$&quot;* &quot;-&quot;??_-;_-@_-"/>
  </numFmts>
  <fonts count="9"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12"/>
      <name val="Arial"/>
      <family val="2"/>
    </font>
    <font>
      <sz val="11"/>
      <name val="Arial"/>
      <family val="2"/>
    </font>
    <font>
      <b/>
      <sz val="22"/>
      <color rgb="FFFF0000"/>
      <name val="Arial"/>
      <family val="2"/>
    </font>
    <font>
      <b/>
      <vertAlign val="superscript"/>
      <sz val="10"/>
      <name val="Arial"/>
      <family val="2"/>
    </font>
  </fonts>
  <fills count="5">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6" tint="0.79998168889431442"/>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10">
    <xf numFmtId="0" fontId="0" fillId="0" borderId="0" xfId="0"/>
    <xf numFmtId="0" fontId="2" fillId="0" borderId="0" xfId="3" applyFont="1" applyProtection="1">
      <protection locked="0"/>
    </xf>
    <xf numFmtId="0" fontId="3" fillId="0" borderId="0" xfId="3" applyFont="1" applyFill="1" applyProtection="1">
      <protection locked="0"/>
    </xf>
    <xf numFmtId="0" fontId="2" fillId="0" borderId="0" xfId="3" applyFont="1" applyFill="1" applyProtection="1">
      <protection locked="0"/>
    </xf>
    <xf numFmtId="166" fontId="2" fillId="0" borderId="0" xfId="3" applyNumberFormat="1" applyFont="1" applyFill="1" applyProtection="1">
      <protection locked="0"/>
    </xf>
    <xf numFmtId="0" fontId="5" fillId="0" borderId="0" xfId="3" applyFont="1" applyAlignment="1" applyProtection="1">
      <alignment horizontal="left"/>
      <protection locked="0"/>
    </xf>
    <xf numFmtId="0" fontId="4" fillId="0" borderId="0" xfId="3" applyFont="1" applyAlignment="1" applyProtection="1">
      <alignment horizontal="center"/>
      <protection locked="0"/>
    </xf>
    <xf numFmtId="0" fontId="3" fillId="0" borderId="1" xfId="3" applyFont="1" applyBorder="1" applyAlignment="1" applyProtection="1">
      <alignment horizontal="center" vertical="center" wrapText="1"/>
      <protection locked="0"/>
    </xf>
    <xf numFmtId="0" fontId="3" fillId="0" borderId="3" xfId="3" applyFont="1" applyBorder="1" applyAlignment="1" applyProtection="1">
      <alignment horizontal="center" vertical="center" wrapText="1"/>
      <protection locked="0"/>
    </xf>
    <xf numFmtId="0" fontId="6" fillId="2" borderId="3" xfId="4" applyNumberFormat="1" applyFont="1" applyFill="1" applyBorder="1" applyAlignment="1" applyProtection="1">
      <alignment horizontal="center" vertical="center"/>
      <protection locked="0"/>
    </xf>
    <xf numFmtId="0" fontId="2" fillId="2" borderId="3" xfId="3" applyFont="1" applyFill="1" applyBorder="1" applyAlignment="1" applyProtection="1">
      <alignment horizontal="center" vertical="center"/>
      <protection locked="0"/>
    </xf>
    <xf numFmtId="0" fontId="2" fillId="0" borderId="0" xfId="3" applyFont="1" applyBorder="1" applyAlignment="1" applyProtection="1">
      <alignment horizontal="center" vertical="center"/>
      <protection locked="0"/>
    </xf>
    <xf numFmtId="0" fontId="2" fillId="0" borderId="0" xfId="3" applyFont="1" applyBorder="1" applyAlignment="1" applyProtection="1">
      <alignment horizontal="left" vertical="center" wrapText="1"/>
      <protection locked="0"/>
    </xf>
    <xf numFmtId="167" fontId="2" fillId="0" borderId="0" xfId="5" applyNumberFormat="1" applyFont="1" applyFill="1" applyBorder="1" applyAlignment="1" applyProtection="1">
      <alignment horizontal="center" vertical="center"/>
      <protection locked="0"/>
    </xf>
    <xf numFmtId="0" fontId="3" fillId="0" borderId="0" xfId="3" applyFont="1" applyAlignment="1" applyProtection="1">
      <alignment horizontal="center" vertical="center" wrapText="1"/>
      <protection locked="0"/>
    </xf>
    <xf numFmtId="0" fontId="3" fillId="3" borderId="11" xfId="3" applyFont="1" applyFill="1" applyBorder="1" applyAlignment="1" applyProtection="1">
      <alignment horizontal="center" vertical="center" wrapText="1"/>
      <protection locked="0"/>
    </xf>
    <xf numFmtId="168" fontId="3" fillId="3" borderId="12" xfId="3" applyNumberFormat="1" applyFont="1" applyFill="1" applyBorder="1" applyAlignment="1" applyProtection="1">
      <alignment horizontal="center" vertical="center" wrapText="1"/>
      <protection locked="0"/>
    </xf>
    <xf numFmtId="0" fontId="3" fillId="3" borderId="13" xfId="3" applyFont="1" applyFill="1" applyBorder="1" applyAlignment="1" applyProtection="1">
      <alignment horizontal="center" vertical="center" wrapText="1"/>
      <protection locked="0"/>
    </xf>
    <xf numFmtId="0" fontId="3" fillId="0" borderId="11" xfId="3" applyFont="1" applyFill="1" applyBorder="1" applyAlignment="1" applyProtection="1">
      <alignment horizontal="center" vertical="center" wrapText="1"/>
      <protection locked="0"/>
    </xf>
    <xf numFmtId="0" fontId="3" fillId="3" borderId="14" xfId="3" applyFont="1" applyFill="1" applyBorder="1" applyAlignment="1" applyProtection="1">
      <alignment horizontal="center" vertical="center" wrapText="1"/>
      <protection locked="0"/>
    </xf>
    <xf numFmtId="0" fontId="3" fillId="3" borderId="12" xfId="3" applyFont="1" applyFill="1" applyBorder="1" applyAlignment="1" applyProtection="1">
      <alignment horizontal="center" vertical="center" wrapText="1"/>
      <protection locked="0"/>
    </xf>
    <xf numFmtId="0" fontId="3" fillId="3" borderId="15" xfId="3" applyFont="1" applyFill="1" applyBorder="1" applyAlignment="1" applyProtection="1">
      <alignment horizontal="center" vertical="center" wrapText="1"/>
      <protection locked="0"/>
    </xf>
    <xf numFmtId="0" fontId="3" fillId="3" borderId="16" xfId="3" applyFont="1" applyFill="1" applyBorder="1" applyAlignment="1" applyProtection="1">
      <alignment horizontal="center" vertical="center" wrapText="1"/>
      <protection locked="0"/>
    </xf>
    <xf numFmtId="0" fontId="3" fillId="3" borderId="17" xfId="3" applyFont="1" applyFill="1" applyBorder="1" applyAlignment="1" applyProtection="1">
      <alignment horizontal="center" vertical="center" wrapText="1"/>
      <protection locked="0"/>
    </xf>
    <xf numFmtId="0" fontId="3" fillId="3" borderId="18" xfId="3" quotePrefix="1" applyFont="1" applyFill="1" applyBorder="1" applyAlignment="1" applyProtection="1">
      <alignment horizontal="center"/>
      <protection locked="0"/>
    </xf>
    <xf numFmtId="0" fontId="3" fillId="3" borderId="20" xfId="3" quotePrefix="1" applyFont="1" applyFill="1" applyBorder="1" applyAlignment="1" applyProtection="1">
      <alignment horizontal="center"/>
      <protection locked="0"/>
    </xf>
    <xf numFmtId="0" fontId="3" fillId="3" borderId="21" xfId="3" quotePrefix="1" applyFont="1" applyFill="1" applyBorder="1" applyAlignment="1" applyProtection="1">
      <alignment horizontal="center"/>
      <protection locked="0"/>
    </xf>
    <xf numFmtId="0" fontId="3" fillId="3" borderId="22" xfId="3" quotePrefix="1" applyFont="1" applyFill="1" applyBorder="1" applyAlignment="1" applyProtection="1">
      <alignment horizontal="center"/>
      <protection locked="0"/>
    </xf>
    <xf numFmtId="0" fontId="3" fillId="3" borderId="18" xfId="3" applyFont="1" applyFill="1" applyBorder="1" applyAlignment="1" applyProtection="1">
      <alignment horizontal="center" wrapText="1"/>
      <protection locked="0"/>
    </xf>
    <xf numFmtId="0" fontId="3" fillId="3" borderId="19" xfId="3" quotePrefix="1" applyFont="1" applyFill="1" applyBorder="1" applyAlignment="1" applyProtection="1">
      <alignment horizontal="center"/>
      <protection locked="0"/>
    </xf>
    <xf numFmtId="0" fontId="3" fillId="3" borderId="23" xfId="3" applyFont="1" applyFill="1" applyBorder="1" applyAlignment="1" applyProtection="1">
      <alignment horizontal="center"/>
      <protection locked="0"/>
    </xf>
    <xf numFmtId="0" fontId="3" fillId="3" borderId="3" xfId="3" quotePrefix="1" applyFont="1" applyFill="1" applyBorder="1" applyAlignment="1" applyProtection="1">
      <alignment horizontal="center"/>
      <protection locked="0"/>
    </xf>
    <xf numFmtId="0" fontId="3" fillId="3" borderId="24" xfId="3" applyFont="1" applyFill="1" applyBorder="1" applyAlignment="1" applyProtection="1">
      <alignment horizontal="center"/>
      <protection locked="0"/>
    </xf>
    <xf numFmtId="0" fontId="3" fillId="3" borderId="5" xfId="3" applyFont="1" applyFill="1" applyBorder="1" applyAlignment="1" applyProtection="1">
      <alignment horizontal="center"/>
      <protection locked="0"/>
    </xf>
    <xf numFmtId="0" fontId="2" fillId="0" borderId="12" xfId="3" applyFont="1" applyBorder="1" applyAlignment="1" applyProtection="1">
      <alignment horizontal="center" vertical="center"/>
      <protection locked="0"/>
    </xf>
    <xf numFmtId="0" fontId="2" fillId="0" borderId="15" xfId="3" applyFont="1" applyBorder="1" applyAlignment="1" applyProtection="1">
      <alignment vertical="center" wrapText="1"/>
      <protection locked="0"/>
    </xf>
    <xf numFmtId="169" fontId="2" fillId="4" borderId="3" xfId="2" applyNumberFormat="1" applyFont="1" applyFill="1" applyBorder="1" applyProtection="1">
      <protection locked="0"/>
    </xf>
    <xf numFmtId="169" fontId="6" fillId="0" borderId="24" xfId="5" applyNumberFormat="1" applyFont="1" applyFill="1" applyBorder="1" applyProtection="1">
      <protection locked="0"/>
    </xf>
    <xf numFmtId="169" fontId="6" fillId="4" borderId="23" xfId="5" applyNumberFormat="1" applyFont="1" applyFill="1" applyBorder="1" applyProtection="1">
      <protection locked="0"/>
    </xf>
    <xf numFmtId="169" fontId="6" fillId="4" borderId="3" xfId="5" applyNumberFormat="1" applyFont="1" applyFill="1" applyBorder="1" applyProtection="1">
      <protection locked="0"/>
    </xf>
    <xf numFmtId="165" fontId="1" fillId="4" borderId="3" xfId="1" applyFill="1" applyBorder="1" applyProtection="1">
      <protection locked="0"/>
    </xf>
    <xf numFmtId="10" fontId="6" fillId="0" borderId="12" xfId="6" applyNumberFormat="1" applyFont="1" applyBorder="1" applyProtection="1">
      <protection locked="0"/>
    </xf>
    <xf numFmtId="10" fontId="6" fillId="0" borderId="15" xfId="6" applyNumberFormat="1" applyFont="1" applyBorder="1" applyProtection="1">
      <protection locked="0"/>
    </xf>
    <xf numFmtId="169" fontId="3" fillId="0" borderId="11" xfId="3" applyNumberFormat="1" applyFont="1" applyBorder="1" applyProtection="1">
      <protection locked="0"/>
    </xf>
    <xf numFmtId="169" fontId="3" fillId="0" borderId="12" xfId="3" applyNumberFormat="1" applyFont="1" applyBorder="1" applyProtection="1">
      <protection locked="0"/>
    </xf>
    <xf numFmtId="169" fontId="3" fillId="0" borderId="13" xfId="3" applyNumberFormat="1" applyFont="1" applyBorder="1" applyProtection="1">
      <protection locked="0"/>
    </xf>
    <xf numFmtId="169" fontId="6" fillId="4" borderId="2" xfId="5" applyNumberFormat="1" applyFont="1" applyFill="1" applyBorder="1" applyProtection="1">
      <protection locked="0"/>
    </xf>
    <xf numFmtId="169" fontId="3" fillId="0" borderId="3" xfId="3" applyNumberFormat="1" applyFont="1" applyBorder="1" applyProtection="1">
      <protection locked="0"/>
    </xf>
    <xf numFmtId="0" fontId="2" fillId="0" borderId="3" xfId="3" applyFont="1" applyBorder="1" applyAlignment="1" applyProtection="1">
      <alignment horizontal="center" vertical="center"/>
      <protection locked="0"/>
    </xf>
    <xf numFmtId="0" fontId="2" fillId="0" borderId="1" xfId="3" applyFont="1" applyBorder="1" applyAlignment="1" applyProtection="1">
      <alignment vertical="center" wrapText="1"/>
      <protection locked="0"/>
    </xf>
    <xf numFmtId="10" fontId="6" fillId="0" borderId="1" xfId="6" applyNumberFormat="1" applyFont="1" applyBorder="1" applyProtection="1">
      <protection locked="0"/>
    </xf>
    <xf numFmtId="0" fontId="2" fillId="0" borderId="3" xfId="3" applyFont="1" applyFill="1" applyBorder="1" applyAlignment="1" applyProtection="1">
      <alignment horizontal="center" vertical="center"/>
      <protection locked="0"/>
    </xf>
    <xf numFmtId="0" fontId="2" fillId="0" borderId="1" xfId="3" applyFont="1" applyFill="1" applyBorder="1" applyAlignment="1" applyProtection="1">
      <alignment vertical="center" wrapText="1"/>
      <protection locked="0"/>
    </xf>
    <xf numFmtId="0" fontId="2" fillId="0" borderId="1" xfId="3" applyFont="1" applyFill="1" applyBorder="1" applyAlignment="1" applyProtection="1">
      <alignment vertical="center"/>
      <protection locked="0"/>
    </xf>
    <xf numFmtId="0" fontId="2" fillId="0" borderId="1" xfId="3" applyFont="1" applyBorder="1" applyAlignment="1" applyProtection="1">
      <alignment horizontal="left" vertical="center"/>
      <protection locked="0"/>
    </xf>
    <xf numFmtId="169" fontId="6" fillId="4" borderId="25" xfId="5" applyNumberFormat="1" applyFont="1" applyFill="1" applyBorder="1" applyProtection="1">
      <protection locked="0"/>
    </xf>
    <xf numFmtId="165" fontId="1" fillId="4" borderId="25" xfId="1" applyFill="1" applyBorder="1" applyProtection="1">
      <protection locked="0"/>
    </xf>
    <xf numFmtId="10" fontId="6" fillId="0" borderId="26" xfId="6" applyNumberFormat="1" applyFont="1" applyBorder="1" applyProtection="1">
      <protection locked="0"/>
    </xf>
    <xf numFmtId="0" fontId="2" fillId="0" borderId="18" xfId="3" applyFont="1" applyBorder="1" applyAlignment="1" applyProtection="1">
      <alignment horizontal="center"/>
      <protection locked="0"/>
    </xf>
    <xf numFmtId="0" fontId="3" fillId="0" borderId="19" xfId="3" applyFont="1" applyBorder="1" applyProtection="1">
      <protection locked="0"/>
    </xf>
    <xf numFmtId="169" fontId="3" fillId="0" borderId="27" xfId="3" applyNumberFormat="1" applyFont="1" applyBorder="1" applyProtection="1">
      <protection locked="0"/>
    </xf>
    <xf numFmtId="169" fontId="3" fillId="0" borderId="28" xfId="3" applyNumberFormat="1" applyFont="1" applyBorder="1" applyProtection="1">
      <protection locked="0"/>
    </xf>
    <xf numFmtId="169" fontId="3" fillId="0" borderId="29" xfId="3" applyNumberFormat="1" applyFont="1" applyFill="1" applyBorder="1" applyProtection="1">
      <protection locked="0"/>
    </xf>
    <xf numFmtId="165" fontId="6" fillId="0" borderId="30" xfId="7" applyFont="1" applyBorder="1" applyProtection="1">
      <protection locked="0"/>
    </xf>
    <xf numFmtId="10" fontId="6" fillId="0" borderId="31" xfId="6" applyNumberFormat="1" applyFont="1" applyBorder="1" applyProtection="1">
      <protection locked="0"/>
    </xf>
    <xf numFmtId="169" fontId="3" fillId="0" borderId="30" xfId="3" applyNumberFormat="1" applyFont="1" applyBorder="1" applyProtection="1">
      <protection locked="0"/>
    </xf>
    <xf numFmtId="169" fontId="3" fillId="0" borderId="32" xfId="3" applyNumberFormat="1" applyFont="1" applyBorder="1" applyProtection="1">
      <protection locked="0"/>
    </xf>
    <xf numFmtId="169" fontId="3" fillId="0" borderId="29" xfId="3" applyNumberFormat="1" applyFont="1" applyBorder="1" applyProtection="1">
      <protection locked="0"/>
    </xf>
    <xf numFmtId="0" fontId="2" fillId="0" borderId="0" xfId="3" applyFont="1" applyFill="1" applyBorder="1" applyAlignment="1" applyProtection="1">
      <alignment horizontal="center"/>
      <protection locked="0"/>
    </xf>
    <xf numFmtId="0" fontId="3" fillId="0" borderId="0" xfId="3" applyFont="1" applyFill="1" applyBorder="1" applyProtection="1">
      <protection locked="0"/>
    </xf>
    <xf numFmtId="169" fontId="3" fillId="0" borderId="0" xfId="3" applyNumberFormat="1" applyFont="1" applyFill="1" applyBorder="1" applyProtection="1">
      <protection locked="0"/>
    </xf>
    <xf numFmtId="165" fontId="6" fillId="0" borderId="0" xfId="7" applyFont="1" applyFill="1" applyBorder="1" applyProtection="1">
      <protection locked="0"/>
    </xf>
    <xf numFmtId="10" fontId="6" fillId="0" borderId="0" xfId="6" applyNumberFormat="1" applyFont="1" applyFill="1" applyBorder="1" applyProtection="1">
      <protection locked="0"/>
    </xf>
    <xf numFmtId="0" fontId="3" fillId="0" borderId="0" xfId="3" applyFont="1" applyProtection="1">
      <protection locked="0"/>
    </xf>
    <xf numFmtId="0" fontId="3" fillId="0" borderId="0" xfId="3" applyFont="1" applyAlignment="1" applyProtection="1">
      <alignment vertical="top" wrapText="1"/>
      <protection locked="0"/>
    </xf>
    <xf numFmtId="0" fontId="2" fillId="0" borderId="0" xfId="3" applyFont="1" applyAlignment="1" applyProtection="1">
      <alignment horizontal="center"/>
      <protection locked="0"/>
    </xf>
    <xf numFmtId="0" fontId="2" fillId="0" borderId="0" xfId="3" applyFont="1" applyAlignment="1" applyProtection="1">
      <alignment horizontal="center" vertical="center"/>
      <protection locked="0"/>
    </xf>
    <xf numFmtId="0" fontId="2" fillId="0" borderId="0" xfId="3" applyFont="1" applyAlignment="1" applyProtection="1">
      <alignment vertical="top"/>
      <protection locked="0"/>
    </xf>
    <xf numFmtId="0" fontId="2" fillId="0" borderId="0" xfId="3" applyFont="1" applyAlignment="1" applyProtection="1">
      <alignment horizontal="center" vertical="top"/>
      <protection locked="0"/>
    </xf>
    <xf numFmtId="0" fontId="2" fillId="0" borderId="0" xfId="3" applyFont="1" applyAlignment="1" applyProtection="1">
      <alignment horizontal="left" vertical="top" wrapText="1"/>
      <protection locked="0"/>
    </xf>
    <xf numFmtId="169" fontId="0" fillId="0" borderId="3" xfId="2" applyNumberFormat="1" applyFont="1" applyBorder="1" applyProtection="1">
      <protection locked="0"/>
    </xf>
    <xf numFmtId="164" fontId="2" fillId="0" borderId="0" xfId="3" applyNumberFormat="1" applyFont="1" applyProtection="1">
      <protection locked="0"/>
    </xf>
    <xf numFmtId="0" fontId="2" fillId="0" borderId="33" xfId="3" applyFont="1" applyBorder="1" applyAlignment="1" applyProtection="1">
      <alignment horizontal="center" vertical="center"/>
      <protection locked="0"/>
    </xf>
    <xf numFmtId="0" fontId="2" fillId="0" borderId="34" xfId="3" applyFont="1" applyBorder="1" applyAlignment="1" applyProtection="1">
      <alignment vertical="center" wrapText="1"/>
      <protection locked="0"/>
    </xf>
    <xf numFmtId="169" fontId="2" fillId="4" borderId="33" xfId="2" applyNumberFormat="1" applyFont="1" applyFill="1" applyBorder="1" applyProtection="1">
      <protection locked="0"/>
    </xf>
    <xf numFmtId="169" fontId="6" fillId="0" borderId="0" xfId="5" applyNumberFormat="1" applyFont="1" applyFill="1" applyBorder="1" applyProtection="1">
      <protection locked="0"/>
    </xf>
    <xf numFmtId="169" fontId="6" fillId="4" borderId="35" xfId="5" applyNumberFormat="1" applyFont="1" applyFill="1" applyBorder="1" applyProtection="1">
      <protection locked="0"/>
    </xf>
    <xf numFmtId="169" fontId="6" fillId="4" borderId="33" xfId="5" applyNumberFormat="1" applyFont="1" applyFill="1" applyBorder="1" applyProtection="1">
      <protection locked="0"/>
    </xf>
    <xf numFmtId="165" fontId="1" fillId="4" borderId="36" xfId="1" applyFill="1" applyBorder="1" applyProtection="1">
      <protection locked="0"/>
    </xf>
    <xf numFmtId="0" fontId="2" fillId="0" borderId="1" xfId="3" applyFont="1" applyBorder="1" applyAlignment="1" applyProtection="1">
      <alignment horizontal="left" vertical="center" wrapText="1"/>
      <protection locked="0"/>
    </xf>
    <xf numFmtId="0" fontId="2" fillId="0" borderId="2" xfId="3" applyFont="1" applyBorder="1" applyAlignment="1" applyProtection="1">
      <alignment horizontal="left" vertical="center" wrapText="1"/>
      <protection locked="0"/>
    </xf>
    <xf numFmtId="0" fontId="2" fillId="0" borderId="3" xfId="3" applyFont="1" applyBorder="1" applyAlignment="1" applyProtection="1">
      <alignment horizontal="left" vertical="center" wrapText="1"/>
      <protection locked="0"/>
    </xf>
    <xf numFmtId="0" fontId="7" fillId="0" borderId="4" xfId="3" applyFont="1" applyBorder="1" applyAlignment="1" applyProtection="1">
      <alignment horizontal="center"/>
      <protection locked="0"/>
    </xf>
    <xf numFmtId="0" fontId="7" fillId="0" borderId="5" xfId="3" applyFont="1" applyBorder="1" applyAlignment="1" applyProtection="1">
      <alignment horizontal="center"/>
      <protection locked="0"/>
    </xf>
    <xf numFmtId="0" fontId="5" fillId="0" borderId="6" xfId="3" applyFont="1" applyBorder="1" applyAlignment="1" applyProtection="1">
      <alignment horizontal="center" vertical="center"/>
      <protection locked="0"/>
    </xf>
    <xf numFmtId="0" fontId="5" fillId="0" borderId="7" xfId="3" applyFont="1" applyBorder="1" applyAlignment="1" applyProtection="1">
      <alignment horizontal="center" vertical="center"/>
      <protection locked="0"/>
    </xf>
    <xf numFmtId="0" fontId="5" fillId="0" borderId="8" xfId="3" applyFont="1" applyBorder="1" applyAlignment="1" applyProtection="1">
      <alignment horizontal="center" vertical="center"/>
      <protection locked="0"/>
    </xf>
    <xf numFmtId="0" fontId="5" fillId="0" borderId="6" xfId="3" applyFont="1" applyBorder="1" applyAlignment="1" applyProtection="1">
      <alignment horizontal="center" wrapText="1"/>
      <protection locked="0"/>
    </xf>
    <xf numFmtId="0" fontId="5" fillId="0" borderId="7" xfId="3" applyFont="1" applyBorder="1" applyAlignment="1" applyProtection="1">
      <alignment horizontal="center" wrapText="1"/>
      <protection locked="0"/>
    </xf>
    <xf numFmtId="0" fontId="5" fillId="0" borderId="8" xfId="3" applyFont="1" applyBorder="1" applyAlignment="1" applyProtection="1">
      <alignment horizontal="center" wrapText="1"/>
      <protection locked="0"/>
    </xf>
    <xf numFmtId="0" fontId="4" fillId="0" borderId="0" xfId="3" applyFont="1" applyAlignment="1" applyProtection="1">
      <alignment horizontal="center"/>
      <protection locked="0"/>
    </xf>
    <xf numFmtId="0" fontId="3" fillId="0" borderId="1" xfId="3" applyFont="1" applyBorder="1" applyAlignment="1" applyProtection="1">
      <alignment horizontal="center" vertical="center"/>
      <protection locked="0"/>
    </xf>
    <xf numFmtId="0" fontId="3" fillId="0" borderId="2" xfId="3" applyFont="1" applyBorder="1" applyAlignment="1" applyProtection="1">
      <alignment horizontal="center" vertical="center"/>
      <protection locked="0"/>
    </xf>
    <xf numFmtId="0" fontId="3" fillId="0" borderId="3" xfId="3" applyFont="1" applyBorder="1" applyAlignment="1" applyProtection="1">
      <alignment horizontal="left" vertical="center" wrapText="1"/>
      <protection locked="0"/>
    </xf>
    <xf numFmtId="0" fontId="2" fillId="0" borderId="0" xfId="3" applyFont="1" applyAlignment="1" applyProtection="1">
      <alignment horizontal="left" vertical="top" wrapText="1"/>
      <protection locked="0"/>
    </xf>
    <xf numFmtId="0" fontId="3" fillId="3" borderId="9" xfId="3" applyFont="1" applyFill="1" applyBorder="1" applyAlignment="1" applyProtection="1">
      <alignment vertical="center"/>
      <protection locked="0"/>
    </xf>
    <xf numFmtId="0" fontId="3" fillId="3" borderId="18" xfId="3" applyFont="1" applyFill="1" applyBorder="1" applyAlignment="1" applyProtection="1">
      <alignment vertical="center"/>
      <protection locked="0"/>
    </xf>
    <xf numFmtId="0" fontId="3" fillId="3" borderId="10" xfId="3" applyFont="1" applyFill="1" applyBorder="1" applyAlignment="1" applyProtection="1">
      <alignment vertical="center"/>
      <protection locked="0"/>
    </xf>
    <xf numFmtId="0" fontId="3" fillId="3" borderId="19" xfId="3" applyFont="1" applyFill="1" applyBorder="1" applyAlignment="1" applyProtection="1">
      <alignment vertical="center"/>
      <protection locked="0"/>
    </xf>
    <xf numFmtId="0" fontId="2" fillId="0" borderId="0" xfId="3" applyFont="1" applyAlignment="1" applyProtection="1">
      <alignment horizontal="left" wrapText="1"/>
      <protection locked="0"/>
    </xf>
  </cellXfs>
  <cellStyles count="8">
    <cellStyle name="Comma" xfId="1" builtinId="3"/>
    <cellStyle name="Comma 5" xfId="7"/>
    <cellStyle name="Currency" xfId="2" builtinId="4"/>
    <cellStyle name="Currency 4" xfId="5"/>
    <cellStyle name="Normal" xfId="0" builtinId="0"/>
    <cellStyle name="Normal 2" xfId="3"/>
    <cellStyle name="Normal 7" xfId="4"/>
    <cellStyle name="Percent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15</xdr:row>
          <xdr:rowOff>0</xdr:rowOff>
        </xdr:from>
        <xdr:to>
          <xdr:col>1</xdr:col>
          <xdr:colOff>609600</xdr:colOff>
          <xdr:row>15</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17</xdr:row>
          <xdr:rowOff>0</xdr:rowOff>
        </xdr:from>
        <xdr:to>
          <xdr:col>1</xdr:col>
          <xdr:colOff>581025</xdr:colOff>
          <xdr:row>17</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16</xdr:row>
          <xdr:rowOff>0</xdr:rowOff>
        </xdr:from>
        <xdr:to>
          <xdr:col>1</xdr:col>
          <xdr:colOff>542925</xdr:colOff>
          <xdr:row>16</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81</xdr:row>
          <xdr:rowOff>0</xdr:rowOff>
        </xdr:from>
        <xdr:to>
          <xdr:col>1</xdr:col>
          <xdr:colOff>609600</xdr:colOff>
          <xdr:row>81</xdr:row>
          <xdr:rowOff>114300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83</xdr:row>
          <xdr:rowOff>0</xdr:rowOff>
        </xdr:from>
        <xdr:to>
          <xdr:col>1</xdr:col>
          <xdr:colOff>581025</xdr:colOff>
          <xdr:row>83</xdr:row>
          <xdr:rowOff>142875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82</xdr:row>
          <xdr:rowOff>0</xdr:rowOff>
        </xdr:from>
        <xdr:to>
          <xdr:col>1</xdr:col>
          <xdr:colOff>542925</xdr:colOff>
          <xdr:row>82</xdr:row>
          <xdr:rowOff>114300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148</xdr:row>
          <xdr:rowOff>0</xdr:rowOff>
        </xdr:from>
        <xdr:to>
          <xdr:col>1</xdr:col>
          <xdr:colOff>609600</xdr:colOff>
          <xdr:row>148</xdr:row>
          <xdr:rowOff>114300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150</xdr:row>
          <xdr:rowOff>0</xdr:rowOff>
        </xdr:from>
        <xdr:to>
          <xdr:col>1</xdr:col>
          <xdr:colOff>581025</xdr:colOff>
          <xdr:row>150</xdr:row>
          <xdr:rowOff>142875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149</xdr:row>
          <xdr:rowOff>0</xdr:rowOff>
        </xdr:from>
        <xdr:to>
          <xdr:col>1</xdr:col>
          <xdr:colOff>542925</xdr:colOff>
          <xdr:row>149</xdr:row>
          <xdr:rowOff>114300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216</xdr:row>
          <xdr:rowOff>0</xdr:rowOff>
        </xdr:from>
        <xdr:to>
          <xdr:col>1</xdr:col>
          <xdr:colOff>609600</xdr:colOff>
          <xdr:row>216</xdr:row>
          <xdr:rowOff>114300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218</xdr:row>
          <xdr:rowOff>0</xdr:rowOff>
        </xdr:from>
        <xdr:to>
          <xdr:col>1</xdr:col>
          <xdr:colOff>581025</xdr:colOff>
          <xdr:row>218</xdr:row>
          <xdr:rowOff>142875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217</xdr:row>
          <xdr:rowOff>0</xdr:rowOff>
        </xdr:from>
        <xdr:to>
          <xdr:col>1</xdr:col>
          <xdr:colOff>542925</xdr:colOff>
          <xdr:row>217</xdr:row>
          <xdr:rowOff>114300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284</xdr:row>
          <xdr:rowOff>0</xdr:rowOff>
        </xdr:from>
        <xdr:to>
          <xdr:col>1</xdr:col>
          <xdr:colOff>609600</xdr:colOff>
          <xdr:row>284</xdr:row>
          <xdr:rowOff>114300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286</xdr:row>
          <xdr:rowOff>0</xdr:rowOff>
        </xdr:from>
        <xdr:to>
          <xdr:col>1</xdr:col>
          <xdr:colOff>581025</xdr:colOff>
          <xdr:row>286</xdr:row>
          <xdr:rowOff>142875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285</xdr:row>
          <xdr:rowOff>0</xdr:rowOff>
        </xdr:from>
        <xdr:to>
          <xdr:col>1</xdr:col>
          <xdr:colOff>542925</xdr:colOff>
          <xdr:row>285</xdr:row>
          <xdr:rowOff>114300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284</xdr:row>
          <xdr:rowOff>0</xdr:rowOff>
        </xdr:from>
        <xdr:to>
          <xdr:col>1</xdr:col>
          <xdr:colOff>609600</xdr:colOff>
          <xdr:row>284</xdr:row>
          <xdr:rowOff>114300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286</xdr:row>
          <xdr:rowOff>0</xdr:rowOff>
        </xdr:from>
        <xdr:to>
          <xdr:col>1</xdr:col>
          <xdr:colOff>581025</xdr:colOff>
          <xdr:row>286</xdr:row>
          <xdr:rowOff>142875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285</xdr:row>
          <xdr:rowOff>0</xdr:rowOff>
        </xdr:from>
        <xdr:to>
          <xdr:col>1</xdr:col>
          <xdr:colOff>542925</xdr:colOff>
          <xdr:row>285</xdr:row>
          <xdr:rowOff>114300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351</xdr:row>
          <xdr:rowOff>0</xdr:rowOff>
        </xdr:from>
        <xdr:to>
          <xdr:col>1</xdr:col>
          <xdr:colOff>609600</xdr:colOff>
          <xdr:row>351</xdr:row>
          <xdr:rowOff>114300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353</xdr:row>
          <xdr:rowOff>0</xdr:rowOff>
        </xdr:from>
        <xdr:to>
          <xdr:col>1</xdr:col>
          <xdr:colOff>581025</xdr:colOff>
          <xdr:row>353</xdr:row>
          <xdr:rowOff>142875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352</xdr:row>
          <xdr:rowOff>0</xdr:rowOff>
        </xdr:from>
        <xdr:to>
          <xdr:col>1</xdr:col>
          <xdr:colOff>542925</xdr:colOff>
          <xdr:row>352</xdr:row>
          <xdr:rowOff>114300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351</xdr:row>
          <xdr:rowOff>0</xdr:rowOff>
        </xdr:from>
        <xdr:to>
          <xdr:col>1</xdr:col>
          <xdr:colOff>609600</xdr:colOff>
          <xdr:row>351</xdr:row>
          <xdr:rowOff>114300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353</xdr:row>
          <xdr:rowOff>0</xdr:rowOff>
        </xdr:from>
        <xdr:to>
          <xdr:col>1</xdr:col>
          <xdr:colOff>581025</xdr:colOff>
          <xdr:row>353</xdr:row>
          <xdr:rowOff>142875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352</xdr:row>
          <xdr:rowOff>0</xdr:rowOff>
        </xdr:from>
        <xdr:to>
          <xdr:col>1</xdr:col>
          <xdr:colOff>542925</xdr:colOff>
          <xdr:row>352</xdr:row>
          <xdr:rowOff>114300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418</xdr:row>
          <xdr:rowOff>0</xdr:rowOff>
        </xdr:from>
        <xdr:to>
          <xdr:col>1</xdr:col>
          <xdr:colOff>609600</xdr:colOff>
          <xdr:row>418</xdr:row>
          <xdr:rowOff>114300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420</xdr:row>
          <xdr:rowOff>0</xdr:rowOff>
        </xdr:from>
        <xdr:to>
          <xdr:col>1</xdr:col>
          <xdr:colOff>581025</xdr:colOff>
          <xdr:row>420</xdr:row>
          <xdr:rowOff>142875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419</xdr:row>
          <xdr:rowOff>0</xdr:rowOff>
        </xdr:from>
        <xdr:to>
          <xdr:col>1</xdr:col>
          <xdr:colOff>542925</xdr:colOff>
          <xdr:row>419</xdr:row>
          <xdr:rowOff>114300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418</xdr:row>
          <xdr:rowOff>0</xdr:rowOff>
        </xdr:from>
        <xdr:to>
          <xdr:col>1</xdr:col>
          <xdr:colOff>609600</xdr:colOff>
          <xdr:row>418</xdr:row>
          <xdr:rowOff>114300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420</xdr:row>
          <xdr:rowOff>0</xdr:rowOff>
        </xdr:from>
        <xdr:to>
          <xdr:col>1</xdr:col>
          <xdr:colOff>581025</xdr:colOff>
          <xdr:row>420</xdr:row>
          <xdr:rowOff>142875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419</xdr:row>
          <xdr:rowOff>0</xdr:rowOff>
        </xdr:from>
        <xdr:to>
          <xdr:col>1</xdr:col>
          <xdr:colOff>542925</xdr:colOff>
          <xdr:row>419</xdr:row>
          <xdr:rowOff>114300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485</xdr:row>
          <xdr:rowOff>0</xdr:rowOff>
        </xdr:from>
        <xdr:to>
          <xdr:col>1</xdr:col>
          <xdr:colOff>609600</xdr:colOff>
          <xdr:row>485</xdr:row>
          <xdr:rowOff>114300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487</xdr:row>
          <xdr:rowOff>0</xdr:rowOff>
        </xdr:from>
        <xdr:to>
          <xdr:col>1</xdr:col>
          <xdr:colOff>581025</xdr:colOff>
          <xdr:row>487</xdr:row>
          <xdr:rowOff>142875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486</xdr:row>
          <xdr:rowOff>0</xdr:rowOff>
        </xdr:from>
        <xdr:to>
          <xdr:col>1</xdr:col>
          <xdr:colOff>542925</xdr:colOff>
          <xdr:row>486</xdr:row>
          <xdr:rowOff>114300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485</xdr:row>
          <xdr:rowOff>0</xdr:rowOff>
        </xdr:from>
        <xdr:to>
          <xdr:col>1</xdr:col>
          <xdr:colOff>609600</xdr:colOff>
          <xdr:row>485</xdr:row>
          <xdr:rowOff>114300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487</xdr:row>
          <xdr:rowOff>0</xdr:rowOff>
        </xdr:from>
        <xdr:to>
          <xdr:col>1</xdr:col>
          <xdr:colOff>581025</xdr:colOff>
          <xdr:row>487</xdr:row>
          <xdr:rowOff>142875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486</xdr:row>
          <xdr:rowOff>0</xdr:rowOff>
        </xdr:from>
        <xdr:to>
          <xdr:col>1</xdr:col>
          <xdr:colOff>542925</xdr:colOff>
          <xdr:row>486</xdr:row>
          <xdr:rowOff>114300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TPL-Regulatory\2018%20COS%20Rate%20App\Final%20OEB%20Models\ETPL_2018_Filing_Requirements_Chapter2_Appendices__EB-2017-0038%20%20(3Feb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row r="17">
          <cell r="M17">
            <v>455375.65</v>
          </cell>
        </row>
        <row r="18">
          <cell r="M18">
            <v>42932.04</v>
          </cell>
        </row>
        <row r="19">
          <cell r="M19">
            <v>103344.08</v>
          </cell>
        </row>
        <row r="20">
          <cell r="M20">
            <v>124624.34</v>
          </cell>
        </row>
        <row r="21">
          <cell r="M21">
            <v>0</v>
          </cell>
        </row>
        <row r="22">
          <cell r="M22">
            <v>0</v>
          </cell>
        </row>
        <row r="23">
          <cell r="M23">
            <v>416938.75999999995</v>
          </cell>
        </row>
        <row r="24">
          <cell r="M24">
            <v>0</v>
          </cell>
        </row>
        <row r="25">
          <cell r="M25">
            <v>3625291.0299999993</v>
          </cell>
        </row>
        <row r="26">
          <cell r="M26">
            <v>3973942.9299999988</v>
          </cell>
        </row>
        <row r="27">
          <cell r="M27">
            <v>2397564.6900000004</v>
          </cell>
        </row>
        <row r="28">
          <cell r="M28">
            <v>4872044.54</v>
          </cell>
        </row>
        <row r="29">
          <cell r="M29">
            <v>6053932.2699999996</v>
          </cell>
        </row>
        <row r="30">
          <cell r="M30">
            <v>2484787.5800000005</v>
          </cell>
        </row>
        <row r="31">
          <cell r="M31">
            <v>2475115.7000000002</v>
          </cell>
        </row>
        <row r="32">
          <cell r="M32">
            <v>0</v>
          </cell>
        </row>
        <row r="33">
          <cell r="M33">
            <v>0</v>
          </cell>
        </row>
        <row r="34">
          <cell r="M34">
            <v>0</v>
          </cell>
        </row>
        <row r="35">
          <cell r="M35">
            <v>174258.88</v>
          </cell>
        </row>
        <row r="36">
          <cell r="M36">
            <v>23165.340000000011</v>
          </cell>
        </row>
        <row r="37">
          <cell r="M37">
            <v>0</v>
          </cell>
        </row>
        <row r="38">
          <cell r="M38">
            <v>0</v>
          </cell>
        </row>
        <row r="39">
          <cell r="M39">
            <v>0</v>
          </cell>
        </row>
        <row r="40">
          <cell r="M40">
            <v>41332</v>
          </cell>
        </row>
        <row r="41">
          <cell r="M41">
            <v>925955.20000000088</v>
          </cell>
        </row>
        <row r="42">
          <cell r="M42">
            <v>0</v>
          </cell>
        </row>
        <row r="43">
          <cell r="M43">
            <v>79939.59</v>
          </cell>
        </row>
        <row r="44">
          <cell r="M44">
            <v>11001.12</v>
          </cell>
        </row>
        <row r="45">
          <cell r="M45">
            <v>51893.599999999999</v>
          </cell>
        </row>
        <row r="46">
          <cell r="M46">
            <v>0</v>
          </cell>
        </row>
        <row r="47">
          <cell r="M47">
            <v>0</v>
          </cell>
        </row>
        <row r="48">
          <cell r="M48">
            <v>0</v>
          </cell>
        </row>
        <row r="49">
          <cell r="M49">
            <v>0</v>
          </cell>
        </row>
        <row r="50">
          <cell r="M50">
            <v>0</v>
          </cell>
        </row>
        <row r="51">
          <cell r="M51">
            <v>203266.79</v>
          </cell>
        </row>
        <row r="52">
          <cell r="M52">
            <v>0</v>
          </cell>
        </row>
        <row r="53">
          <cell r="M53">
            <v>0</v>
          </cell>
        </row>
        <row r="54">
          <cell r="M54">
            <v>-4479752.2</v>
          </cell>
        </row>
        <row r="107">
          <cell r="D107">
            <v>1085462.72</v>
          </cell>
          <cell r="M107">
            <v>402592.5</v>
          </cell>
        </row>
        <row r="108">
          <cell r="M108">
            <v>43879.040000000001</v>
          </cell>
        </row>
        <row r="109">
          <cell r="M109">
            <v>104039.08</v>
          </cell>
        </row>
        <row r="110">
          <cell r="D110">
            <v>195950.97</v>
          </cell>
          <cell r="M110">
            <v>145794.17000000001</v>
          </cell>
        </row>
        <row r="111">
          <cell r="M111">
            <v>0</v>
          </cell>
        </row>
        <row r="112">
          <cell r="M112">
            <v>0</v>
          </cell>
        </row>
        <row r="113">
          <cell r="D113">
            <v>604688.71</v>
          </cell>
          <cell r="M113">
            <v>423044.88709565229</v>
          </cell>
        </row>
        <row r="114">
          <cell r="M114">
            <v>0</v>
          </cell>
        </row>
        <row r="115">
          <cell r="D115">
            <v>6051734.2299999995</v>
          </cell>
          <cell r="M115">
            <v>4015623.2747665741</v>
          </cell>
        </row>
        <row r="116">
          <cell r="D116">
            <v>11314398.559999999</v>
          </cell>
          <cell r="M116">
            <v>5049454.0686400868</v>
          </cell>
        </row>
        <row r="117">
          <cell r="D117">
            <v>2687172.22</v>
          </cell>
          <cell r="M117">
            <v>2378599.973294558</v>
          </cell>
        </row>
        <row r="118">
          <cell r="D118">
            <v>5677682.96</v>
          </cell>
          <cell r="M118">
            <v>5103144.8589108996</v>
          </cell>
        </row>
        <row r="119">
          <cell r="D119">
            <v>7280069.7399999993</v>
          </cell>
          <cell r="M119">
            <v>6551942.5093659144</v>
          </cell>
        </row>
        <row r="120">
          <cell r="D120">
            <v>3903443.2900000005</v>
          </cell>
          <cell r="M120">
            <v>2749228.0563997268</v>
          </cell>
        </row>
        <row r="121">
          <cell r="D121">
            <v>1632236</v>
          </cell>
          <cell r="M121">
            <v>469081.23501596926</v>
          </cell>
        </row>
        <row r="122">
          <cell r="D122">
            <v>2887735</v>
          </cell>
          <cell r="M122">
            <v>3117386.2479853281</v>
          </cell>
        </row>
        <row r="123">
          <cell r="M123">
            <v>0</v>
          </cell>
        </row>
        <row r="124">
          <cell r="M124">
            <v>0</v>
          </cell>
        </row>
        <row r="125">
          <cell r="D125">
            <v>187457.04</v>
          </cell>
          <cell r="M125">
            <v>223638.78</v>
          </cell>
        </row>
        <row r="126">
          <cell r="D126">
            <v>86363.57</v>
          </cell>
          <cell r="M126">
            <v>21131.350000000006</v>
          </cell>
        </row>
        <row r="127">
          <cell r="M127">
            <v>0</v>
          </cell>
        </row>
        <row r="128">
          <cell r="D128">
            <v>97941</v>
          </cell>
          <cell r="M128">
            <v>0</v>
          </cell>
        </row>
        <row r="129">
          <cell r="D129">
            <v>3892</v>
          </cell>
          <cell r="M129">
            <v>0</v>
          </cell>
        </row>
        <row r="130">
          <cell r="D130">
            <v>45925</v>
          </cell>
          <cell r="M130">
            <v>83695.75</v>
          </cell>
        </row>
        <row r="131">
          <cell r="D131">
            <v>2671827.7200000007</v>
          </cell>
          <cell r="M131">
            <v>1051728.2000000009</v>
          </cell>
        </row>
        <row r="132">
          <cell r="M132">
            <v>0</v>
          </cell>
        </row>
        <row r="133">
          <cell r="D133">
            <v>175797.59</v>
          </cell>
          <cell r="M133">
            <v>74551.109999999986</v>
          </cell>
        </row>
        <row r="134">
          <cell r="D134">
            <v>14462.12</v>
          </cell>
          <cell r="M134">
            <v>9193.1400000000012</v>
          </cell>
        </row>
        <row r="135">
          <cell r="D135">
            <v>64090.6</v>
          </cell>
          <cell r="M135">
            <v>43881.82</v>
          </cell>
        </row>
        <row r="136">
          <cell r="M136">
            <v>0</v>
          </cell>
        </row>
        <row r="137">
          <cell r="M137">
            <v>0</v>
          </cell>
        </row>
        <row r="138">
          <cell r="M138">
            <v>0</v>
          </cell>
        </row>
        <row r="139">
          <cell r="M139">
            <v>0</v>
          </cell>
        </row>
        <row r="140">
          <cell r="M140">
            <v>0</v>
          </cell>
        </row>
        <row r="141">
          <cell r="D141">
            <v>213964.79</v>
          </cell>
          <cell r="M141">
            <v>198467.89</v>
          </cell>
        </row>
        <row r="142">
          <cell r="M142">
            <v>0</v>
          </cell>
        </row>
        <row r="143">
          <cell r="M143">
            <v>0</v>
          </cell>
        </row>
        <row r="144">
          <cell r="D144">
            <v>-5344138.28</v>
          </cell>
          <cell r="M144">
            <v>-5819423.9699999997</v>
          </cell>
        </row>
        <row r="181">
          <cell r="D181">
            <v>1085462.72</v>
          </cell>
          <cell r="E181">
            <v>54670.75</v>
          </cell>
        </row>
        <row r="182">
          <cell r="E182">
            <v>947</v>
          </cell>
        </row>
        <row r="183">
          <cell r="E183">
            <v>695</v>
          </cell>
        </row>
        <row r="184">
          <cell r="D184">
            <v>195950.97</v>
          </cell>
          <cell r="E184">
            <v>24917.26</v>
          </cell>
        </row>
        <row r="187">
          <cell r="D187">
            <v>604688.71</v>
          </cell>
          <cell r="E187">
            <v>12875</v>
          </cell>
        </row>
        <row r="189">
          <cell r="D189">
            <v>6051734.2299999995</v>
          </cell>
          <cell r="E189">
            <v>471688.41</v>
          </cell>
        </row>
        <row r="190">
          <cell r="D190">
            <v>11314398.559999999</v>
          </cell>
          <cell r="E190">
            <v>700608.48</v>
          </cell>
        </row>
        <row r="191">
          <cell r="D191">
            <v>2687172.22</v>
          </cell>
          <cell r="E191">
            <v>30269.8</v>
          </cell>
        </row>
        <row r="192">
          <cell r="D192">
            <v>5677682.96</v>
          </cell>
          <cell r="E192">
            <v>344472.73</v>
          </cell>
        </row>
        <row r="193">
          <cell r="D193">
            <v>7280069.7399999993</v>
          </cell>
          <cell r="E193">
            <v>604927.6</v>
          </cell>
        </row>
        <row r="194">
          <cell r="D194">
            <v>3903443.2900000005</v>
          </cell>
          <cell r="E194">
            <v>308079.99</v>
          </cell>
        </row>
        <row r="195">
          <cell r="D195">
            <v>1632236.3600000003</v>
          </cell>
          <cell r="E195">
            <v>25248.52</v>
          </cell>
        </row>
        <row r="196">
          <cell r="D196">
            <v>2887735.17</v>
          </cell>
          <cell r="E196">
            <v>211907.02000000002</v>
          </cell>
        </row>
        <row r="199">
          <cell r="D199">
            <v>187457.04</v>
          </cell>
          <cell r="E199">
            <v>53272.5</v>
          </cell>
        </row>
        <row r="200">
          <cell r="D200">
            <v>86363.57</v>
          </cell>
          <cell r="E200">
            <v>3059.23</v>
          </cell>
        </row>
        <row r="204">
          <cell r="D204">
            <v>45925</v>
          </cell>
          <cell r="E204">
            <v>57213.91</v>
          </cell>
        </row>
        <row r="205">
          <cell r="D205">
            <v>2671827.7200000007</v>
          </cell>
          <cell r="E205">
            <v>386631.99</v>
          </cell>
        </row>
        <row r="207">
          <cell r="D207">
            <v>175797.59</v>
          </cell>
          <cell r="E207">
            <v>16441.830000000002</v>
          </cell>
        </row>
        <row r="208">
          <cell r="D208">
            <v>14462.12</v>
          </cell>
        </row>
        <row r="209">
          <cell r="D209">
            <v>64090.6</v>
          </cell>
        </row>
        <row r="215">
          <cell r="D215">
            <v>213964.79</v>
          </cell>
          <cell r="E215">
            <v>42215.85</v>
          </cell>
        </row>
        <row r="218">
          <cell r="D218">
            <v>-5344138.28</v>
          </cell>
          <cell r="E218">
            <v>-1446296.2299999995</v>
          </cell>
        </row>
        <row r="253">
          <cell r="D253">
            <v>1140133.47</v>
          </cell>
          <cell r="E253">
            <v>87557.439999999944</v>
          </cell>
        </row>
        <row r="254">
          <cell r="E254">
            <v>0</v>
          </cell>
        </row>
        <row r="255">
          <cell r="E255">
            <v>0</v>
          </cell>
        </row>
        <row r="256">
          <cell r="D256">
            <v>220868.23</v>
          </cell>
          <cell r="E256">
            <v>4014</v>
          </cell>
        </row>
        <row r="257">
          <cell r="E257">
            <v>0</v>
          </cell>
        </row>
        <row r="258">
          <cell r="E258">
            <v>0</v>
          </cell>
        </row>
        <row r="259">
          <cell r="D259">
            <v>617563.71</v>
          </cell>
          <cell r="E259">
            <v>3664.9073003279773</v>
          </cell>
        </row>
        <row r="260">
          <cell r="E260">
            <v>0</v>
          </cell>
        </row>
        <row r="261">
          <cell r="D261">
            <v>6523422.6399999997</v>
          </cell>
          <cell r="E261">
            <v>1270813.2524724056</v>
          </cell>
        </row>
        <row r="262">
          <cell r="D262">
            <v>12015007.039999999</v>
          </cell>
          <cell r="E262">
            <v>1410234.9119059034</v>
          </cell>
        </row>
        <row r="263">
          <cell r="D263">
            <v>2717442.02</v>
          </cell>
          <cell r="E263">
            <v>61798.831699930488</v>
          </cell>
        </row>
        <row r="264">
          <cell r="D264">
            <v>6022155.6899999995</v>
          </cell>
          <cell r="E264">
            <v>734038.68367366423</v>
          </cell>
        </row>
        <row r="265">
          <cell r="D265">
            <v>7774879.3399999989</v>
          </cell>
          <cell r="E265">
            <v>598730.32253643672</v>
          </cell>
        </row>
        <row r="266">
          <cell r="D266">
            <v>4211523.28</v>
          </cell>
          <cell r="E266">
            <v>548804.4075754697</v>
          </cell>
        </row>
        <row r="267">
          <cell r="E267">
            <v>0</v>
          </cell>
        </row>
        <row r="268">
          <cell r="D268">
            <v>4757127.07</v>
          </cell>
          <cell r="E268">
            <v>162463.44158962549</v>
          </cell>
        </row>
        <row r="269">
          <cell r="E269">
            <v>0</v>
          </cell>
        </row>
        <row r="270">
          <cell r="E270">
            <v>0</v>
          </cell>
        </row>
        <row r="271">
          <cell r="D271">
            <v>240729.54</v>
          </cell>
          <cell r="E271">
            <v>47056.26999999999</v>
          </cell>
        </row>
        <row r="272">
          <cell r="D272">
            <v>89422.8</v>
          </cell>
          <cell r="E272">
            <v>2395</v>
          </cell>
        </row>
        <row r="273">
          <cell r="E273">
            <v>0</v>
          </cell>
        </row>
        <row r="274">
          <cell r="E274">
            <v>0</v>
          </cell>
        </row>
        <row r="275">
          <cell r="E275">
            <v>0</v>
          </cell>
        </row>
        <row r="276">
          <cell r="D276">
            <v>103138.91</v>
          </cell>
          <cell r="E276">
            <v>34018.25</v>
          </cell>
        </row>
        <row r="277">
          <cell r="D277">
            <v>3011859.7100000009</v>
          </cell>
          <cell r="E277">
            <v>137333.99999999991</v>
          </cell>
        </row>
        <row r="278">
          <cell r="E278">
            <v>0</v>
          </cell>
        </row>
        <row r="279">
          <cell r="D279">
            <v>192239.41999999998</v>
          </cell>
          <cell r="E279">
            <v>23803.409999999974</v>
          </cell>
        </row>
        <row r="280">
          <cell r="D280">
            <v>14462.12</v>
          </cell>
          <cell r="E280">
            <v>0</v>
          </cell>
        </row>
        <row r="281">
          <cell r="D281">
            <v>64090.6</v>
          </cell>
          <cell r="E281">
            <v>0</v>
          </cell>
        </row>
        <row r="282">
          <cell r="E282">
            <v>0</v>
          </cell>
        </row>
        <row r="283">
          <cell r="E283">
            <v>0</v>
          </cell>
        </row>
        <row r="284">
          <cell r="E284">
            <v>0</v>
          </cell>
        </row>
        <row r="285">
          <cell r="E285">
            <v>0</v>
          </cell>
        </row>
        <row r="286">
          <cell r="E286">
            <v>0</v>
          </cell>
        </row>
        <row r="287">
          <cell r="D287">
            <v>256180.64</v>
          </cell>
          <cell r="E287">
            <v>3856.3099999999977</v>
          </cell>
        </row>
        <row r="288">
          <cell r="E288">
            <v>0</v>
          </cell>
        </row>
        <row r="289">
          <cell r="E289">
            <v>0</v>
          </cell>
        </row>
        <row r="290">
          <cell r="D290">
            <v>-6790434.5099999998</v>
          </cell>
        </row>
        <row r="291">
          <cell r="E291">
            <v>-810945.87000000011</v>
          </cell>
        </row>
        <row r="324">
          <cell r="D324">
            <v>1140133.47</v>
          </cell>
          <cell r="E324">
            <v>87557.439999999944</v>
          </cell>
          <cell r="M324">
            <v>330909.42999999993</v>
          </cell>
        </row>
        <row r="325">
          <cell r="M325">
            <v>43879.040000000001</v>
          </cell>
        </row>
        <row r="326">
          <cell r="M326">
            <v>104039.08</v>
          </cell>
        </row>
        <row r="327">
          <cell r="D327">
            <v>220868.23</v>
          </cell>
          <cell r="E327">
            <v>4014</v>
          </cell>
          <cell r="M327">
            <v>145819.65000000002</v>
          </cell>
        </row>
        <row r="328">
          <cell r="M328">
            <v>0</v>
          </cell>
        </row>
        <row r="329">
          <cell r="M329">
            <v>0</v>
          </cell>
        </row>
        <row r="330">
          <cell r="D330">
            <v>617563.71</v>
          </cell>
          <cell r="M330">
            <v>408737.95999999996</v>
          </cell>
        </row>
        <row r="331">
          <cell r="M331">
            <v>0</v>
          </cell>
        </row>
        <row r="332">
          <cell r="D332">
            <v>6523422.6399999997</v>
          </cell>
          <cell r="E332">
            <v>1232100.26</v>
          </cell>
          <cell r="M332">
            <v>5064967.82</v>
          </cell>
        </row>
        <row r="333">
          <cell r="D333">
            <v>12015007.039999999</v>
          </cell>
          <cell r="E333">
            <v>1338932.3300000008</v>
          </cell>
          <cell r="M333">
            <v>6107455.7400000002</v>
          </cell>
        </row>
        <row r="334">
          <cell r="D334">
            <v>2717442.02</v>
          </cell>
          <cell r="E334">
            <v>45672.279999999795</v>
          </cell>
          <cell r="M334">
            <v>2341170.58</v>
          </cell>
        </row>
        <row r="335">
          <cell r="D335">
            <v>6022155.6899999995</v>
          </cell>
          <cell r="E335">
            <v>698300.43999999913</v>
          </cell>
          <cell r="M335">
            <v>5606712.0199999986</v>
          </cell>
        </row>
        <row r="336">
          <cell r="D336">
            <v>7774879.3399999989</v>
          </cell>
          <cell r="E336">
            <v>552590.61000000034</v>
          </cell>
          <cell r="M336">
            <v>6898776.3099999996</v>
          </cell>
        </row>
        <row r="337">
          <cell r="D337">
            <v>4211523.28</v>
          </cell>
          <cell r="E337">
            <v>523811.29000000004</v>
          </cell>
          <cell r="M337">
            <v>3174496.99</v>
          </cell>
        </row>
        <row r="338">
          <cell r="M338">
            <v>459051.75000000047</v>
          </cell>
        </row>
        <row r="339">
          <cell r="D339">
            <v>3099642.19</v>
          </cell>
          <cell r="E339">
            <v>134232.45999999996</v>
          </cell>
          <cell r="M339">
            <v>2900902.81</v>
          </cell>
        </row>
        <row r="340">
          <cell r="M340">
            <v>0</v>
          </cell>
        </row>
        <row r="341">
          <cell r="M341">
            <v>0</v>
          </cell>
        </row>
        <row r="342">
          <cell r="D342">
            <v>240729.54</v>
          </cell>
          <cell r="E342">
            <v>47056.26999999999</v>
          </cell>
          <cell r="M342">
            <v>265890.36</v>
          </cell>
        </row>
        <row r="343">
          <cell r="D343">
            <v>89422.8</v>
          </cell>
          <cell r="E343">
            <v>2395</v>
          </cell>
          <cell r="M343">
            <v>21102.28</v>
          </cell>
        </row>
        <row r="344">
          <cell r="M344">
            <v>0</v>
          </cell>
        </row>
        <row r="345">
          <cell r="M345">
            <v>0</v>
          </cell>
        </row>
        <row r="346">
          <cell r="M346">
            <v>0</v>
          </cell>
        </row>
        <row r="347">
          <cell r="D347">
            <v>103138.91</v>
          </cell>
          <cell r="E347">
            <v>34018.25</v>
          </cell>
          <cell r="M347">
            <v>93684.540000000008</v>
          </cell>
        </row>
        <row r="348">
          <cell r="D348">
            <v>3011859.7100000009</v>
          </cell>
          <cell r="E348">
            <v>137333.99999999991</v>
          </cell>
          <cell r="M348">
            <v>958289.99000000069</v>
          </cell>
        </row>
        <row r="349">
          <cell r="M349">
            <v>0</v>
          </cell>
        </row>
        <row r="350">
          <cell r="D350">
            <v>192239.41999999998</v>
          </cell>
          <cell r="E350">
            <v>23803.409999999974</v>
          </cell>
          <cell r="M350">
            <v>77018.969999999972</v>
          </cell>
        </row>
        <row r="351">
          <cell r="D351">
            <v>14462.12</v>
          </cell>
          <cell r="M351">
            <v>7385.3700000000008</v>
          </cell>
        </row>
        <row r="352">
          <cell r="D352">
            <v>64090.6</v>
          </cell>
          <cell r="M352">
            <v>35870.49</v>
          </cell>
        </row>
        <row r="353">
          <cell r="M353">
            <v>0</v>
          </cell>
        </row>
        <row r="354">
          <cell r="M354">
            <v>0</v>
          </cell>
        </row>
        <row r="355">
          <cell r="M355">
            <v>0</v>
          </cell>
        </row>
        <row r="356">
          <cell r="M356">
            <v>0</v>
          </cell>
        </row>
        <row r="357">
          <cell r="M357">
            <v>0</v>
          </cell>
        </row>
        <row r="358">
          <cell r="D358">
            <v>256180.64</v>
          </cell>
          <cell r="E358">
            <v>3856.3099999999977</v>
          </cell>
          <cell r="M358">
            <v>202324.2</v>
          </cell>
        </row>
        <row r="359">
          <cell r="M359">
            <v>0</v>
          </cell>
        </row>
        <row r="360">
          <cell r="M360">
            <v>0</v>
          </cell>
        </row>
        <row r="361">
          <cell r="D361">
            <v>-6790434.5099999998</v>
          </cell>
          <cell r="M361">
            <v>-5819423.9699999997</v>
          </cell>
        </row>
        <row r="362">
          <cell r="E362">
            <v>-810945.87000000011</v>
          </cell>
          <cell r="M362">
            <v>-691014.08000000007</v>
          </cell>
        </row>
        <row r="412">
          <cell r="D412">
            <v>1227690.9099999999</v>
          </cell>
          <cell r="E412">
            <v>218360.80000000005</v>
          </cell>
          <cell r="M412">
            <v>425683.57999999996</v>
          </cell>
        </row>
        <row r="413">
          <cell r="E413">
            <v>0</v>
          </cell>
          <cell r="M413">
            <v>43879.040000000001</v>
          </cell>
        </row>
        <row r="414">
          <cell r="E414">
            <v>0</v>
          </cell>
          <cell r="M414">
            <v>104039.08</v>
          </cell>
        </row>
        <row r="415">
          <cell r="D415">
            <v>224882.23</v>
          </cell>
          <cell r="E415">
            <v>28387.339999999997</v>
          </cell>
          <cell r="M415">
            <v>169948.46000000002</v>
          </cell>
        </row>
        <row r="416">
          <cell r="M416">
            <v>0</v>
          </cell>
        </row>
        <row r="417">
          <cell r="M417">
            <v>0</v>
          </cell>
        </row>
        <row r="418">
          <cell r="D418">
            <v>617563.71</v>
          </cell>
          <cell r="E418">
            <v>7.2759576141834259E-11</v>
          </cell>
          <cell r="M418">
            <v>364371.58000000007</v>
          </cell>
        </row>
        <row r="419">
          <cell r="M419">
            <v>0</v>
          </cell>
        </row>
        <row r="420">
          <cell r="D420">
            <v>7711126.4299999997</v>
          </cell>
          <cell r="E420">
            <v>706809.00000000035</v>
          </cell>
          <cell r="M420">
            <v>5645688.7300000004</v>
          </cell>
        </row>
        <row r="421">
          <cell r="D421">
            <v>13352040.09</v>
          </cell>
          <cell r="E421">
            <v>983489.00000000058</v>
          </cell>
          <cell r="M421">
            <v>6860376.4200000009</v>
          </cell>
        </row>
        <row r="422">
          <cell r="D422">
            <v>2763114.3</v>
          </cell>
          <cell r="E422">
            <v>113924.05000000028</v>
          </cell>
          <cell r="M422">
            <v>2386731.34</v>
          </cell>
        </row>
        <row r="423">
          <cell r="D423">
            <v>6719334.3099999987</v>
          </cell>
          <cell r="E423">
            <v>298197.3900000006</v>
          </cell>
          <cell r="M423">
            <v>5734023.2399999993</v>
          </cell>
        </row>
        <row r="424">
          <cell r="D424">
            <v>8258463.9899999993</v>
          </cell>
          <cell r="E424">
            <v>725235.29999999888</v>
          </cell>
          <cell r="M424">
            <v>7410622.0699999994</v>
          </cell>
        </row>
        <row r="425">
          <cell r="D425">
            <v>4735334.57</v>
          </cell>
          <cell r="E425">
            <v>605659.81000000052</v>
          </cell>
          <cell r="M425">
            <v>3696187.1000000006</v>
          </cell>
        </row>
        <row r="426">
          <cell r="M426">
            <v>0</v>
          </cell>
        </row>
        <row r="427">
          <cell r="D427">
            <v>4868339.78</v>
          </cell>
          <cell r="E427">
            <v>353471.40999999922</v>
          </cell>
          <cell r="M427">
            <v>3349248.84</v>
          </cell>
        </row>
        <row r="428">
          <cell r="M428">
            <v>0</v>
          </cell>
        </row>
        <row r="429">
          <cell r="M429">
            <v>0</v>
          </cell>
        </row>
        <row r="430">
          <cell r="E430">
            <v>127047.06</v>
          </cell>
          <cell r="M430">
            <v>386549.98</v>
          </cell>
        </row>
        <row r="431">
          <cell r="D431">
            <v>91817.8</v>
          </cell>
          <cell r="E431">
            <v>5891.6499999999942</v>
          </cell>
          <cell r="M431">
            <v>22854.829999999987</v>
          </cell>
        </row>
        <row r="432">
          <cell r="M432">
            <v>0</v>
          </cell>
        </row>
        <row r="433">
          <cell r="M433">
            <v>0</v>
          </cell>
        </row>
        <row r="434">
          <cell r="M434">
            <v>0</v>
          </cell>
        </row>
        <row r="435">
          <cell r="D435">
            <v>137157.16</v>
          </cell>
          <cell r="E435">
            <v>11372.01999999999</v>
          </cell>
          <cell r="M435">
            <v>76488.069999999992</v>
          </cell>
        </row>
        <row r="436">
          <cell r="D436">
            <v>3106750.8600000008</v>
          </cell>
          <cell r="E436">
            <v>212572.78000000017</v>
          </cell>
          <cell r="M436">
            <v>1014952.4600000009</v>
          </cell>
        </row>
        <row r="437">
          <cell r="M437">
            <v>0</v>
          </cell>
        </row>
        <row r="438">
          <cell r="D438">
            <v>216042.82999999996</v>
          </cell>
          <cell r="E438">
            <v>12250.850000000006</v>
          </cell>
          <cell r="M438">
            <v>73160.339999999967</v>
          </cell>
        </row>
        <row r="439">
          <cell r="D439">
            <v>14462.12</v>
          </cell>
          <cell r="E439">
            <v>16620</v>
          </cell>
          <cell r="M439">
            <v>21158.850000000002</v>
          </cell>
        </row>
        <row r="440">
          <cell r="D440">
            <v>64090.6</v>
          </cell>
          <cell r="E440">
            <v>158994.97</v>
          </cell>
          <cell r="M440">
            <v>196824.93</v>
          </cell>
        </row>
        <row r="441">
          <cell r="M441">
            <v>0</v>
          </cell>
        </row>
        <row r="442">
          <cell r="M442">
            <v>0</v>
          </cell>
        </row>
        <row r="443">
          <cell r="M443">
            <v>0</v>
          </cell>
        </row>
        <row r="444">
          <cell r="M444">
            <v>0</v>
          </cell>
        </row>
        <row r="445">
          <cell r="M445">
            <v>0</v>
          </cell>
        </row>
        <row r="446">
          <cell r="D446">
            <v>260036.95</v>
          </cell>
          <cell r="E446">
            <v>64232.049999999988</v>
          </cell>
          <cell r="M446">
            <v>208125.65</v>
          </cell>
        </row>
        <row r="447">
          <cell r="M447">
            <v>0</v>
          </cell>
        </row>
        <row r="448">
          <cell r="M448">
            <v>0</v>
          </cell>
        </row>
        <row r="449">
          <cell r="D449">
            <v>-6790434.5099999998</v>
          </cell>
          <cell r="M449">
            <v>-5692734.9699999997</v>
          </cell>
        </row>
        <row r="450">
          <cell r="E450">
            <v>-667718.79999999981</v>
          </cell>
          <cell r="M450">
            <v>-1353168.56</v>
          </cell>
        </row>
        <row r="500">
          <cell r="D500">
            <v>1446051.71</v>
          </cell>
          <cell r="E500">
            <v>27000.43</v>
          </cell>
          <cell r="M500">
            <v>365251.7799999998</v>
          </cell>
        </row>
        <row r="501">
          <cell r="D501">
            <v>43879.040000000001</v>
          </cell>
          <cell r="E501">
            <v>1800</v>
          </cell>
          <cell r="M501">
            <v>45679.040000000001</v>
          </cell>
        </row>
        <row r="502">
          <cell r="D502">
            <v>104039.08</v>
          </cell>
          <cell r="E502">
            <v>74505</v>
          </cell>
          <cell r="M502">
            <v>178544.08000000002</v>
          </cell>
        </row>
        <row r="503">
          <cell r="D503">
            <v>253269.57</v>
          </cell>
          <cell r="E503">
            <v>3193.5</v>
          </cell>
          <cell r="M503">
            <v>168620.26</v>
          </cell>
        </row>
        <row r="504">
          <cell r="M504">
            <v>0</v>
          </cell>
        </row>
        <row r="505">
          <cell r="M505">
            <v>0</v>
          </cell>
        </row>
        <row r="506">
          <cell r="D506">
            <v>566197.41</v>
          </cell>
          <cell r="M506">
            <v>354643.93000000005</v>
          </cell>
        </row>
        <row r="507">
          <cell r="M507">
            <v>0</v>
          </cell>
        </row>
        <row r="508">
          <cell r="D508">
            <v>8389745.5800000001</v>
          </cell>
          <cell r="E508">
            <v>548836.86</v>
          </cell>
          <cell r="M508">
            <v>6021242.3100000005</v>
          </cell>
        </row>
        <row r="509">
          <cell r="D509">
            <v>14325843.98</v>
          </cell>
          <cell r="E509">
            <v>887130.6</v>
          </cell>
          <cell r="M509">
            <v>7501350.1900000004</v>
          </cell>
        </row>
        <row r="510">
          <cell r="D510">
            <v>2877038.35</v>
          </cell>
          <cell r="E510">
            <v>221002.74</v>
          </cell>
          <cell r="M510">
            <v>2535649.38</v>
          </cell>
        </row>
        <row r="511">
          <cell r="D511">
            <v>7017531.6999999993</v>
          </cell>
          <cell r="E511">
            <v>659041.52</v>
          </cell>
          <cell r="M511">
            <v>6211542.5999999987</v>
          </cell>
        </row>
        <row r="512">
          <cell r="D512">
            <v>8898199.2899999991</v>
          </cell>
          <cell r="E512">
            <v>535550.79</v>
          </cell>
          <cell r="M512">
            <v>7717023.4999999981</v>
          </cell>
        </row>
        <row r="513">
          <cell r="D513">
            <v>5340994.3800000008</v>
          </cell>
          <cell r="E513">
            <v>591580.52</v>
          </cell>
          <cell r="M513">
            <v>4193821.5000000005</v>
          </cell>
        </row>
        <row r="514">
          <cell r="M514">
            <v>0</v>
          </cell>
        </row>
        <row r="515">
          <cell r="D515">
            <v>5133176.1899999995</v>
          </cell>
          <cell r="E515">
            <v>246045.7</v>
          </cell>
          <cell r="M515">
            <v>3254261.07</v>
          </cell>
        </row>
        <row r="516">
          <cell r="M516">
            <v>0</v>
          </cell>
        </row>
        <row r="517">
          <cell r="M517">
            <v>0</v>
          </cell>
        </row>
        <row r="518">
          <cell r="D518">
            <v>414832.87</v>
          </cell>
          <cell r="E518">
            <v>41813.15</v>
          </cell>
          <cell r="M518">
            <v>420440.59</v>
          </cell>
        </row>
        <row r="519">
          <cell r="D519">
            <v>97709.45</v>
          </cell>
          <cell r="M519">
            <v>18744.329999999987</v>
          </cell>
        </row>
        <row r="520">
          <cell r="M520">
            <v>0</v>
          </cell>
        </row>
        <row r="521">
          <cell r="D521">
            <v>97941</v>
          </cell>
          <cell r="M521">
            <v>0</v>
          </cell>
        </row>
        <row r="522">
          <cell r="D522">
            <v>3892</v>
          </cell>
          <cell r="M522">
            <v>0</v>
          </cell>
        </row>
        <row r="523">
          <cell r="D523">
            <v>148529.18</v>
          </cell>
          <cell r="E523">
            <v>22003.13</v>
          </cell>
          <cell r="M523">
            <v>66585.2</v>
          </cell>
        </row>
        <row r="524">
          <cell r="D524">
            <v>3193997.040000001</v>
          </cell>
          <cell r="E524">
            <v>346258.45</v>
          </cell>
          <cell r="M524">
            <v>1211604.6900000009</v>
          </cell>
        </row>
        <row r="525">
          <cell r="M525">
            <v>0</v>
          </cell>
        </row>
        <row r="526">
          <cell r="D526">
            <v>228293.67999999996</v>
          </cell>
          <cell r="E526">
            <v>15489.42</v>
          </cell>
          <cell r="M526">
            <v>71907.199999999983</v>
          </cell>
        </row>
        <row r="527">
          <cell r="D527">
            <v>31082.120000000003</v>
          </cell>
          <cell r="M527">
            <v>17273.580000000002</v>
          </cell>
        </row>
        <row r="528">
          <cell r="D528">
            <v>223085.57</v>
          </cell>
          <cell r="E528">
            <v>1573.8</v>
          </cell>
          <cell r="M528">
            <v>170733.66999999998</v>
          </cell>
        </row>
        <row r="529">
          <cell r="E529">
            <v>31915.4</v>
          </cell>
          <cell r="M529">
            <v>28723.86</v>
          </cell>
        </row>
        <row r="530">
          <cell r="M530">
            <v>0</v>
          </cell>
        </row>
        <row r="531">
          <cell r="M531">
            <v>0</v>
          </cell>
        </row>
        <row r="532">
          <cell r="M532">
            <v>0</v>
          </cell>
        </row>
        <row r="533">
          <cell r="M533">
            <v>0</v>
          </cell>
        </row>
        <row r="534">
          <cell r="D534">
            <v>324269</v>
          </cell>
          <cell r="E534">
            <v>188030.44</v>
          </cell>
          <cell r="M534">
            <v>312499.25</v>
          </cell>
        </row>
        <row r="535">
          <cell r="M535">
            <v>0</v>
          </cell>
        </row>
        <row r="536">
          <cell r="M536">
            <v>0</v>
          </cell>
        </row>
        <row r="537">
          <cell r="D537">
            <v>-6790434.5099999998</v>
          </cell>
          <cell r="M537">
            <v>-5479902.2400000002</v>
          </cell>
        </row>
        <row r="538">
          <cell r="D538">
            <v>-1478664.67</v>
          </cell>
          <cell r="E538">
            <v>-1003458.6282727271</v>
          </cell>
          <cell r="M538">
            <v>-2345784</v>
          </cell>
        </row>
        <row r="590">
          <cell r="D590">
            <v>1473052.14</v>
          </cell>
          <cell r="E590">
            <v>35000</v>
          </cell>
          <cell r="M590">
            <v>255364.25666666636</v>
          </cell>
        </row>
        <row r="591">
          <cell r="D591">
            <v>45679.040000000001</v>
          </cell>
          <cell r="M591">
            <v>45679.040000000001</v>
          </cell>
        </row>
        <row r="592">
          <cell r="D592">
            <v>178544.08000000002</v>
          </cell>
          <cell r="M592">
            <v>178544.08000000002</v>
          </cell>
        </row>
        <row r="593">
          <cell r="D593">
            <v>256463.07</v>
          </cell>
          <cell r="E593">
            <v>748343</v>
          </cell>
          <cell r="M593">
            <v>905638.44181818189</v>
          </cell>
        </row>
        <row r="594">
          <cell r="M594">
            <v>0</v>
          </cell>
        </row>
        <row r="595">
          <cell r="M595">
            <v>0</v>
          </cell>
        </row>
        <row r="596">
          <cell r="D596">
            <v>566197.41</v>
          </cell>
          <cell r="M596">
            <v>344916.28</v>
          </cell>
        </row>
        <row r="597">
          <cell r="M597">
            <v>0</v>
          </cell>
        </row>
        <row r="598">
          <cell r="D598">
            <v>8861005.3399999999</v>
          </cell>
          <cell r="E598">
            <v>360362.57211924688</v>
          </cell>
          <cell r="M598">
            <v>6204717.9763980554</v>
          </cell>
        </row>
        <row r="599">
          <cell r="D599">
            <v>14872610.4</v>
          </cell>
          <cell r="E599">
            <v>604844.70240387658</v>
          </cell>
          <cell r="M599">
            <v>7854997.6898838449</v>
          </cell>
        </row>
        <row r="600">
          <cell r="D600">
            <v>3098041.09</v>
          </cell>
          <cell r="E600">
            <v>125992.25628313584</v>
          </cell>
          <cell r="M600">
            <v>2588157.022324434</v>
          </cell>
        </row>
        <row r="601">
          <cell r="D601">
            <v>7420132.0199999986</v>
          </cell>
          <cell r="E601">
            <v>301764.61446434277</v>
          </cell>
          <cell r="M601">
            <v>6328432.1143036261</v>
          </cell>
        </row>
        <row r="602">
          <cell r="D602">
            <v>9246202.2199999988</v>
          </cell>
          <cell r="E602">
            <v>376027.89824454504</v>
          </cell>
          <cell r="M602">
            <v>7859201.6895164866</v>
          </cell>
        </row>
        <row r="603">
          <cell r="D603">
            <v>5932574.9000000004</v>
          </cell>
          <cell r="E603">
            <v>1087500</v>
          </cell>
          <cell r="M603">
            <v>5178312.5900000008</v>
          </cell>
        </row>
        <row r="604">
          <cell r="M604">
            <v>0</v>
          </cell>
        </row>
        <row r="605">
          <cell r="D605">
            <v>5379221.8899999997</v>
          </cell>
          <cell r="E605">
            <v>248628</v>
          </cell>
          <cell r="M605">
            <v>3151496.0999999996</v>
          </cell>
        </row>
        <row r="606">
          <cell r="M606">
            <v>0</v>
          </cell>
        </row>
        <row r="607">
          <cell r="M607">
            <v>0</v>
          </cell>
        </row>
        <row r="608">
          <cell r="D608">
            <v>456646.02</v>
          </cell>
          <cell r="E608">
            <v>49000</v>
          </cell>
          <cell r="M608">
            <v>461072.59545454546</v>
          </cell>
        </row>
        <row r="609">
          <cell r="D609">
            <v>97709.45</v>
          </cell>
          <cell r="M609">
            <v>14633.829999999987</v>
          </cell>
        </row>
        <row r="610">
          <cell r="M610">
            <v>0</v>
          </cell>
        </row>
        <row r="611">
          <cell r="D611">
            <v>97941</v>
          </cell>
          <cell r="M611">
            <v>0</v>
          </cell>
        </row>
        <row r="612">
          <cell r="D612">
            <v>3892</v>
          </cell>
          <cell r="M612">
            <v>0</v>
          </cell>
        </row>
        <row r="613">
          <cell r="D613">
            <v>170532.31</v>
          </cell>
          <cell r="E613">
            <v>44950</v>
          </cell>
          <cell r="M613">
            <v>75134.200000000012</v>
          </cell>
        </row>
        <row r="614">
          <cell r="D614">
            <v>3053162.9900000012</v>
          </cell>
          <cell r="E614">
            <v>135000</v>
          </cell>
          <cell r="M614">
            <v>1145183.6300000008</v>
          </cell>
        </row>
        <row r="615">
          <cell r="M615">
            <v>0</v>
          </cell>
        </row>
        <row r="616">
          <cell r="D616">
            <v>243783.09999999998</v>
          </cell>
          <cell r="E616">
            <v>35000</v>
          </cell>
          <cell r="M616">
            <v>87977.139999999985</v>
          </cell>
        </row>
        <row r="617">
          <cell r="D617">
            <v>31082.120000000003</v>
          </cell>
          <cell r="M617">
            <v>13388.310000000001</v>
          </cell>
        </row>
        <row r="618">
          <cell r="D618">
            <v>224659.37</v>
          </cell>
          <cell r="M618">
            <v>143068.60999999999</v>
          </cell>
        </row>
        <row r="619">
          <cell r="D619">
            <v>31915.4</v>
          </cell>
          <cell r="M619">
            <v>25532.32</v>
          </cell>
        </row>
        <row r="620">
          <cell r="M620">
            <v>0</v>
          </cell>
        </row>
        <row r="621">
          <cell r="M621">
            <v>0</v>
          </cell>
        </row>
        <row r="622">
          <cell r="M622">
            <v>0</v>
          </cell>
        </row>
        <row r="623">
          <cell r="M623">
            <v>0</v>
          </cell>
        </row>
        <row r="624">
          <cell r="D624">
            <v>512299.44</v>
          </cell>
          <cell r="E624">
            <v>50000</v>
          </cell>
          <cell r="M624">
            <v>273842.40999999992</v>
          </cell>
        </row>
        <row r="625">
          <cell r="M625">
            <v>0</v>
          </cell>
        </row>
        <row r="626">
          <cell r="M626">
            <v>0</v>
          </cell>
        </row>
        <row r="627">
          <cell r="D627">
            <v>-6790434.5099999998</v>
          </cell>
          <cell r="M627">
            <v>-5366728.33</v>
          </cell>
        </row>
        <row r="628">
          <cell r="D628">
            <v>-2671415.38</v>
          </cell>
          <cell r="E628">
            <v>-652500</v>
          </cell>
          <cell r="M628">
            <v>-3161903.3479999998</v>
          </cell>
        </row>
        <row r="680">
          <cell r="D680">
            <v>1508052.14</v>
          </cell>
          <cell r="E680">
            <v>35000</v>
          </cell>
        </row>
        <row r="681">
          <cell r="D681">
            <v>45679.040000000001</v>
          </cell>
        </row>
        <row r="682">
          <cell r="D682">
            <v>178544.08000000002</v>
          </cell>
        </row>
        <row r="683">
          <cell r="D683">
            <v>1004806.0700000001</v>
          </cell>
          <cell r="E683">
            <v>8000</v>
          </cell>
        </row>
        <row r="686">
          <cell r="D686">
            <v>566197.41</v>
          </cell>
        </row>
        <row r="688">
          <cell r="D688">
            <v>9221367.912119247</v>
          </cell>
          <cell r="E688">
            <v>477589.50375275349</v>
          </cell>
        </row>
        <row r="689">
          <cell r="D689">
            <v>15477455.102403877</v>
          </cell>
          <cell r="E689">
            <v>801602.34058092104</v>
          </cell>
        </row>
        <row r="690">
          <cell r="D690">
            <v>3224033.3462831355</v>
          </cell>
          <cell r="E690">
            <v>166977.88230638162</v>
          </cell>
        </row>
        <row r="691">
          <cell r="D691">
            <v>7721896.6344643412</v>
          </cell>
          <cell r="E691">
            <v>399929.46999078494</v>
          </cell>
        </row>
        <row r="692">
          <cell r="D692">
            <v>9622230.1182445437</v>
          </cell>
          <cell r="E692">
            <v>498350.80336915888</v>
          </cell>
        </row>
        <row r="693">
          <cell r="D693">
            <v>7020074.9000000004</v>
          </cell>
          <cell r="E693">
            <v>1087500</v>
          </cell>
        </row>
        <row r="695">
          <cell r="D695">
            <v>5627849.8899999997</v>
          </cell>
          <cell r="E695">
            <v>234500</v>
          </cell>
        </row>
        <row r="698">
          <cell r="D698">
            <v>505646.02</v>
          </cell>
          <cell r="E698">
            <v>35000</v>
          </cell>
        </row>
        <row r="699">
          <cell r="D699">
            <v>97709.45</v>
          </cell>
        </row>
        <row r="701">
          <cell r="D701">
            <v>97941</v>
          </cell>
        </row>
        <row r="702">
          <cell r="D702">
            <v>3892</v>
          </cell>
        </row>
        <row r="703">
          <cell r="D703">
            <v>215482.31</v>
          </cell>
          <cell r="E703">
            <v>21000</v>
          </cell>
        </row>
        <row r="704">
          <cell r="D704">
            <v>3188162.9900000012</v>
          </cell>
          <cell r="E704">
            <v>20000</v>
          </cell>
        </row>
        <row r="706">
          <cell r="D706">
            <v>278783.09999999998</v>
          </cell>
          <cell r="E706">
            <v>20000</v>
          </cell>
        </row>
        <row r="707">
          <cell r="D707">
            <v>31082.120000000003</v>
          </cell>
        </row>
        <row r="708">
          <cell r="D708">
            <v>224659.37</v>
          </cell>
        </row>
        <row r="709">
          <cell r="D709">
            <v>31915.4</v>
          </cell>
        </row>
        <row r="714">
          <cell r="D714">
            <v>562299.43999999994</v>
          </cell>
          <cell r="E714">
            <v>90000</v>
          </cell>
        </row>
        <row r="717">
          <cell r="D717">
            <v>-6790434.5099999998</v>
          </cell>
        </row>
        <row r="718">
          <cell r="D718">
            <v>-3323915.38</v>
          </cell>
          <cell r="E718">
            <v>-652500</v>
          </cell>
        </row>
      </sheetData>
      <sheetData sheetId="10"/>
      <sheetData sheetId="11">
        <row r="29">
          <cell r="L29">
            <v>60</v>
          </cell>
        </row>
        <row r="31">
          <cell r="L31">
            <v>50</v>
          </cell>
        </row>
        <row r="32">
          <cell r="L32">
            <v>60</v>
          </cell>
        </row>
        <row r="33">
          <cell r="L33">
            <v>45</v>
          </cell>
        </row>
        <row r="34">
          <cell r="L34">
            <v>45</v>
          </cell>
        </row>
        <row r="35">
          <cell r="L35">
            <v>40</v>
          </cell>
        </row>
        <row r="36">
          <cell r="L36">
            <v>60</v>
          </cell>
        </row>
        <row r="37">
          <cell r="L37">
            <v>25</v>
          </cell>
        </row>
        <row r="38">
          <cell r="L38">
            <v>12</v>
          </cell>
        </row>
        <row r="41">
          <cell r="L41">
            <v>55</v>
          </cell>
        </row>
        <row r="42">
          <cell r="L42">
            <v>10</v>
          </cell>
        </row>
        <row r="46">
          <cell r="L46">
            <v>5</v>
          </cell>
        </row>
        <row r="47">
          <cell r="L47">
            <v>8</v>
          </cell>
        </row>
        <row r="49">
          <cell r="L49">
            <v>10</v>
          </cell>
        </row>
        <row r="50">
          <cell r="L50">
            <v>8</v>
          </cell>
        </row>
        <row r="51">
          <cell r="L51">
            <v>8</v>
          </cell>
        </row>
        <row r="57">
          <cell r="L57">
            <v>5</v>
          </cell>
        </row>
        <row r="60">
          <cell r="L60">
            <v>25</v>
          </cell>
        </row>
        <row r="95">
          <cell r="L95">
            <v>60</v>
          </cell>
        </row>
        <row r="97">
          <cell r="L97">
            <v>50</v>
          </cell>
        </row>
        <row r="98">
          <cell r="L98">
            <v>60</v>
          </cell>
        </row>
        <row r="99">
          <cell r="L99">
            <v>45</v>
          </cell>
        </row>
        <row r="100">
          <cell r="L100">
            <v>45</v>
          </cell>
        </row>
        <row r="101">
          <cell r="L101">
            <v>40</v>
          </cell>
        </row>
        <row r="102">
          <cell r="L102">
            <v>60</v>
          </cell>
        </row>
        <row r="103">
          <cell r="L103">
            <v>25</v>
          </cell>
        </row>
        <row r="104">
          <cell r="L104">
            <v>12</v>
          </cell>
        </row>
        <row r="107">
          <cell r="L107">
            <v>55</v>
          </cell>
        </row>
        <row r="108">
          <cell r="L108">
            <v>10</v>
          </cell>
        </row>
        <row r="112">
          <cell r="L112">
            <v>5</v>
          </cell>
        </row>
        <row r="113">
          <cell r="L113">
            <v>8</v>
          </cell>
        </row>
        <row r="115">
          <cell r="L115">
            <v>10</v>
          </cell>
        </row>
        <row r="116">
          <cell r="L116">
            <v>8</v>
          </cell>
        </row>
        <row r="117">
          <cell r="L117">
            <v>8</v>
          </cell>
        </row>
        <row r="123">
          <cell r="L123">
            <v>5</v>
          </cell>
        </row>
        <row r="126">
          <cell r="L126">
            <v>25</v>
          </cell>
        </row>
        <row r="162">
          <cell r="L162">
            <v>60</v>
          </cell>
        </row>
        <row r="164">
          <cell r="L164">
            <v>50</v>
          </cell>
        </row>
        <row r="165">
          <cell r="L165">
            <v>60</v>
          </cell>
        </row>
        <row r="166">
          <cell r="L166">
            <v>45</v>
          </cell>
        </row>
        <row r="167">
          <cell r="L167">
            <v>45</v>
          </cell>
        </row>
        <row r="168">
          <cell r="L168">
            <v>40</v>
          </cell>
        </row>
        <row r="169">
          <cell r="L169">
            <v>60</v>
          </cell>
        </row>
        <row r="171">
          <cell r="L171">
            <v>12</v>
          </cell>
        </row>
        <row r="174">
          <cell r="L174">
            <v>55</v>
          </cell>
        </row>
        <row r="175">
          <cell r="L175">
            <v>10</v>
          </cell>
        </row>
        <row r="179">
          <cell r="L179">
            <v>5</v>
          </cell>
        </row>
        <row r="180">
          <cell r="L180">
            <v>8</v>
          </cell>
        </row>
        <row r="182">
          <cell r="L182">
            <v>10</v>
          </cell>
        </row>
        <row r="183">
          <cell r="L183">
            <v>8</v>
          </cell>
        </row>
        <row r="184">
          <cell r="L184">
            <v>8</v>
          </cell>
        </row>
        <row r="190">
          <cell r="L190">
            <v>5</v>
          </cell>
        </row>
        <row r="193">
          <cell r="L193">
            <v>25</v>
          </cell>
        </row>
        <row r="224">
          <cell r="L224">
            <v>3</v>
          </cell>
        </row>
        <row r="230">
          <cell r="L230">
            <v>60</v>
          </cell>
        </row>
        <row r="232">
          <cell r="L232">
            <v>50</v>
          </cell>
        </row>
        <row r="233">
          <cell r="L233">
            <v>60</v>
          </cell>
        </row>
        <row r="234">
          <cell r="L234">
            <v>45</v>
          </cell>
        </row>
        <row r="235">
          <cell r="L235">
            <v>45</v>
          </cell>
        </row>
        <row r="236">
          <cell r="L236">
            <v>40</v>
          </cell>
        </row>
        <row r="237">
          <cell r="L237">
            <v>60</v>
          </cell>
        </row>
        <row r="239">
          <cell r="L239">
            <v>12</v>
          </cell>
        </row>
        <row r="242">
          <cell r="L242">
            <v>55</v>
          </cell>
        </row>
        <row r="243">
          <cell r="L243">
            <v>10</v>
          </cell>
        </row>
        <row r="247">
          <cell r="L247">
            <v>5</v>
          </cell>
        </row>
        <row r="248">
          <cell r="L248">
            <v>8</v>
          </cell>
        </row>
        <row r="250">
          <cell r="L250">
            <v>10</v>
          </cell>
        </row>
        <row r="251">
          <cell r="L251">
            <v>8</v>
          </cell>
        </row>
        <row r="252">
          <cell r="L252">
            <v>8</v>
          </cell>
        </row>
        <row r="258">
          <cell r="L258">
            <v>5</v>
          </cell>
        </row>
        <row r="261">
          <cell r="L261">
            <v>25</v>
          </cell>
        </row>
        <row r="292">
          <cell r="L292">
            <v>3</v>
          </cell>
        </row>
        <row r="298">
          <cell r="L298">
            <v>60</v>
          </cell>
        </row>
        <row r="300">
          <cell r="L300">
            <v>50</v>
          </cell>
        </row>
        <row r="301">
          <cell r="L301">
            <v>60</v>
          </cell>
        </row>
        <row r="302">
          <cell r="L302">
            <v>45</v>
          </cell>
        </row>
        <row r="303">
          <cell r="L303">
            <v>45</v>
          </cell>
        </row>
        <row r="304">
          <cell r="L304">
            <v>40</v>
          </cell>
        </row>
        <row r="305">
          <cell r="L305">
            <v>60</v>
          </cell>
        </row>
        <row r="307">
          <cell r="L307">
            <v>12</v>
          </cell>
        </row>
        <row r="310">
          <cell r="L310">
            <v>55</v>
          </cell>
        </row>
        <row r="311">
          <cell r="L311">
            <v>10</v>
          </cell>
        </row>
        <row r="315">
          <cell r="L315">
            <v>5</v>
          </cell>
        </row>
        <row r="316">
          <cell r="L316">
            <v>8</v>
          </cell>
        </row>
        <row r="318">
          <cell r="L318">
            <v>10</v>
          </cell>
        </row>
        <row r="319">
          <cell r="L319">
            <v>8</v>
          </cell>
        </row>
        <row r="320">
          <cell r="L320">
            <v>8</v>
          </cell>
        </row>
        <row r="326">
          <cell r="L326">
            <v>5</v>
          </cell>
        </row>
        <row r="329">
          <cell r="L329">
            <v>25</v>
          </cell>
        </row>
        <row r="359">
          <cell r="L359">
            <v>3</v>
          </cell>
        </row>
        <row r="362">
          <cell r="L362">
            <v>60</v>
          </cell>
        </row>
        <row r="365">
          <cell r="L365">
            <v>60</v>
          </cell>
        </row>
        <row r="367">
          <cell r="L367">
            <v>50</v>
          </cell>
        </row>
        <row r="368">
          <cell r="L368">
            <v>60</v>
          </cell>
        </row>
        <row r="369">
          <cell r="L369">
            <v>45</v>
          </cell>
        </row>
        <row r="370">
          <cell r="L370">
            <v>45</v>
          </cell>
        </row>
        <row r="371">
          <cell r="L371">
            <v>40</v>
          </cell>
        </row>
        <row r="372">
          <cell r="L372">
            <v>60</v>
          </cell>
        </row>
        <row r="374">
          <cell r="L374">
            <v>12</v>
          </cell>
        </row>
        <row r="377">
          <cell r="L377">
            <v>55</v>
          </cell>
        </row>
        <row r="378">
          <cell r="L378">
            <v>10</v>
          </cell>
        </row>
        <row r="382">
          <cell r="L382">
            <v>5</v>
          </cell>
        </row>
        <row r="383">
          <cell r="L383">
            <v>8</v>
          </cell>
        </row>
        <row r="385">
          <cell r="L385">
            <v>10</v>
          </cell>
        </row>
        <row r="386">
          <cell r="L386">
            <v>8</v>
          </cell>
        </row>
        <row r="387">
          <cell r="L387">
            <v>8</v>
          </cell>
        </row>
        <row r="393">
          <cell r="L393">
            <v>5</v>
          </cell>
        </row>
        <row r="396">
          <cell r="L396">
            <v>25</v>
          </cell>
        </row>
        <row r="397">
          <cell r="L397">
            <v>60</v>
          </cell>
        </row>
        <row r="426">
          <cell r="L426">
            <v>3</v>
          </cell>
        </row>
        <row r="429">
          <cell r="L429">
            <v>60</v>
          </cell>
        </row>
        <row r="432">
          <cell r="L432">
            <v>60</v>
          </cell>
        </row>
        <row r="434">
          <cell r="L434">
            <v>50</v>
          </cell>
        </row>
        <row r="435">
          <cell r="L435">
            <v>60</v>
          </cell>
        </row>
        <row r="436">
          <cell r="L436">
            <v>45</v>
          </cell>
        </row>
        <row r="437">
          <cell r="L437">
            <v>45</v>
          </cell>
        </row>
        <row r="438">
          <cell r="L438">
            <v>40</v>
          </cell>
        </row>
        <row r="439">
          <cell r="L439">
            <v>60</v>
          </cell>
        </row>
        <row r="441">
          <cell r="L441">
            <v>12</v>
          </cell>
        </row>
        <row r="444">
          <cell r="L444">
            <v>55</v>
          </cell>
        </row>
        <row r="445">
          <cell r="L445">
            <v>10</v>
          </cell>
        </row>
        <row r="449">
          <cell r="L449">
            <v>5</v>
          </cell>
        </row>
        <row r="450">
          <cell r="L450">
            <v>8</v>
          </cell>
        </row>
        <row r="452">
          <cell r="L452">
            <v>10</v>
          </cell>
        </row>
        <row r="453">
          <cell r="L453">
            <v>8</v>
          </cell>
        </row>
        <row r="454">
          <cell r="L454">
            <v>8</v>
          </cell>
        </row>
        <row r="460">
          <cell r="L460">
            <v>5</v>
          </cell>
        </row>
        <row r="463">
          <cell r="L463">
            <v>25</v>
          </cell>
        </row>
        <row r="464">
          <cell r="L464">
            <v>60</v>
          </cell>
        </row>
        <row r="493">
          <cell r="L493">
            <v>3</v>
          </cell>
        </row>
        <row r="496">
          <cell r="L496">
            <v>60</v>
          </cell>
        </row>
        <row r="499">
          <cell r="L499">
            <v>60</v>
          </cell>
        </row>
        <row r="501">
          <cell r="L501">
            <v>50</v>
          </cell>
        </row>
        <row r="502">
          <cell r="L502">
            <v>60</v>
          </cell>
        </row>
        <row r="503">
          <cell r="L503">
            <v>45</v>
          </cell>
        </row>
        <row r="504">
          <cell r="L504">
            <v>45</v>
          </cell>
        </row>
        <row r="505">
          <cell r="L505">
            <v>40</v>
          </cell>
        </row>
        <row r="506">
          <cell r="L506">
            <v>60</v>
          </cell>
        </row>
        <row r="508">
          <cell r="L508">
            <v>12</v>
          </cell>
        </row>
        <row r="511">
          <cell r="L511">
            <v>55</v>
          </cell>
        </row>
        <row r="512">
          <cell r="L512">
            <v>10</v>
          </cell>
        </row>
        <row r="516">
          <cell r="L516">
            <v>5</v>
          </cell>
        </row>
        <row r="517">
          <cell r="L517">
            <v>8</v>
          </cell>
        </row>
        <row r="519">
          <cell r="L519">
            <v>10</v>
          </cell>
        </row>
        <row r="520">
          <cell r="L520">
            <v>8</v>
          </cell>
        </row>
        <row r="521">
          <cell r="L521">
            <v>8</v>
          </cell>
        </row>
        <row r="527">
          <cell r="L527">
            <v>5</v>
          </cell>
        </row>
        <row r="530">
          <cell r="L530">
            <v>25</v>
          </cell>
        </row>
        <row r="531">
          <cell r="L531">
            <v>60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8" Type="http://schemas.openxmlformats.org/officeDocument/2006/relationships/ctrlProp" Target="../ctrlProps/ctrlProp6.xml"/><Relationship Id="rId3"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50"/>
  <sheetViews>
    <sheetView tabSelected="1" topLeftCell="A256" zoomScale="70" zoomScaleNormal="70" workbookViewId="0">
      <selection activeCell="C325" sqref="C325"/>
    </sheetView>
  </sheetViews>
  <sheetFormatPr defaultRowHeight="14.25" x14ac:dyDescent="0.45"/>
  <cols>
    <col min="1" max="1" width="9.86328125" customWidth="1"/>
    <col min="2" max="2" width="48.86328125" customWidth="1"/>
    <col min="3" max="3" width="17.73046875" bestFit="1" customWidth="1"/>
    <col min="4" max="4" width="13" bestFit="1" customWidth="1"/>
    <col min="5" max="5" width="18.1328125" bestFit="1" customWidth="1"/>
    <col min="6" max="6" width="17.265625" bestFit="1" customWidth="1"/>
    <col min="7" max="7" width="13" bestFit="1" customWidth="1"/>
    <col min="8" max="8" width="17.265625" bestFit="1" customWidth="1"/>
    <col min="9" max="9" width="14.86328125" bestFit="1" customWidth="1"/>
    <col min="10" max="10" width="12.59765625" bestFit="1" customWidth="1"/>
    <col min="11" max="11" width="12.3984375" bestFit="1" customWidth="1"/>
    <col min="12" max="12" width="11.1328125" bestFit="1" customWidth="1"/>
    <col min="13" max="13" width="13.1328125" bestFit="1" customWidth="1"/>
    <col min="14" max="14" width="16" bestFit="1" customWidth="1"/>
    <col min="15" max="16" width="13.86328125" bestFit="1" customWidth="1"/>
    <col min="17" max="17" width="15.73046875" bestFit="1" customWidth="1"/>
    <col min="18" max="18" width="15" bestFit="1" customWidth="1"/>
    <col min="19" max="19" width="22" bestFit="1" customWidth="1"/>
  </cols>
  <sheetData>
    <row r="1" spans="1:19" x14ac:dyDescent="0.45">
      <c r="A1" s="1"/>
      <c r="B1" s="1"/>
      <c r="C1" s="1"/>
      <c r="D1" s="1"/>
      <c r="E1" s="1"/>
      <c r="F1" s="1"/>
      <c r="G1" s="1"/>
      <c r="H1" s="1"/>
      <c r="I1" s="1"/>
      <c r="J1" s="1"/>
      <c r="K1" s="1"/>
      <c r="L1" s="2"/>
      <c r="M1" s="3"/>
      <c r="N1" s="3"/>
      <c r="O1" s="3"/>
      <c r="P1" s="3"/>
      <c r="Q1" s="3"/>
      <c r="R1" s="3"/>
      <c r="S1" s="3"/>
    </row>
    <row r="2" spans="1:19" x14ac:dyDescent="0.45">
      <c r="A2" s="1"/>
      <c r="B2" s="1"/>
      <c r="C2" s="1"/>
      <c r="D2" s="1"/>
      <c r="E2" s="1"/>
      <c r="F2" s="1"/>
      <c r="G2" s="1"/>
      <c r="H2" s="1"/>
      <c r="I2" s="1"/>
      <c r="J2" s="1"/>
      <c r="K2" s="1"/>
      <c r="L2" s="2"/>
      <c r="M2" s="3"/>
      <c r="N2" s="3"/>
      <c r="O2" s="3"/>
      <c r="P2" s="3"/>
      <c r="Q2" s="3"/>
      <c r="R2" s="3"/>
      <c r="S2" s="3"/>
    </row>
    <row r="3" spans="1:19" x14ac:dyDescent="0.45">
      <c r="A3" s="1"/>
      <c r="B3" s="1"/>
      <c r="C3" s="1"/>
      <c r="D3" s="1"/>
      <c r="E3" s="1"/>
      <c r="F3" s="1"/>
      <c r="G3" s="1"/>
      <c r="H3" s="1"/>
      <c r="I3" s="1"/>
      <c r="J3" s="1"/>
      <c r="K3" s="1"/>
      <c r="L3" s="2"/>
      <c r="M3" s="3"/>
      <c r="N3" s="3"/>
      <c r="O3" s="3"/>
      <c r="P3" s="3"/>
      <c r="Q3" s="3"/>
      <c r="R3" s="3"/>
      <c r="S3" s="3"/>
    </row>
    <row r="4" spans="1:19" x14ac:dyDescent="0.45">
      <c r="A4" s="1"/>
      <c r="B4" s="1"/>
      <c r="C4" s="1"/>
      <c r="D4" s="1"/>
      <c r="E4" s="1"/>
      <c r="F4" s="1"/>
      <c r="G4" s="1"/>
      <c r="H4" s="1"/>
      <c r="I4" s="1"/>
      <c r="J4" s="1"/>
      <c r="K4" s="1"/>
      <c r="L4" s="2"/>
      <c r="M4" s="3"/>
      <c r="N4" s="3"/>
      <c r="O4" s="3"/>
      <c r="P4" s="3"/>
      <c r="Q4" s="3"/>
      <c r="R4" s="3"/>
      <c r="S4" s="3"/>
    </row>
    <row r="5" spans="1:19" x14ac:dyDescent="0.45">
      <c r="A5" s="1"/>
      <c r="B5" s="1"/>
      <c r="C5" s="1"/>
      <c r="D5" s="1"/>
      <c r="E5" s="1"/>
      <c r="F5" s="1"/>
      <c r="G5" s="1"/>
      <c r="H5" s="1"/>
      <c r="I5" s="1"/>
      <c r="J5" s="1"/>
      <c r="K5" s="1"/>
      <c r="L5" s="2"/>
      <c r="M5" s="3"/>
      <c r="N5" s="3"/>
      <c r="O5" s="3"/>
      <c r="P5" s="3"/>
      <c r="Q5" s="3"/>
      <c r="R5" s="3"/>
      <c r="S5" s="3"/>
    </row>
    <row r="6" spans="1:19" x14ac:dyDescent="0.45">
      <c r="A6" s="1"/>
      <c r="B6" s="1"/>
      <c r="C6" s="1"/>
      <c r="D6" s="1"/>
      <c r="E6" s="1"/>
      <c r="F6" s="1"/>
      <c r="G6" s="1"/>
      <c r="H6" s="1"/>
      <c r="I6" s="1"/>
      <c r="J6" s="1"/>
      <c r="K6" s="1"/>
      <c r="L6" s="2"/>
      <c r="M6" s="3"/>
      <c r="N6" s="3"/>
      <c r="O6" s="3"/>
      <c r="P6" s="3"/>
      <c r="Q6" s="3"/>
      <c r="R6" s="3"/>
      <c r="S6" s="3"/>
    </row>
    <row r="7" spans="1:19" x14ac:dyDescent="0.45">
      <c r="A7" s="1"/>
      <c r="B7" s="1"/>
      <c r="C7" s="1"/>
      <c r="D7" s="1"/>
      <c r="E7" s="1"/>
      <c r="F7" s="1"/>
      <c r="G7" s="1"/>
      <c r="H7" s="1"/>
      <c r="I7" s="1"/>
      <c r="J7" s="1"/>
      <c r="K7" s="1"/>
      <c r="L7" s="2"/>
      <c r="M7" s="3"/>
      <c r="N7" s="3"/>
      <c r="O7" s="3"/>
      <c r="P7" s="3"/>
      <c r="Q7" s="3"/>
      <c r="R7" s="3"/>
      <c r="S7" s="4"/>
    </row>
    <row r="8" spans="1:19" x14ac:dyDescent="0.45">
      <c r="A8" s="1"/>
      <c r="B8" s="1"/>
      <c r="C8" s="1"/>
      <c r="D8" s="1"/>
      <c r="E8" s="1"/>
      <c r="F8" s="1"/>
      <c r="G8" s="1"/>
      <c r="H8" s="1"/>
      <c r="I8" s="1"/>
      <c r="J8" s="1"/>
      <c r="K8" s="1"/>
      <c r="L8" s="1"/>
      <c r="M8" s="1"/>
      <c r="N8" s="1"/>
      <c r="O8" s="1"/>
      <c r="P8" s="1"/>
      <c r="Q8" s="1"/>
      <c r="R8" s="1"/>
      <c r="S8" s="1"/>
    </row>
    <row r="9" spans="1:19" ht="17.649999999999999" x14ac:dyDescent="0.5">
      <c r="A9" s="100" t="s">
        <v>0</v>
      </c>
      <c r="B9" s="100"/>
      <c r="C9" s="100"/>
      <c r="D9" s="100"/>
      <c r="E9" s="100"/>
      <c r="F9" s="100"/>
      <c r="G9" s="100"/>
      <c r="H9" s="100"/>
      <c r="I9" s="100"/>
      <c r="J9" s="100"/>
      <c r="K9" s="100"/>
      <c r="L9" s="100"/>
      <c r="M9" s="100"/>
      <c r="N9" s="100"/>
      <c r="O9" s="100"/>
      <c r="P9" s="100"/>
      <c r="Q9" s="100"/>
      <c r="R9" s="100"/>
      <c r="S9" s="100"/>
    </row>
    <row r="10" spans="1:19" ht="17.649999999999999" x14ac:dyDescent="0.5">
      <c r="A10" s="100" t="s">
        <v>1</v>
      </c>
      <c r="B10" s="100"/>
      <c r="C10" s="100"/>
      <c r="D10" s="100"/>
      <c r="E10" s="100"/>
      <c r="F10" s="100"/>
      <c r="G10" s="100"/>
      <c r="H10" s="100"/>
      <c r="I10" s="100"/>
      <c r="J10" s="100"/>
      <c r="K10" s="100"/>
      <c r="L10" s="100"/>
      <c r="M10" s="100"/>
      <c r="N10" s="100"/>
      <c r="O10" s="100"/>
      <c r="P10" s="100"/>
      <c r="Q10" s="100"/>
      <c r="R10" s="100"/>
      <c r="S10" s="100"/>
    </row>
    <row r="11" spans="1:19" ht="17.649999999999999" x14ac:dyDescent="0.5">
      <c r="A11" s="100"/>
      <c r="B11" s="100"/>
      <c r="C11" s="100"/>
      <c r="D11" s="100"/>
      <c r="E11" s="100"/>
      <c r="F11" s="100"/>
      <c r="G11" s="100"/>
      <c r="H11" s="100"/>
      <c r="I11" s="100"/>
      <c r="J11" s="100"/>
      <c r="K11" s="100"/>
      <c r="L11" s="100"/>
      <c r="M11" s="100"/>
      <c r="N11" s="100"/>
      <c r="O11" s="100"/>
      <c r="P11" s="100"/>
      <c r="Q11" s="100"/>
      <c r="R11" s="100"/>
      <c r="S11" s="100"/>
    </row>
    <row r="12" spans="1:19" ht="17.649999999999999" x14ac:dyDescent="0.5">
      <c r="A12" s="5" t="s">
        <v>2</v>
      </c>
      <c r="B12" s="6"/>
      <c r="C12" s="6"/>
      <c r="D12" s="6"/>
      <c r="E12" s="6"/>
      <c r="F12" s="6"/>
      <c r="G12" s="6"/>
      <c r="H12" s="6"/>
      <c r="I12" s="6"/>
      <c r="J12" s="6"/>
      <c r="K12" s="6"/>
      <c r="L12" s="6"/>
      <c r="M12" s="6"/>
      <c r="N12" s="6"/>
      <c r="O12" s="6"/>
      <c r="P12" s="6"/>
      <c r="Q12" s="6"/>
      <c r="R12" s="6"/>
      <c r="S12" s="6"/>
    </row>
    <row r="13" spans="1:19" ht="17.649999999999999" x14ac:dyDescent="0.5">
      <c r="A13" s="6"/>
      <c r="B13" s="6"/>
      <c r="C13" s="6"/>
      <c r="D13" s="6"/>
      <c r="E13" s="6"/>
      <c r="F13" s="6"/>
      <c r="G13" s="6"/>
      <c r="H13" s="6"/>
      <c r="I13" s="6"/>
      <c r="J13" s="6"/>
      <c r="K13" s="6"/>
      <c r="L13" s="6"/>
      <c r="M13" s="6"/>
      <c r="N13" s="6"/>
      <c r="O13" s="6"/>
      <c r="P13" s="6"/>
      <c r="Q13" s="6"/>
      <c r="R13" s="6"/>
      <c r="S13" s="6"/>
    </row>
    <row r="14" spans="1:19" ht="39.4" x14ac:dyDescent="0.45">
      <c r="A14" s="101" t="s">
        <v>3</v>
      </c>
      <c r="B14" s="102"/>
      <c r="C14" s="103" t="s">
        <v>4</v>
      </c>
      <c r="D14" s="103"/>
      <c r="E14" s="103"/>
      <c r="F14" s="103"/>
      <c r="G14" s="103"/>
      <c r="H14" s="103"/>
      <c r="I14" s="103"/>
      <c r="J14" s="103"/>
      <c r="K14" s="103"/>
      <c r="L14" s="103"/>
      <c r="M14" s="103"/>
      <c r="N14" s="103"/>
      <c r="O14" s="103"/>
      <c r="P14" s="103"/>
      <c r="Q14" s="103"/>
      <c r="R14" s="7" t="s">
        <v>5</v>
      </c>
      <c r="S14" s="8" t="s">
        <v>6</v>
      </c>
    </row>
    <row r="15" spans="1:19" x14ac:dyDescent="0.45">
      <c r="A15" s="89" t="s">
        <v>7</v>
      </c>
      <c r="B15" s="90"/>
      <c r="C15" s="91" t="s">
        <v>8</v>
      </c>
      <c r="D15" s="91"/>
      <c r="E15" s="91"/>
      <c r="F15" s="91"/>
      <c r="G15" s="91"/>
      <c r="H15" s="91"/>
      <c r="I15" s="91"/>
      <c r="J15" s="91"/>
      <c r="K15" s="91"/>
      <c r="L15" s="91"/>
      <c r="M15" s="91"/>
      <c r="N15" s="91"/>
      <c r="O15" s="91"/>
      <c r="P15" s="91"/>
      <c r="Q15" s="91"/>
      <c r="R15" s="9"/>
      <c r="S15" s="10"/>
    </row>
    <row r="16" spans="1:19" x14ac:dyDescent="0.45">
      <c r="A16" s="89" t="s">
        <v>9</v>
      </c>
      <c r="B16" s="90"/>
      <c r="C16" s="91" t="s">
        <v>10</v>
      </c>
      <c r="D16" s="91"/>
      <c r="E16" s="91"/>
      <c r="F16" s="91"/>
      <c r="G16" s="91"/>
      <c r="H16" s="91"/>
      <c r="I16" s="91"/>
      <c r="J16" s="91"/>
      <c r="K16" s="91"/>
      <c r="L16" s="91"/>
      <c r="M16" s="91"/>
      <c r="N16" s="91"/>
      <c r="O16" s="91"/>
      <c r="P16" s="91"/>
      <c r="Q16" s="91"/>
      <c r="R16" s="9">
        <v>2013</v>
      </c>
      <c r="S16" s="9" t="s">
        <v>11</v>
      </c>
    </row>
    <row r="17" spans="1:19" x14ac:dyDescent="0.45">
      <c r="A17" s="91" t="s">
        <v>12</v>
      </c>
      <c r="B17" s="91"/>
      <c r="C17" s="91" t="s">
        <v>13</v>
      </c>
      <c r="D17" s="91"/>
      <c r="E17" s="91"/>
      <c r="F17" s="91"/>
      <c r="G17" s="91"/>
      <c r="H17" s="91"/>
      <c r="I17" s="91"/>
      <c r="J17" s="91"/>
      <c r="K17" s="91"/>
      <c r="L17" s="91"/>
      <c r="M17" s="91"/>
      <c r="N17" s="91"/>
      <c r="O17" s="91"/>
      <c r="P17" s="91"/>
      <c r="Q17" s="91"/>
      <c r="R17" s="9"/>
      <c r="S17" s="9"/>
    </row>
    <row r="18" spans="1:19" x14ac:dyDescent="0.45">
      <c r="A18" s="11"/>
      <c r="B18" s="11"/>
      <c r="C18" s="12"/>
      <c r="D18" s="12"/>
      <c r="E18" s="12"/>
      <c r="F18" s="12"/>
      <c r="G18" s="12"/>
      <c r="H18" s="12"/>
      <c r="I18" s="12"/>
      <c r="J18" s="12"/>
      <c r="K18" s="12"/>
      <c r="L18" s="12"/>
      <c r="M18" s="12"/>
      <c r="N18" s="12"/>
      <c r="O18" s="12"/>
      <c r="P18" s="12"/>
      <c r="Q18" s="12"/>
      <c r="R18" s="12"/>
      <c r="S18" s="13"/>
    </row>
    <row r="19" spans="1:19" ht="14.65" thickBot="1" x14ac:dyDescent="0.5">
      <c r="A19" s="14"/>
      <c r="B19" s="14"/>
      <c r="C19" s="14"/>
      <c r="D19" s="14"/>
      <c r="E19" s="14"/>
      <c r="F19" s="14"/>
      <c r="G19" s="14"/>
      <c r="H19" s="14"/>
      <c r="I19" s="14"/>
      <c r="J19" s="14"/>
      <c r="K19" s="14"/>
      <c r="L19" s="14"/>
      <c r="M19" s="14"/>
      <c r="N19" s="14"/>
      <c r="O19" s="14"/>
      <c r="P19" s="14"/>
      <c r="Q19" s="14"/>
      <c r="R19" s="14"/>
      <c r="S19" s="14"/>
    </row>
    <row r="20" spans="1:19" ht="28.15" thickBot="1" x14ac:dyDescent="0.8">
      <c r="A20" s="92"/>
      <c r="B20" s="93"/>
      <c r="C20" s="94" t="s">
        <v>14</v>
      </c>
      <c r="D20" s="95"/>
      <c r="E20" s="95"/>
      <c r="F20" s="95"/>
      <c r="G20" s="95"/>
      <c r="H20" s="95"/>
      <c r="I20" s="96"/>
      <c r="J20" s="97" t="s">
        <v>15</v>
      </c>
      <c r="K20" s="98"/>
      <c r="L20" s="98"/>
      <c r="M20" s="98"/>
      <c r="N20" s="97" t="s">
        <v>16</v>
      </c>
      <c r="O20" s="98"/>
      <c r="P20" s="98"/>
      <c r="Q20" s="99"/>
      <c r="R20" s="6"/>
      <c r="S20" s="6"/>
    </row>
    <row r="21" spans="1:19" ht="93.75" x14ac:dyDescent="0.45">
      <c r="A21" s="105" t="s">
        <v>17</v>
      </c>
      <c r="B21" s="107" t="s">
        <v>18</v>
      </c>
      <c r="C21" s="15" t="s">
        <v>97</v>
      </c>
      <c r="D21" s="16" t="s">
        <v>98</v>
      </c>
      <c r="E21" s="17" t="s">
        <v>19</v>
      </c>
      <c r="F21" s="18" t="s">
        <v>99</v>
      </c>
      <c r="G21" s="16" t="s">
        <v>100</v>
      </c>
      <c r="H21" s="17" t="s">
        <v>20</v>
      </c>
      <c r="I21" s="19" t="s">
        <v>21</v>
      </c>
      <c r="J21" s="15" t="s">
        <v>101</v>
      </c>
      <c r="K21" s="20" t="s">
        <v>22</v>
      </c>
      <c r="L21" s="20" t="s">
        <v>102</v>
      </c>
      <c r="M21" s="21" t="s">
        <v>23</v>
      </c>
      <c r="N21" s="15" t="s">
        <v>24</v>
      </c>
      <c r="O21" s="20" t="s">
        <v>25</v>
      </c>
      <c r="P21" s="20" t="s">
        <v>103</v>
      </c>
      <c r="Q21" s="17" t="s">
        <v>26</v>
      </c>
      <c r="R21" s="22" t="s">
        <v>27</v>
      </c>
      <c r="S21" s="23" t="s">
        <v>104</v>
      </c>
    </row>
    <row r="22" spans="1:19" ht="14.65" thickBot="1" x14ac:dyDescent="0.5">
      <c r="A22" s="106"/>
      <c r="B22" s="108"/>
      <c r="C22" s="24" t="s">
        <v>28</v>
      </c>
      <c r="D22" s="25" t="s">
        <v>29</v>
      </c>
      <c r="E22" s="26" t="s">
        <v>30</v>
      </c>
      <c r="F22" s="24" t="s">
        <v>31</v>
      </c>
      <c r="G22" s="25" t="s">
        <v>32</v>
      </c>
      <c r="H22" s="26" t="s">
        <v>33</v>
      </c>
      <c r="I22" s="27" t="s">
        <v>34</v>
      </c>
      <c r="J22" s="28" t="s">
        <v>35</v>
      </c>
      <c r="K22" s="29" t="s">
        <v>36</v>
      </c>
      <c r="L22" s="25" t="s">
        <v>37</v>
      </c>
      <c r="M22" s="29" t="s">
        <v>38</v>
      </c>
      <c r="N22" s="30" t="s">
        <v>39</v>
      </c>
      <c r="O22" s="31" t="s">
        <v>40</v>
      </c>
      <c r="P22" s="31" t="s">
        <v>41</v>
      </c>
      <c r="Q22" s="32" t="s">
        <v>42</v>
      </c>
      <c r="R22" s="33" t="s">
        <v>43</v>
      </c>
      <c r="S22" s="26" t="s">
        <v>44</v>
      </c>
    </row>
    <row r="23" spans="1:19" x14ac:dyDescent="0.45">
      <c r="A23" s="34">
        <v>1611</v>
      </c>
      <c r="B23" s="35" t="s">
        <v>45</v>
      </c>
      <c r="C23" s="36">
        <f>'[1]App.2-BA_Fixed Asset Cont'!M17</f>
        <v>455375.65</v>
      </c>
      <c r="D23" s="36">
        <f>3639.8+4576.29</f>
        <v>8216.09</v>
      </c>
      <c r="E23" s="37">
        <f>C23-D23</f>
        <v>447159.56</v>
      </c>
      <c r="F23" s="38">
        <f>I23</f>
        <v>54670.75</v>
      </c>
      <c r="G23" s="39"/>
      <c r="H23" s="37">
        <f>F23-G23</f>
        <v>54670.75</v>
      </c>
      <c r="I23" s="36">
        <v>54670.75</v>
      </c>
      <c r="J23" s="40">
        <f>(C23/'[1]App.2-BA_Fixed Asset Cont'!D107)*L23</f>
        <v>1.2585664388363336</v>
      </c>
      <c r="K23" s="41">
        <f>IF(J23=0,0,1/J23)</f>
        <v>0.79455479595069822</v>
      </c>
      <c r="L23" s="40">
        <v>3</v>
      </c>
      <c r="M23" s="42">
        <f>IF(L23=0,0,1/L23)</f>
        <v>0.33333333333333331</v>
      </c>
      <c r="N23" s="43">
        <f>IF(J23=0,0,+E23/J23)</f>
        <v>355292.772953204</v>
      </c>
      <c r="O23" s="43">
        <f>IF(L23=0,0,+H23/L23)</f>
        <v>18223.583333333332</v>
      </c>
      <c r="P23" s="44">
        <f>IF(L23=0,0,+(I23*0.5)/L23)</f>
        <v>9111.7916666666661</v>
      </c>
      <c r="Q23" s="45">
        <f>IF(ISERROR(+N23+O23+P23), 0, +N23+O23+P23)</f>
        <v>382628.147953204</v>
      </c>
      <c r="R23" s="46">
        <v>107453.9</v>
      </c>
      <c r="S23" s="47">
        <f>IF(ISERROR(+R23-122), 0, +R23-Q23)</f>
        <v>-275174.24795320397</v>
      </c>
    </row>
    <row r="24" spans="1:19" x14ac:dyDescent="0.45">
      <c r="A24" s="48">
        <v>1612</v>
      </c>
      <c r="B24" s="49" t="s">
        <v>46</v>
      </c>
      <c r="C24" s="36">
        <f>'[1]App.2-BA_Fixed Asset Cont'!M18</f>
        <v>42932.04</v>
      </c>
      <c r="D24" s="36"/>
      <c r="E24" s="37">
        <f t="shared" ref="E24:E60" si="0">C24-D24</f>
        <v>42932.04</v>
      </c>
      <c r="F24" s="38">
        <f t="shared" ref="F24:F60" si="1">I24</f>
        <v>947</v>
      </c>
      <c r="G24" s="39"/>
      <c r="H24" s="37">
        <f t="shared" ref="H24:H60" si="2">F24-G24</f>
        <v>947</v>
      </c>
      <c r="I24" s="36">
        <v>947</v>
      </c>
      <c r="J24" s="40"/>
      <c r="K24" s="41">
        <f t="shared" ref="K24:K60" si="3">IF(J24=0,0,1/J24)</f>
        <v>0</v>
      </c>
      <c r="L24" s="40"/>
      <c r="M24" s="50">
        <f t="shared" ref="M24:M60" si="4">IF(L24=0,0,1/L24)</f>
        <v>0</v>
      </c>
      <c r="N24" s="43">
        <f t="shared" ref="N24:N60" si="5">IF(J24=0,0,+E24/J24)</f>
        <v>0</v>
      </c>
      <c r="O24" s="43">
        <f>IF(L24=0,0,+H24/L24)</f>
        <v>0</v>
      </c>
      <c r="P24" s="44">
        <f t="shared" ref="P24:P60" si="6">IF(L24=0,0,+(I24*0.5)/L24)</f>
        <v>0</v>
      </c>
      <c r="Q24" s="45">
        <f t="shared" ref="Q24:Q60" si="7">IF(ISERROR(+N24+O24+P24), 0, +N24+O24+P24)</f>
        <v>0</v>
      </c>
      <c r="R24" s="46">
        <v>0</v>
      </c>
      <c r="S24" s="47">
        <f t="shared" ref="S24:S60" si="8">IF(ISERROR(+R24-122), 0, +R24-Q24)</f>
        <v>0</v>
      </c>
    </row>
    <row r="25" spans="1:19" x14ac:dyDescent="0.45">
      <c r="A25" s="51">
        <v>1805</v>
      </c>
      <c r="B25" s="52" t="s">
        <v>47</v>
      </c>
      <c r="C25" s="36">
        <f>'[1]App.2-BA_Fixed Asset Cont'!M19</f>
        <v>103344.08</v>
      </c>
      <c r="D25" s="36"/>
      <c r="E25" s="37">
        <f t="shared" si="0"/>
        <v>103344.08</v>
      </c>
      <c r="F25" s="38">
        <f t="shared" si="1"/>
        <v>695</v>
      </c>
      <c r="G25" s="39"/>
      <c r="H25" s="37">
        <f t="shared" si="2"/>
        <v>695</v>
      </c>
      <c r="I25" s="36">
        <v>695</v>
      </c>
      <c r="J25" s="40"/>
      <c r="K25" s="41">
        <f t="shared" si="3"/>
        <v>0</v>
      </c>
      <c r="L25" s="40"/>
      <c r="M25" s="50">
        <f t="shared" si="4"/>
        <v>0</v>
      </c>
      <c r="N25" s="43">
        <f t="shared" si="5"/>
        <v>0</v>
      </c>
      <c r="O25" s="43">
        <f t="shared" ref="O25:O60" si="9">IF(L25=0,0,+H25/L25)</f>
        <v>0</v>
      </c>
      <c r="P25" s="44">
        <f t="shared" si="6"/>
        <v>0</v>
      </c>
      <c r="Q25" s="45">
        <f t="shared" si="7"/>
        <v>0</v>
      </c>
      <c r="R25" s="46">
        <v>0</v>
      </c>
      <c r="S25" s="47">
        <f t="shared" si="8"/>
        <v>0</v>
      </c>
    </row>
    <row r="26" spans="1:19" x14ac:dyDescent="0.45">
      <c r="A26" s="48">
        <v>1808</v>
      </c>
      <c r="B26" s="49" t="s">
        <v>48</v>
      </c>
      <c r="C26" s="36">
        <f>'[1]App.2-BA_Fixed Asset Cont'!M20</f>
        <v>124624.34</v>
      </c>
      <c r="D26" s="36"/>
      <c r="E26" s="37">
        <f t="shared" si="0"/>
        <v>124624.34</v>
      </c>
      <c r="F26" s="38">
        <f t="shared" si="1"/>
        <v>24917.26</v>
      </c>
      <c r="G26" s="39"/>
      <c r="H26" s="37">
        <f t="shared" si="2"/>
        <v>24917.26</v>
      </c>
      <c r="I26" s="36">
        <v>24917.26</v>
      </c>
      <c r="J26" s="40">
        <f>(C26/'[1]App.2-BA_Fixed Asset Cont'!D110)*L26</f>
        <v>38.159853967551165</v>
      </c>
      <c r="K26" s="41">
        <f t="shared" si="3"/>
        <v>2.6205551018364474E-2</v>
      </c>
      <c r="L26" s="40">
        <v>60</v>
      </c>
      <c r="M26" s="50">
        <f t="shared" si="4"/>
        <v>1.6666666666666666E-2</v>
      </c>
      <c r="N26" s="43">
        <f t="shared" si="5"/>
        <v>3265.8495000000003</v>
      </c>
      <c r="O26" s="43">
        <f t="shared" si="9"/>
        <v>415.28766666666667</v>
      </c>
      <c r="P26" s="44">
        <f t="shared" si="6"/>
        <v>207.64383333333333</v>
      </c>
      <c r="Q26" s="45">
        <f t="shared" si="7"/>
        <v>3888.7810000000004</v>
      </c>
      <c r="R26" s="46">
        <v>3747.4299999999898</v>
      </c>
      <c r="S26" s="47">
        <f t="shared" si="8"/>
        <v>-141.35100000001057</v>
      </c>
    </row>
    <row r="27" spans="1:19" x14ac:dyDescent="0.45">
      <c r="A27" s="48">
        <v>1810</v>
      </c>
      <c r="B27" s="49" t="s">
        <v>49</v>
      </c>
      <c r="C27" s="36">
        <f>'[1]App.2-BA_Fixed Asset Cont'!M21</f>
        <v>0</v>
      </c>
      <c r="D27" s="36"/>
      <c r="E27" s="37">
        <f t="shared" si="0"/>
        <v>0</v>
      </c>
      <c r="F27" s="38">
        <f t="shared" si="1"/>
        <v>0</v>
      </c>
      <c r="G27" s="39"/>
      <c r="H27" s="37">
        <f t="shared" si="2"/>
        <v>0</v>
      </c>
      <c r="I27" s="36">
        <v>0</v>
      </c>
      <c r="J27" s="40"/>
      <c r="K27" s="41">
        <f t="shared" si="3"/>
        <v>0</v>
      </c>
      <c r="L27" s="40"/>
      <c r="M27" s="50">
        <f t="shared" si="4"/>
        <v>0</v>
      </c>
      <c r="N27" s="43">
        <f t="shared" si="5"/>
        <v>0</v>
      </c>
      <c r="O27" s="43">
        <f t="shared" si="9"/>
        <v>0</v>
      </c>
      <c r="P27" s="44">
        <f t="shared" si="6"/>
        <v>0</v>
      </c>
      <c r="Q27" s="45">
        <f t="shared" si="7"/>
        <v>0</v>
      </c>
      <c r="R27" s="46">
        <v>0</v>
      </c>
      <c r="S27" s="47">
        <f t="shared" si="8"/>
        <v>0</v>
      </c>
    </row>
    <row r="28" spans="1:19" x14ac:dyDescent="0.45">
      <c r="A28" s="48">
        <v>1815</v>
      </c>
      <c r="B28" s="49" t="s">
        <v>50</v>
      </c>
      <c r="C28" s="36">
        <f>'[1]App.2-BA_Fixed Asset Cont'!M22</f>
        <v>0</v>
      </c>
      <c r="D28" s="36"/>
      <c r="E28" s="37">
        <f t="shared" si="0"/>
        <v>0</v>
      </c>
      <c r="F28" s="38">
        <f t="shared" si="1"/>
        <v>0</v>
      </c>
      <c r="G28" s="39"/>
      <c r="H28" s="37">
        <f t="shared" si="2"/>
        <v>0</v>
      </c>
      <c r="I28" s="36">
        <v>0</v>
      </c>
      <c r="J28" s="40"/>
      <c r="K28" s="41">
        <f t="shared" si="3"/>
        <v>0</v>
      </c>
      <c r="L28" s="40"/>
      <c r="M28" s="50">
        <f t="shared" si="4"/>
        <v>0</v>
      </c>
      <c r="N28" s="43">
        <f t="shared" si="5"/>
        <v>0</v>
      </c>
      <c r="O28" s="43">
        <f t="shared" si="9"/>
        <v>0</v>
      </c>
      <c r="P28" s="44">
        <f t="shared" si="6"/>
        <v>0</v>
      </c>
      <c r="Q28" s="45">
        <f t="shared" si="7"/>
        <v>0</v>
      </c>
      <c r="R28" s="46">
        <v>0</v>
      </c>
      <c r="S28" s="47">
        <f t="shared" si="8"/>
        <v>0</v>
      </c>
    </row>
    <row r="29" spans="1:19" x14ac:dyDescent="0.45">
      <c r="A29" s="48">
        <v>1820</v>
      </c>
      <c r="B29" s="49" t="s">
        <v>51</v>
      </c>
      <c r="C29" s="36">
        <f>'[1]App.2-BA_Fixed Asset Cont'!M23</f>
        <v>416938.75999999995</v>
      </c>
      <c r="D29" s="36"/>
      <c r="E29" s="37">
        <f t="shared" si="0"/>
        <v>416938.75999999995</v>
      </c>
      <c r="F29" s="38">
        <f t="shared" si="1"/>
        <v>16590.587095652314</v>
      </c>
      <c r="G29" s="39"/>
      <c r="H29" s="37">
        <f t="shared" si="2"/>
        <v>16590.587095652314</v>
      </c>
      <c r="I29" s="36">
        <v>16590.587095652314</v>
      </c>
      <c r="J29" s="40">
        <f>(C29/'[1]App.2-BA_Fixed Asset Cont'!D113)*'[1]App.2-C_DepExp'!L29</f>
        <v>41.370584874984687</v>
      </c>
      <c r="K29" s="41">
        <f t="shared" si="3"/>
        <v>2.4171763658208861E-2</v>
      </c>
      <c r="L29" s="40">
        <v>60</v>
      </c>
      <c r="M29" s="50">
        <f t="shared" si="4"/>
        <v>1.6666666666666666E-2</v>
      </c>
      <c r="N29" s="43">
        <f t="shared" si="5"/>
        <v>10078.145166666665</v>
      </c>
      <c r="O29" s="43">
        <f t="shared" si="9"/>
        <v>276.50978492753859</v>
      </c>
      <c r="P29" s="44">
        <f t="shared" si="6"/>
        <v>138.25489246376929</v>
      </c>
      <c r="Q29" s="45">
        <f t="shared" si="7"/>
        <v>10492.909844057973</v>
      </c>
      <c r="R29" s="46">
        <v>10484.459999999999</v>
      </c>
      <c r="S29" s="47">
        <f t="shared" si="8"/>
        <v>-8.449844057973678</v>
      </c>
    </row>
    <row r="30" spans="1:19" x14ac:dyDescent="0.45">
      <c r="A30" s="48">
        <v>1825</v>
      </c>
      <c r="B30" s="49" t="s">
        <v>52</v>
      </c>
      <c r="C30" s="36">
        <f>'[1]App.2-BA_Fixed Asset Cont'!M24</f>
        <v>0</v>
      </c>
      <c r="D30" s="36"/>
      <c r="E30" s="37">
        <f t="shared" si="0"/>
        <v>0</v>
      </c>
      <c r="F30" s="38">
        <f t="shared" si="1"/>
        <v>0</v>
      </c>
      <c r="G30" s="39"/>
      <c r="H30" s="37">
        <f t="shared" si="2"/>
        <v>0</v>
      </c>
      <c r="I30" s="36">
        <v>0</v>
      </c>
      <c r="J30" s="40"/>
      <c r="K30" s="41">
        <f t="shared" si="3"/>
        <v>0</v>
      </c>
      <c r="L30" s="40"/>
      <c r="M30" s="50">
        <f t="shared" si="4"/>
        <v>0</v>
      </c>
      <c r="N30" s="43">
        <f t="shared" si="5"/>
        <v>0</v>
      </c>
      <c r="O30" s="43">
        <f t="shared" si="9"/>
        <v>0</v>
      </c>
      <c r="P30" s="44">
        <f t="shared" si="6"/>
        <v>0</v>
      </c>
      <c r="Q30" s="45">
        <f t="shared" si="7"/>
        <v>0</v>
      </c>
      <c r="R30" s="46">
        <v>0</v>
      </c>
      <c r="S30" s="47">
        <f t="shared" si="8"/>
        <v>0</v>
      </c>
    </row>
    <row r="31" spans="1:19" x14ac:dyDescent="0.45">
      <c r="A31" s="48">
        <v>1830</v>
      </c>
      <c r="B31" s="49" t="s">
        <v>53</v>
      </c>
      <c r="C31" s="36">
        <f>'[1]App.2-BA_Fixed Asset Cont'!M25</f>
        <v>3625291.0299999993</v>
      </c>
      <c r="D31" s="36"/>
      <c r="E31" s="37">
        <f t="shared" si="0"/>
        <v>3625291.0299999993</v>
      </c>
      <c r="F31" s="38">
        <f t="shared" si="1"/>
        <v>508874.06476657465</v>
      </c>
      <c r="G31" s="39"/>
      <c r="H31" s="37">
        <f t="shared" si="2"/>
        <v>508874.06476657465</v>
      </c>
      <c r="I31" s="36">
        <v>508874.06476657465</v>
      </c>
      <c r="J31" s="40">
        <f>C31/'[1]App.2-BA_Fixed Asset Cont'!D115*'[1]App.2-C_DepExp'!L31</f>
        <v>29.952497021667785</v>
      </c>
      <c r="K31" s="41">
        <f t="shared" si="3"/>
        <v>3.338619812820931E-2</v>
      </c>
      <c r="L31" s="40">
        <v>50</v>
      </c>
      <c r="M31" s="50">
        <f t="shared" si="4"/>
        <v>0.02</v>
      </c>
      <c r="N31" s="43">
        <f t="shared" si="5"/>
        <v>121034.68459999999</v>
      </c>
      <c r="O31" s="43">
        <f t="shared" si="9"/>
        <v>10177.481295331492</v>
      </c>
      <c r="P31" s="44">
        <f t="shared" si="6"/>
        <v>5088.7406476657461</v>
      </c>
      <c r="Q31" s="45">
        <f t="shared" si="7"/>
        <v>136300.90654299723</v>
      </c>
      <c r="R31" s="46">
        <v>118541.82</v>
      </c>
      <c r="S31" s="47">
        <f t="shared" si="8"/>
        <v>-17759.086542997218</v>
      </c>
    </row>
    <row r="32" spans="1:19" x14ac:dyDescent="0.45">
      <c r="A32" s="48">
        <v>1835</v>
      </c>
      <c r="B32" s="49" t="s">
        <v>54</v>
      </c>
      <c r="C32" s="36">
        <f>'[1]App.2-BA_Fixed Asset Cont'!M26</f>
        <v>3973942.9299999988</v>
      </c>
      <c r="D32" s="36"/>
      <c r="E32" s="37">
        <f t="shared" si="0"/>
        <v>3973942.9299999988</v>
      </c>
      <c r="F32" s="38">
        <f t="shared" si="1"/>
        <v>770131.24864008767</v>
      </c>
      <c r="G32" s="39"/>
      <c r="H32" s="37">
        <f t="shared" si="2"/>
        <v>770131.24864008767</v>
      </c>
      <c r="I32" s="36">
        <v>770131.24864008767</v>
      </c>
      <c r="J32" s="40">
        <f>C32/'[1]App.2-BA_Fixed Asset Cont'!D116*'[1]App.2-C_DepExp'!L32</f>
        <v>21.073729596458545</v>
      </c>
      <c r="K32" s="41">
        <f t="shared" si="3"/>
        <v>4.7452445255255181E-2</v>
      </c>
      <c r="L32" s="40">
        <v>60</v>
      </c>
      <c r="M32" s="50">
        <f t="shared" si="4"/>
        <v>1.6666666666666666E-2</v>
      </c>
      <c r="N32" s="43">
        <f t="shared" si="5"/>
        <v>188573.30933333331</v>
      </c>
      <c r="O32" s="43">
        <f t="shared" si="9"/>
        <v>12835.520810668128</v>
      </c>
      <c r="P32" s="44">
        <f t="shared" si="6"/>
        <v>6417.7604053340638</v>
      </c>
      <c r="Q32" s="45">
        <f t="shared" si="7"/>
        <v>207826.59054933549</v>
      </c>
      <c r="R32" s="46">
        <v>194411.71</v>
      </c>
      <c r="S32" s="47">
        <f t="shared" si="8"/>
        <v>-13414.880549335503</v>
      </c>
    </row>
    <row r="33" spans="1:19" x14ac:dyDescent="0.45">
      <c r="A33" s="48">
        <v>1840</v>
      </c>
      <c r="B33" s="49" t="s">
        <v>55</v>
      </c>
      <c r="C33" s="36">
        <f>'[1]App.2-BA_Fixed Asset Cont'!M27</f>
        <v>2397564.6900000004</v>
      </c>
      <c r="D33" s="36"/>
      <c r="E33" s="37">
        <f t="shared" si="0"/>
        <v>2397564.6900000004</v>
      </c>
      <c r="F33" s="38">
        <f t="shared" si="1"/>
        <v>46781.473294557421</v>
      </c>
      <c r="G33" s="39"/>
      <c r="H33" s="37">
        <f t="shared" si="2"/>
        <v>46781.473294557421</v>
      </c>
      <c r="I33" s="36">
        <v>46781.473294557421</v>
      </c>
      <c r="J33" s="40">
        <f>C33/'[1]App.2-BA_Fixed Asset Cont'!D117*'[1]App.2-C_DepExp'!L33</f>
        <v>40.150166128913021</v>
      </c>
      <c r="K33" s="41">
        <f t="shared" si="3"/>
        <v>2.4906497193292507E-2</v>
      </c>
      <c r="L33" s="40">
        <v>45</v>
      </c>
      <c r="M33" s="50">
        <f t="shared" si="4"/>
        <v>2.2222222222222223E-2</v>
      </c>
      <c r="N33" s="43">
        <f t="shared" si="5"/>
        <v>59714.938222222227</v>
      </c>
      <c r="O33" s="43">
        <f t="shared" si="9"/>
        <v>1039.5882954346093</v>
      </c>
      <c r="P33" s="44">
        <f t="shared" si="6"/>
        <v>519.79414771730467</v>
      </c>
      <c r="Q33" s="45">
        <f t="shared" si="7"/>
        <v>61274.320665374144</v>
      </c>
      <c r="R33" s="46">
        <v>65746.1899999999</v>
      </c>
      <c r="S33" s="47">
        <f t="shared" si="8"/>
        <v>4471.8693346257569</v>
      </c>
    </row>
    <row r="34" spans="1:19" x14ac:dyDescent="0.45">
      <c r="A34" s="48">
        <v>1845</v>
      </c>
      <c r="B34" s="49" t="s">
        <v>56</v>
      </c>
      <c r="C34" s="36">
        <f>'[1]App.2-BA_Fixed Asset Cont'!M28</f>
        <v>4872044.54</v>
      </c>
      <c r="D34" s="36"/>
      <c r="E34" s="37">
        <f t="shared" si="0"/>
        <v>4872044.54</v>
      </c>
      <c r="F34" s="38">
        <f t="shared" si="1"/>
        <v>379359.97891090001</v>
      </c>
      <c r="G34" s="39"/>
      <c r="H34" s="37">
        <f t="shared" si="2"/>
        <v>379359.97891090001</v>
      </c>
      <c r="I34" s="36">
        <v>379359.97891090001</v>
      </c>
      <c r="J34" s="40">
        <f>C34/'[1]App.2-BA_Fixed Asset Cont'!D118*'[1]App.2-C_DepExp'!L34</f>
        <v>38.61469649583956</v>
      </c>
      <c r="K34" s="41">
        <f t="shared" si="3"/>
        <v>2.5896875820524509E-2</v>
      </c>
      <c r="L34" s="40">
        <v>45</v>
      </c>
      <c r="M34" s="50">
        <f t="shared" si="4"/>
        <v>2.2222222222222223E-2</v>
      </c>
      <c r="N34" s="43">
        <f t="shared" si="5"/>
        <v>126170.73244444445</v>
      </c>
      <c r="O34" s="43">
        <f t="shared" si="9"/>
        <v>8430.2217535755553</v>
      </c>
      <c r="P34" s="44">
        <f t="shared" si="6"/>
        <v>4215.1108767877777</v>
      </c>
      <c r="Q34" s="45">
        <f t="shared" si="7"/>
        <v>138816.06507480779</v>
      </c>
      <c r="R34" s="46">
        <v>148259.66</v>
      </c>
      <c r="S34" s="47">
        <f t="shared" si="8"/>
        <v>9443.5949251922139</v>
      </c>
    </row>
    <row r="35" spans="1:19" x14ac:dyDescent="0.45">
      <c r="A35" s="48">
        <v>1850</v>
      </c>
      <c r="B35" s="49" t="s">
        <v>57</v>
      </c>
      <c r="C35" s="36">
        <f>'[1]App.2-BA_Fixed Asset Cont'!M29</f>
        <v>6053932.2699999996</v>
      </c>
      <c r="D35" s="36"/>
      <c r="E35" s="37">
        <f t="shared" si="0"/>
        <v>6053932.2699999996</v>
      </c>
      <c r="F35" s="38">
        <f t="shared" si="1"/>
        <v>649660.91936591454</v>
      </c>
      <c r="G35" s="39"/>
      <c r="H35" s="37">
        <f t="shared" si="2"/>
        <v>649660.91936591454</v>
      </c>
      <c r="I35" s="36">
        <v>649660.91936591454</v>
      </c>
      <c r="J35" s="40">
        <f>C35/'[1]App.2-BA_Fixed Asset Cont'!D119*'[1]App.2-C_DepExp'!L35</f>
        <v>33.26304547186934</v>
      </c>
      <c r="K35" s="41">
        <f t="shared" si="3"/>
        <v>3.0063392747537297E-2</v>
      </c>
      <c r="L35" s="40">
        <v>40</v>
      </c>
      <c r="M35" s="50">
        <f t="shared" si="4"/>
        <v>2.5000000000000001E-2</v>
      </c>
      <c r="N35" s="43">
        <f t="shared" si="5"/>
        <v>182001.74349999998</v>
      </c>
      <c r="O35" s="43">
        <f t="shared" si="9"/>
        <v>16241.522984147863</v>
      </c>
      <c r="P35" s="44">
        <f t="shared" si="6"/>
        <v>8120.7614920739315</v>
      </c>
      <c r="Q35" s="45">
        <f t="shared" si="7"/>
        <v>206364.02797622178</v>
      </c>
      <c r="R35" s="46">
        <v>151650.68</v>
      </c>
      <c r="S35" s="47">
        <f t="shared" si="8"/>
        <v>-54713.34797622179</v>
      </c>
    </row>
    <row r="36" spans="1:19" x14ac:dyDescent="0.45">
      <c r="A36" s="48">
        <v>1855</v>
      </c>
      <c r="B36" s="49" t="s">
        <v>58</v>
      </c>
      <c r="C36" s="36">
        <f>'[1]App.2-BA_Fixed Asset Cont'!M30</f>
        <v>2484787.5800000005</v>
      </c>
      <c r="D36" s="36"/>
      <c r="E36" s="37">
        <f t="shared" si="0"/>
        <v>2484787.5800000005</v>
      </c>
      <c r="F36" s="38">
        <f t="shared" si="1"/>
        <v>332065.1963997269</v>
      </c>
      <c r="G36" s="39"/>
      <c r="H36" s="37">
        <f t="shared" si="2"/>
        <v>332065.1963997269</v>
      </c>
      <c r="I36" s="36">
        <v>332065.1963997269</v>
      </c>
      <c r="J36" s="40">
        <f>C36/'[1]App.2-BA_Fixed Asset Cont'!D120*'[1]App.2-C_DepExp'!L36</f>
        <v>38.1937801381508</v>
      </c>
      <c r="K36" s="41">
        <f t="shared" si="3"/>
        <v>2.6182273563467612E-2</v>
      </c>
      <c r="L36" s="40">
        <v>60</v>
      </c>
      <c r="M36" s="50">
        <f t="shared" si="4"/>
        <v>1.6666666666666666E-2</v>
      </c>
      <c r="N36" s="43">
        <f t="shared" si="5"/>
        <v>65057.388166666678</v>
      </c>
      <c r="O36" s="43">
        <f t="shared" si="9"/>
        <v>5534.4199399954487</v>
      </c>
      <c r="P36" s="44">
        <f t="shared" si="6"/>
        <v>2767.2099699977243</v>
      </c>
      <c r="Q36" s="45">
        <f t="shared" si="7"/>
        <v>73359.01807665985</v>
      </c>
      <c r="R36" s="46">
        <v>67624.720000000103</v>
      </c>
      <c r="S36" s="47">
        <f t="shared" si="8"/>
        <v>-5734.2980766597466</v>
      </c>
    </row>
    <row r="37" spans="1:19" x14ac:dyDescent="0.45">
      <c r="A37" s="48">
        <v>1860</v>
      </c>
      <c r="B37" s="49" t="s">
        <v>59</v>
      </c>
      <c r="C37" s="36">
        <f>'[1]App.2-BA_Fixed Asset Cont'!M31</f>
        <v>2475115.7000000002</v>
      </c>
      <c r="D37" s="36"/>
      <c r="E37" s="37">
        <f t="shared" si="0"/>
        <v>2475115.7000000002</v>
      </c>
      <c r="F37" s="38">
        <f t="shared" si="1"/>
        <v>35278.005015968803</v>
      </c>
      <c r="G37" s="39"/>
      <c r="H37" s="37">
        <f t="shared" si="2"/>
        <v>35278.005015968803</v>
      </c>
      <c r="I37" s="36">
        <v>35278.005015968803</v>
      </c>
      <c r="J37" s="40">
        <f>C37/'[1]App.2-BA_Fixed Asset Cont'!D121*'[1]App.2-C_DepExp'!L37</f>
        <v>37.909893238477771</v>
      </c>
      <c r="K37" s="41">
        <f t="shared" si="3"/>
        <v>2.6378338596454297E-2</v>
      </c>
      <c r="L37" s="40">
        <v>25</v>
      </c>
      <c r="M37" s="50">
        <f t="shared" si="4"/>
        <v>0.04</v>
      </c>
      <c r="N37" s="43">
        <f t="shared" si="5"/>
        <v>65289.440000000002</v>
      </c>
      <c r="O37" s="43">
        <f t="shared" si="9"/>
        <v>1411.1202006387521</v>
      </c>
      <c r="P37" s="44">
        <f t="shared" si="6"/>
        <v>705.56010031937603</v>
      </c>
      <c r="Q37" s="45">
        <f t="shared" si="7"/>
        <v>67406.120300958122</v>
      </c>
      <c r="R37" s="46">
        <v>310677.15999999997</v>
      </c>
      <c r="S37" s="47">
        <f t="shared" si="8"/>
        <v>243271.03969904187</v>
      </c>
    </row>
    <row r="38" spans="1:19" x14ac:dyDescent="0.45">
      <c r="A38" s="51">
        <v>1860</v>
      </c>
      <c r="B38" s="52" t="s">
        <v>60</v>
      </c>
      <c r="C38" s="36">
        <f>'[1]App.2-BA_Fixed Asset Cont'!M32</f>
        <v>0</v>
      </c>
      <c r="D38" s="36"/>
      <c r="E38" s="37">
        <f t="shared" si="0"/>
        <v>0</v>
      </c>
      <c r="F38" s="38">
        <f t="shared" si="1"/>
        <v>229651.07798532827</v>
      </c>
      <c r="G38" s="39"/>
      <c r="H38" s="37">
        <f t="shared" si="2"/>
        <v>229651.07798532827</v>
      </c>
      <c r="I38" s="36">
        <v>229651.07798532827</v>
      </c>
      <c r="J38" s="40">
        <f>C38/'[1]App.2-BA_Fixed Asset Cont'!D122*'[1]App.2-C_DepExp'!L38</f>
        <v>0</v>
      </c>
      <c r="K38" s="41">
        <f t="shared" si="3"/>
        <v>0</v>
      </c>
      <c r="L38" s="40">
        <v>12</v>
      </c>
      <c r="M38" s="50">
        <f t="shared" si="4"/>
        <v>8.3333333333333329E-2</v>
      </c>
      <c r="N38" s="43">
        <f t="shared" si="5"/>
        <v>0</v>
      </c>
      <c r="O38" s="43">
        <f t="shared" si="9"/>
        <v>19137.589832110691</v>
      </c>
      <c r="P38" s="44">
        <f t="shared" si="6"/>
        <v>9568.7949160553453</v>
      </c>
      <c r="Q38" s="45">
        <f t="shared" si="7"/>
        <v>28706.384748166034</v>
      </c>
      <c r="R38" s="46">
        <v>0</v>
      </c>
      <c r="S38" s="47">
        <f t="shared" si="8"/>
        <v>-28706.384748166034</v>
      </c>
    </row>
    <row r="39" spans="1:19" x14ac:dyDescent="0.45">
      <c r="A39" s="51">
        <v>1905</v>
      </c>
      <c r="B39" s="52" t="s">
        <v>47</v>
      </c>
      <c r="C39" s="36">
        <f>'[1]App.2-BA_Fixed Asset Cont'!M33</f>
        <v>0</v>
      </c>
      <c r="D39" s="36"/>
      <c r="E39" s="37">
        <f t="shared" si="0"/>
        <v>0</v>
      </c>
      <c r="F39" s="38">
        <f t="shared" si="1"/>
        <v>0</v>
      </c>
      <c r="G39" s="39"/>
      <c r="H39" s="37">
        <f t="shared" si="2"/>
        <v>0</v>
      </c>
      <c r="I39" s="36">
        <v>0</v>
      </c>
      <c r="J39" s="40"/>
      <c r="K39" s="41">
        <f t="shared" si="3"/>
        <v>0</v>
      </c>
      <c r="L39" s="40"/>
      <c r="M39" s="50">
        <f t="shared" si="4"/>
        <v>0</v>
      </c>
      <c r="N39" s="43">
        <f t="shared" si="5"/>
        <v>0</v>
      </c>
      <c r="O39" s="43">
        <f t="shared" si="9"/>
        <v>0</v>
      </c>
      <c r="P39" s="44">
        <f t="shared" si="6"/>
        <v>0</v>
      </c>
      <c r="Q39" s="45">
        <f t="shared" si="7"/>
        <v>0</v>
      </c>
      <c r="R39" s="46">
        <v>0</v>
      </c>
      <c r="S39" s="47">
        <f t="shared" si="8"/>
        <v>0</v>
      </c>
    </row>
    <row r="40" spans="1:19" x14ac:dyDescent="0.45">
      <c r="A40" s="48">
        <v>1908</v>
      </c>
      <c r="B40" s="49" t="s">
        <v>61</v>
      </c>
      <c r="C40" s="36">
        <f>'[1]App.2-BA_Fixed Asset Cont'!M34</f>
        <v>0</v>
      </c>
      <c r="D40" s="36"/>
      <c r="E40" s="37">
        <f t="shared" si="0"/>
        <v>0</v>
      </c>
      <c r="F40" s="38">
        <f t="shared" si="1"/>
        <v>0</v>
      </c>
      <c r="G40" s="39"/>
      <c r="H40" s="37">
        <f t="shared" si="2"/>
        <v>0</v>
      </c>
      <c r="I40" s="36">
        <v>0</v>
      </c>
      <c r="J40" s="40"/>
      <c r="K40" s="41">
        <f t="shared" si="3"/>
        <v>0</v>
      </c>
      <c r="L40" s="40"/>
      <c r="M40" s="50">
        <f t="shared" si="4"/>
        <v>0</v>
      </c>
      <c r="N40" s="43">
        <f t="shared" si="5"/>
        <v>0</v>
      </c>
      <c r="O40" s="43">
        <f t="shared" si="9"/>
        <v>0</v>
      </c>
      <c r="P40" s="44">
        <f t="shared" si="6"/>
        <v>0</v>
      </c>
      <c r="Q40" s="45">
        <f t="shared" si="7"/>
        <v>0</v>
      </c>
      <c r="R40" s="46">
        <v>0</v>
      </c>
      <c r="S40" s="47">
        <f t="shared" si="8"/>
        <v>0</v>
      </c>
    </row>
    <row r="41" spans="1:19" x14ac:dyDescent="0.45">
      <c r="A41" s="48">
        <v>1910</v>
      </c>
      <c r="B41" s="49" t="s">
        <v>49</v>
      </c>
      <c r="C41" s="36">
        <f>'[1]App.2-BA_Fixed Asset Cont'!M35</f>
        <v>174258.88</v>
      </c>
      <c r="D41" s="36"/>
      <c r="E41" s="37">
        <f t="shared" si="0"/>
        <v>174258.88</v>
      </c>
      <c r="F41" s="38">
        <f t="shared" si="1"/>
        <v>53272.5</v>
      </c>
      <c r="G41" s="39"/>
      <c r="H41" s="37">
        <f t="shared" si="2"/>
        <v>53272.5</v>
      </c>
      <c r="I41" s="36">
        <v>53272.5</v>
      </c>
      <c r="J41" s="40">
        <f>C41/'[1]App.2-BA_Fixed Asset Cont'!D125*'[1]App.2-C_DepExp'!L41</f>
        <v>51.12765250107438</v>
      </c>
      <c r="K41" s="41">
        <f t="shared" si="3"/>
        <v>1.9558887433350991E-2</v>
      </c>
      <c r="L41" s="40">
        <v>55</v>
      </c>
      <c r="M41" s="50">
        <f t="shared" si="4"/>
        <v>1.8181818181818181E-2</v>
      </c>
      <c r="N41" s="43">
        <f t="shared" si="5"/>
        <v>3408.3098181818182</v>
      </c>
      <c r="O41" s="43">
        <f t="shared" si="9"/>
        <v>968.59090909090912</v>
      </c>
      <c r="P41" s="44">
        <f t="shared" si="6"/>
        <v>484.29545454545456</v>
      </c>
      <c r="Q41" s="45">
        <f t="shared" si="7"/>
        <v>4861.1961818181826</v>
      </c>
      <c r="R41" s="46">
        <v>3892.6</v>
      </c>
      <c r="S41" s="47">
        <f t="shared" si="8"/>
        <v>-968.59618181818269</v>
      </c>
    </row>
    <row r="42" spans="1:19" x14ac:dyDescent="0.45">
      <c r="A42" s="48">
        <v>1915</v>
      </c>
      <c r="B42" s="49" t="s">
        <v>62</v>
      </c>
      <c r="C42" s="36">
        <f>'[1]App.2-BA_Fixed Asset Cont'!M36</f>
        <v>23165.340000000011</v>
      </c>
      <c r="D42" s="36"/>
      <c r="E42" s="37">
        <f t="shared" si="0"/>
        <v>23165.340000000011</v>
      </c>
      <c r="F42" s="38">
        <f t="shared" si="1"/>
        <v>3059.23</v>
      </c>
      <c r="G42" s="39"/>
      <c r="H42" s="37">
        <f t="shared" si="2"/>
        <v>3059.23</v>
      </c>
      <c r="I42" s="36">
        <v>3059.23</v>
      </c>
      <c r="J42" s="40">
        <f>C42/'[1]App.2-BA_Fixed Asset Cont'!D126*'[1]App.2-C_DepExp'!L42</f>
        <v>2.6823045874551048</v>
      </c>
      <c r="K42" s="41">
        <f t="shared" si="3"/>
        <v>0.37281373811047008</v>
      </c>
      <c r="L42" s="40">
        <v>10</v>
      </c>
      <c r="M42" s="50">
        <f t="shared" si="4"/>
        <v>0.1</v>
      </c>
      <c r="N42" s="43">
        <f t="shared" si="5"/>
        <v>8636.3570000000018</v>
      </c>
      <c r="O42" s="43">
        <f t="shared" si="9"/>
        <v>305.923</v>
      </c>
      <c r="P42" s="44">
        <f t="shared" si="6"/>
        <v>152.9615</v>
      </c>
      <c r="Q42" s="45">
        <f t="shared" si="7"/>
        <v>9095.2415000000019</v>
      </c>
      <c r="R42" s="46">
        <v>5093.22</v>
      </c>
      <c r="S42" s="47">
        <f t="shared" si="8"/>
        <v>-4002.0215000000017</v>
      </c>
    </row>
    <row r="43" spans="1:19" x14ac:dyDescent="0.45">
      <c r="A43" s="48">
        <v>1915</v>
      </c>
      <c r="B43" s="49" t="s">
        <v>63</v>
      </c>
      <c r="C43" s="36">
        <f>'[1]App.2-BA_Fixed Asset Cont'!M37</f>
        <v>0</v>
      </c>
      <c r="D43" s="36"/>
      <c r="E43" s="37">
        <f t="shared" si="0"/>
        <v>0</v>
      </c>
      <c r="F43" s="38">
        <f t="shared" si="1"/>
        <v>0</v>
      </c>
      <c r="G43" s="39"/>
      <c r="H43" s="37">
        <f t="shared" si="2"/>
        <v>0</v>
      </c>
      <c r="I43" s="36"/>
      <c r="J43" s="40"/>
      <c r="K43" s="41">
        <f t="shared" si="3"/>
        <v>0</v>
      </c>
      <c r="L43" s="40"/>
      <c r="M43" s="50">
        <f t="shared" si="4"/>
        <v>0</v>
      </c>
      <c r="N43" s="43">
        <f t="shared" si="5"/>
        <v>0</v>
      </c>
      <c r="O43" s="43">
        <f t="shared" si="9"/>
        <v>0</v>
      </c>
      <c r="P43" s="44">
        <f t="shared" si="6"/>
        <v>0</v>
      </c>
      <c r="Q43" s="45">
        <f t="shared" si="7"/>
        <v>0</v>
      </c>
      <c r="R43" s="46">
        <v>0</v>
      </c>
      <c r="S43" s="47">
        <f t="shared" si="8"/>
        <v>0</v>
      </c>
    </row>
    <row r="44" spans="1:19" x14ac:dyDescent="0.45">
      <c r="A44" s="48">
        <v>1920</v>
      </c>
      <c r="B44" s="49" t="s">
        <v>64</v>
      </c>
      <c r="C44" s="36">
        <f>'[1]App.2-BA_Fixed Asset Cont'!M38</f>
        <v>0</v>
      </c>
      <c r="D44" s="36"/>
      <c r="E44" s="37">
        <f t="shared" si="0"/>
        <v>0</v>
      </c>
      <c r="F44" s="38">
        <f t="shared" si="1"/>
        <v>0</v>
      </c>
      <c r="G44" s="39"/>
      <c r="H44" s="37">
        <f t="shared" si="2"/>
        <v>0</v>
      </c>
      <c r="I44" s="36">
        <v>0</v>
      </c>
      <c r="J44" s="40">
        <f>(C44/'[1]App.2-BA_Fixed Asset Cont'!D128)*'[1]Appendix 2-BB Service Life  '!N109</f>
        <v>0</v>
      </c>
      <c r="K44" s="41">
        <f t="shared" si="3"/>
        <v>0</v>
      </c>
      <c r="L44" s="40"/>
      <c r="M44" s="50">
        <f t="shared" si="4"/>
        <v>0</v>
      </c>
      <c r="N44" s="43">
        <f t="shared" si="5"/>
        <v>0</v>
      </c>
      <c r="O44" s="43">
        <f t="shared" si="9"/>
        <v>0</v>
      </c>
      <c r="P44" s="44">
        <f t="shared" si="6"/>
        <v>0</v>
      </c>
      <c r="Q44" s="45">
        <f t="shared" si="7"/>
        <v>0</v>
      </c>
      <c r="R44" s="46">
        <v>0</v>
      </c>
      <c r="S44" s="47">
        <f t="shared" si="8"/>
        <v>0</v>
      </c>
    </row>
    <row r="45" spans="1:19" x14ac:dyDescent="0.45">
      <c r="A45" s="48">
        <v>1920</v>
      </c>
      <c r="B45" s="49" t="s">
        <v>65</v>
      </c>
      <c r="C45" s="36">
        <f>'[1]App.2-BA_Fixed Asset Cont'!M39</f>
        <v>0</v>
      </c>
      <c r="D45" s="36"/>
      <c r="E45" s="37">
        <f t="shared" si="0"/>
        <v>0</v>
      </c>
      <c r="F45" s="38">
        <f t="shared" si="1"/>
        <v>0</v>
      </c>
      <c r="G45" s="39"/>
      <c r="H45" s="37">
        <f t="shared" si="2"/>
        <v>0</v>
      </c>
      <c r="I45" s="36">
        <v>0</v>
      </c>
      <c r="J45" s="40">
        <f>(C45/'[1]App.2-BA_Fixed Asset Cont'!D129)*'[1]Appendix 2-BB Service Life  '!N110</f>
        <v>0</v>
      </c>
      <c r="K45" s="41">
        <f t="shared" si="3"/>
        <v>0</v>
      </c>
      <c r="L45" s="40"/>
      <c r="M45" s="50">
        <f t="shared" si="4"/>
        <v>0</v>
      </c>
      <c r="N45" s="43">
        <f t="shared" si="5"/>
        <v>0</v>
      </c>
      <c r="O45" s="43">
        <f t="shared" si="9"/>
        <v>0</v>
      </c>
      <c r="P45" s="44">
        <f t="shared" si="6"/>
        <v>0</v>
      </c>
      <c r="Q45" s="45">
        <f t="shared" si="7"/>
        <v>0</v>
      </c>
      <c r="R45" s="46">
        <v>0</v>
      </c>
      <c r="S45" s="47">
        <f t="shared" si="8"/>
        <v>0</v>
      </c>
    </row>
    <row r="46" spans="1:19" x14ac:dyDescent="0.45">
      <c r="A46" s="48">
        <v>1920</v>
      </c>
      <c r="B46" s="49" t="s">
        <v>66</v>
      </c>
      <c r="C46" s="36">
        <f>'[1]App.2-BA_Fixed Asset Cont'!M40</f>
        <v>41332</v>
      </c>
      <c r="D46" s="36"/>
      <c r="E46" s="37">
        <f t="shared" si="0"/>
        <v>41332</v>
      </c>
      <c r="F46" s="38">
        <f t="shared" si="1"/>
        <v>57213.91</v>
      </c>
      <c r="G46" s="39"/>
      <c r="H46" s="37">
        <f t="shared" si="2"/>
        <v>57213.91</v>
      </c>
      <c r="I46" s="36">
        <v>57213.91</v>
      </c>
      <c r="J46" s="40">
        <f>C46/'[1]App.2-BA_Fixed Asset Cont'!D130*'[1]App.2-C_DepExp'!L46</f>
        <v>4.4999455634186178</v>
      </c>
      <c r="K46" s="41">
        <f t="shared" si="3"/>
        <v>0.22222491048098322</v>
      </c>
      <c r="L46" s="40">
        <v>5</v>
      </c>
      <c r="M46" s="50">
        <f t="shared" si="4"/>
        <v>0.2</v>
      </c>
      <c r="N46" s="43">
        <f t="shared" si="5"/>
        <v>9184.9999999999982</v>
      </c>
      <c r="O46" s="43">
        <f t="shared" si="9"/>
        <v>11442.782000000001</v>
      </c>
      <c r="P46" s="44">
        <f t="shared" si="6"/>
        <v>5721.3910000000005</v>
      </c>
      <c r="Q46" s="45">
        <f t="shared" si="7"/>
        <v>26349.172999999999</v>
      </c>
      <c r="R46" s="46">
        <v>14850.16</v>
      </c>
      <c r="S46" s="47">
        <f t="shared" si="8"/>
        <v>-11499.012999999999</v>
      </c>
    </row>
    <row r="47" spans="1:19" x14ac:dyDescent="0.45">
      <c r="A47" s="48">
        <v>1930</v>
      </c>
      <c r="B47" s="49" t="s">
        <v>67</v>
      </c>
      <c r="C47" s="36">
        <f>'[1]App.2-BA_Fixed Asset Cont'!M41</f>
        <v>925955.20000000088</v>
      </c>
      <c r="D47" s="36"/>
      <c r="E47" s="37">
        <f t="shared" si="0"/>
        <v>925955.20000000088</v>
      </c>
      <c r="F47" s="38">
        <f t="shared" si="1"/>
        <v>386631.99</v>
      </c>
      <c r="G47" s="39"/>
      <c r="H47" s="37">
        <f t="shared" si="2"/>
        <v>386631.99</v>
      </c>
      <c r="I47" s="36">
        <v>386631.99</v>
      </c>
      <c r="J47" s="40">
        <f>C47/'[1]App.2-BA_Fixed Asset Cont'!D131*'[1]App.2-C_DepExp'!L47</f>
        <v>2.7724997179084605</v>
      </c>
      <c r="K47" s="41">
        <f t="shared" si="3"/>
        <v>0.36068533877232911</v>
      </c>
      <c r="L47" s="40">
        <v>8</v>
      </c>
      <c r="M47" s="50">
        <f t="shared" si="4"/>
        <v>0.125</v>
      </c>
      <c r="N47" s="43">
        <f t="shared" si="5"/>
        <v>333978.46500000008</v>
      </c>
      <c r="O47" s="43">
        <f t="shared" si="9"/>
        <v>48328.998749999999</v>
      </c>
      <c r="P47" s="44">
        <f t="shared" si="6"/>
        <v>24164.499374999999</v>
      </c>
      <c r="Q47" s="45">
        <f t="shared" si="7"/>
        <v>406471.96312500013</v>
      </c>
      <c r="R47" s="46">
        <v>260859.21</v>
      </c>
      <c r="S47" s="47">
        <f t="shared" si="8"/>
        <v>-145612.75312500013</v>
      </c>
    </row>
    <row r="48" spans="1:19" x14ac:dyDescent="0.45">
      <c r="A48" s="48">
        <v>1935</v>
      </c>
      <c r="B48" s="49" t="s">
        <v>68</v>
      </c>
      <c r="C48" s="36">
        <f>'[1]App.2-BA_Fixed Asset Cont'!M42</f>
        <v>0</v>
      </c>
      <c r="D48" s="36"/>
      <c r="E48" s="37">
        <f t="shared" si="0"/>
        <v>0</v>
      </c>
      <c r="F48" s="38">
        <f t="shared" si="1"/>
        <v>0</v>
      </c>
      <c r="G48" s="39"/>
      <c r="H48" s="37">
        <f t="shared" si="2"/>
        <v>0</v>
      </c>
      <c r="I48" s="36">
        <v>0</v>
      </c>
      <c r="J48" s="40"/>
      <c r="K48" s="41">
        <f t="shared" si="3"/>
        <v>0</v>
      </c>
      <c r="L48" s="40"/>
      <c r="M48" s="50">
        <f t="shared" si="4"/>
        <v>0</v>
      </c>
      <c r="N48" s="43">
        <f t="shared" si="5"/>
        <v>0</v>
      </c>
      <c r="O48" s="43">
        <f t="shared" si="9"/>
        <v>0</v>
      </c>
      <c r="P48" s="44">
        <f t="shared" si="6"/>
        <v>0</v>
      </c>
      <c r="Q48" s="45">
        <f t="shared" si="7"/>
        <v>0</v>
      </c>
      <c r="R48" s="46">
        <v>0</v>
      </c>
      <c r="S48" s="47">
        <f t="shared" si="8"/>
        <v>0</v>
      </c>
    </row>
    <row r="49" spans="1:19" x14ac:dyDescent="0.45">
      <c r="A49" s="48">
        <v>1940</v>
      </c>
      <c r="B49" s="49" t="s">
        <v>69</v>
      </c>
      <c r="C49" s="36">
        <f>'[1]App.2-BA_Fixed Asset Cont'!M43</f>
        <v>79939.59</v>
      </c>
      <c r="D49" s="36"/>
      <c r="E49" s="37">
        <f t="shared" si="0"/>
        <v>79939.59</v>
      </c>
      <c r="F49" s="38">
        <f t="shared" si="1"/>
        <v>16441.830000000002</v>
      </c>
      <c r="G49" s="39"/>
      <c r="H49" s="37">
        <f t="shared" si="2"/>
        <v>16441.830000000002</v>
      </c>
      <c r="I49" s="36">
        <v>16441.830000000002</v>
      </c>
      <c r="J49" s="40">
        <f>C49/'[1]App.2-BA_Fixed Asset Cont'!D133*'[1]App.2-C_DepExp'!L49</f>
        <v>4.5472517569780111</v>
      </c>
      <c r="K49" s="41">
        <f t="shared" si="3"/>
        <v>0.21991304934138389</v>
      </c>
      <c r="L49" s="40">
        <v>10</v>
      </c>
      <c r="M49" s="50">
        <f t="shared" si="4"/>
        <v>0.1</v>
      </c>
      <c r="N49" s="43">
        <f t="shared" si="5"/>
        <v>17579.758999999998</v>
      </c>
      <c r="O49" s="43">
        <f t="shared" si="9"/>
        <v>1644.1830000000002</v>
      </c>
      <c r="P49" s="44">
        <f t="shared" si="6"/>
        <v>822.09150000000011</v>
      </c>
      <c r="Q49" s="45">
        <f t="shared" si="7"/>
        <v>20046.033499999998</v>
      </c>
      <c r="R49" s="46">
        <v>21830.31</v>
      </c>
      <c r="S49" s="47">
        <f t="shared" si="8"/>
        <v>1784.2765000000036</v>
      </c>
    </row>
    <row r="50" spans="1:19" x14ac:dyDescent="0.45">
      <c r="A50" s="48">
        <v>1945</v>
      </c>
      <c r="B50" s="49" t="s">
        <v>70</v>
      </c>
      <c r="C50" s="36">
        <f>'[1]App.2-BA_Fixed Asset Cont'!M44</f>
        <v>11001.12</v>
      </c>
      <c r="D50" s="36"/>
      <c r="E50" s="37">
        <f t="shared" si="0"/>
        <v>11001.12</v>
      </c>
      <c r="F50" s="38">
        <f t="shared" si="1"/>
        <v>0</v>
      </c>
      <c r="G50" s="39"/>
      <c r="H50" s="37">
        <f t="shared" si="2"/>
        <v>0</v>
      </c>
      <c r="I50" s="36">
        <v>0</v>
      </c>
      <c r="J50" s="40">
        <f>C50/'[1]App.2-BA_Fixed Asset Cont'!D134*'[1]App.2-C_DepExp'!L50</f>
        <v>6.0854812434138283</v>
      </c>
      <c r="K50" s="41">
        <f t="shared" si="3"/>
        <v>0.16432554139942115</v>
      </c>
      <c r="L50" s="40">
        <v>8</v>
      </c>
      <c r="M50" s="50">
        <f t="shared" si="4"/>
        <v>0.125</v>
      </c>
      <c r="N50" s="43">
        <f t="shared" si="5"/>
        <v>1807.7650000000003</v>
      </c>
      <c r="O50" s="43">
        <f t="shared" si="9"/>
        <v>0</v>
      </c>
      <c r="P50" s="44">
        <f t="shared" si="6"/>
        <v>0</v>
      </c>
      <c r="Q50" s="45">
        <f t="shared" si="7"/>
        <v>1807.7650000000003</v>
      </c>
      <c r="R50" s="46">
        <v>1807.98</v>
      </c>
      <c r="S50" s="47">
        <f t="shared" si="8"/>
        <v>0.21499999999969077</v>
      </c>
    </row>
    <row r="51" spans="1:19" x14ac:dyDescent="0.45">
      <c r="A51" s="48">
        <v>1950</v>
      </c>
      <c r="B51" s="49" t="s">
        <v>71</v>
      </c>
      <c r="C51" s="36">
        <f>'[1]App.2-BA_Fixed Asset Cont'!M45</f>
        <v>51893.599999999999</v>
      </c>
      <c r="D51" s="36"/>
      <c r="E51" s="37">
        <f t="shared" si="0"/>
        <v>51893.599999999999</v>
      </c>
      <c r="F51" s="38">
        <f t="shared" si="1"/>
        <v>0</v>
      </c>
      <c r="G51" s="39"/>
      <c r="H51" s="37">
        <f t="shared" si="2"/>
        <v>0</v>
      </c>
      <c r="I51" s="36">
        <v>0</v>
      </c>
      <c r="J51" s="40">
        <f>C51/'[1]App.2-BA_Fixed Asset Cont'!D135*'[1]App.2-C_DepExp'!L51</f>
        <v>6.4775302462451592</v>
      </c>
      <c r="K51" s="41">
        <f t="shared" si="3"/>
        <v>0.15437982718485516</v>
      </c>
      <c r="L51" s="40">
        <v>8</v>
      </c>
      <c r="M51" s="50">
        <f t="shared" si="4"/>
        <v>0.125</v>
      </c>
      <c r="N51" s="43">
        <f t="shared" si="5"/>
        <v>8011.3249999999998</v>
      </c>
      <c r="O51" s="43">
        <f t="shared" si="9"/>
        <v>0</v>
      </c>
      <c r="P51" s="44">
        <f t="shared" si="6"/>
        <v>0</v>
      </c>
      <c r="Q51" s="45">
        <f t="shared" si="7"/>
        <v>8011.3249999999998</v>
      </c>
      <c r="R51" s="46">
        <v>8011.78</v>
      </c>
      <c r="S51" s="47">
        <f t="shared" si="8"/>
        <v>0.45499999999992724</v>
      </c>
    </row>
    <row r="52" spans="1:19" x14ac:dyDescent="0.45">
      <c r="A52" s="48">
        <v>1955</v>
      </c>
      <c r="B52" s="49" t="s">
        <v>72</v>
      </c>
      <c r="C52" s="36">
        <f>'[1]App.2-BA_Fixed Asset Cont'!M46</f>
        <v>0</v>
      </c>
      <c r="D52" s="36"/>
      <c r="E52" s="37">
        <f t="shared" si="0"/>
        <v>0</v>
      </c>
      <c r="F52" s="38">
        <f t="shared" si="1"/>
        <v>0</v>
      </c>
      <c r="G52" s="39"/>
      <c r="H52" s="37">
        <f t="shared" si="2"/>
        <v>0</v>
      </c>
      <c r="I52" s="36">
        <v>0</v>
      </c>
      <c r="J52" s="40"/>
      <c r="K52" s="41">
        <f t="shared" si="3"/>
        <v>0</v>
      </c>
      <c r="L52" s="40"/>
      <c r="M52" s="50">
        <f t="shared" si="4"/>
        <v>0</v>
      </c>
      <c r="N52" s="43">
        <f t="shared" si="5"/>
        <v>0</v>
      </c>
      <c r="O52" s="43">
        <f t="shared" si="9"/>
        <v>0</v>
      </c>
      <c r="P52" s="44">
        <f t="shared" si="6"/>
        <v>0</v>
      </c>
      <c r="Q52" s="45">
        <f t="shared" si="7"/>
        <v>0</v>
      </c>
      <c r="R52" s="46">
        <v>0</v>
      </c>
      <c r="S52" s="47">
        <f t="shared" si="8"/>
        <v>0</v>
      </c>
    </row>
    <row r="53" spans="1:19" x14ac:dyDescent="0.45">
      <c r="A53" s="51">
        <v>1955</v>
      </c>
      <c r="B53" s="52" t="s">
        <v>73</v>
      </c>
      <c r="C53" s="36">
        <f>'[1]App.2-BA_Fixed Asset Cont'!M47</f>
        <v>0</v>
      </c>
      <c r="D53" s="36"/>
      <c r="E53" s="37">
        <f t="shared" si="0"/>
        <v>0</v>
      </c>
      <c r="F53" s="38">
        <f t="shared" si="1"/>
        <v>0</v>
      </c>
      <c r="G53" s="39"/>
      <c r="H53" s="37">
        <f t="shared" si="2"/>
        <v>0</v>
      </c>
      <c r="I53" s="36">
        <v>0</v>
      </c>
      <c r="J53" s="40"/>
      <c r="K53" s="41">
        <f t="shared" si="3"/>
        <v>0</v>
      </c>
      <c r="L53" s="40"/>
      <c r="M53" s="50">
        <f t="shared" si="4"/>
        <v>0</v>
      </c>
      <c r="N53" s="43">
        <f t="shared" si="5"/>
        <v>0</v>
      </c>
      <c r="O53" s="43">
        <f t="shared" si="9"/>
        <v>0</v>
      </c>
      <c r="P53" s="44">
        <f t="shared" si="6"/>
        <v>0</v>
      </c>
      <c r="Q53" s="45">
        <f t="shared" si="7"/>
        <v>0</v>
      </c>
      <c r="R53" s="46">
        <v>0</v>
      </c>
      <c r="S53" s="47">
        <f t="shared" si="8"/>
        <v>0</v>
      </c>
    </row>
    <row r="54" spans="1:19" x14ac:dyDescent="0.45">
      <c r="A54" s="48">
        <v>1960</v>
      </c>
      <c r="B54" s="49" t="s">
        <v>74</v>
      </c>
      <c r="C54" s="36">
        <f>'[1]App.2-BA_Fixed Asset Cont'!M48</f>
        <v>0</v>
      </c>
      <c r="D54" s="36"/>
      <c r="E54" s="37">
        <f t="shared" si="0"/>
        <v>0</v>
      </c>
      <c r="F54" s="38">
        <f t="shared" si="1"/>
        <v>0</v>
      </c>
      <c r="G54" s="39"/>
      <c r="H54" s="37">
        <f t="shared" si="2"/>
        <v>0</v>
      </c>
      <c r="I54" s="36">
        <v>0</v>
      </c>
      <c r="J54" s="40"/>
      <c r="K54" s="41">
        <f t="shared" si="3"/>
        <v>0</v>
      </c>
      <c r="L54" s="40"/>
      <c r="M54" s="50">
        <f t="shared" si="4"/>
        <v>0</v>
      </c>
      <c r="N54" s="43">
        <f t="shared" si="5"/>
        <v>0</v>
      </c>
      <c r="O54" s="43">
        <f t="shared" si="9"/>
        <v>0</v>
      </c>
      <c r="P54" s="44">
        <f t="shared" si="6"/>
        <v>0</v>
      </c>
      <c r="Q54" s="45">
        <f t="shared" si="7"/>
        <v>0</v>
      </c>
      <c r="R54" s="46">
        <v>0</v>
      </c>
      <c r="S54" s="47">
        <f t="shared" si="8"/>
        <v>0</v>
      </c>
    </row>
    <row r="55" spans="1:19" x14ac:dyDescent="0.45">
      <c r="A55" s="51">
        <v>1970</v>
      </c>
      <c r="B55" s="53" t="s">
        <v>75</v>
      </c>
      <c r="C55" s="36">
        <f>'[1]App.2-BA_Fixed Asset Cont'!M49</f>
        <v>0</v>
      </c>
      <c r="D55" s="36"/>
      <c r="E55" s="37">
        <f t="shared" si="0"/>
        <v>0</v>
      </c>
      <c r="F55" s="38">
        <f t="shared" si="1"/>
        <v>0</v>
      </c>
      <c r="G55" s="39"/>
      <c r="H55" s="37">
        <f t="shared" si="2"/>
        <v>0</v>
      </c>
      <c r="I55" s="36">
        <v>0</v>
      </c>
      <c r="J55" s="40"/>
      <c r="K55" s="41">
        <f t="shared" si="3"/>
        <v>0</v>
      </c>
      <c r="L55" s="40"/>
      <c r="M55" s="50">
        <f t="shared" si="4"/>
        <v>0</v>
      </c>
      <c r="N55" s="43">
        <f t="shared" si="5"/>
        <v>0</v>
      </c>
      <c r="O55" s="43">
        <f t="shared" si="9"/>
        <v>0</v>
      </c>
      <c r="P55" s="44">
        <f t="shared" si="6"/>
        <v>0</v>
      </c>
      <c r="Q55" s="45">
        <f t="shared" si="7"/>
        <v>0</v>
      </c>
      <c r="R55" s="46">
        <v>0</v>
      </c>
      <c r="S55" s="47">
        <f t="shared" si="8"/>
        <v>0</v>
      </c>
    </row>
    <row r="56" spans="1:19" x14ac:dyDescent="0.45">
      <c r="A56" s="48">
        <v>1975</v>
      </c>
      <c r="B56" s="49" t="s">
        <v>76</v>
      </c>
      <c r="C56" s="36">
        <f>'[1]App.2-BA_Fixed Asset Cont'!M50</f>
        <v>0</v>
      </c>
      <c r="D56" s="36"/>
      <c r="E56" s="37">
        <f t="shared" si="0"/>
        <v>0</v>
      </c>
      <c r="F56" s="38">
        <f t="shared" si="1"/>
        <v>0</v>
      </c>
      <c r="G56" s="39"/>
      <c r="H56" s="37">
        <f t="shared" si="2"/>
        <v>0</v>
      </c>
      <c r="I56" s="36">
        <v>0</v>
      </c>
      <c r="J56" s="40"/>
      <c r="K56" s="41">
        <f t="shared" si="3"/>
        <v>0</v>
      </c>
      <c r="L56" s="40"/>
      <c r="M56" s="50">
        <f t="shared" si="4"/>
        <v>0</v>
      </c>
      <c r="N56" s="43">
        <f t="shared" si="5"/>
        <v>0</v>
      </c>
      <c r="O56" s="43">
        <f t="shared" si="9"/>
        <v>0</v>
      </c>
      <c r="P56" s="44">
        <f t="shared" si="6"/>
        <v>0</v>
      </c>
      <c r="Q56" s="45">
        <f t="shared" si="7"/>
        <v>0</v>
      </c>
      <c r="R56" s="46">
        <v>0</v>
      </c>
      <c r="S56" s="47">
        <f t="shared" si="8"/>
        <v>0</v>
      </c>
    </row>
    <row r="57" spans="1:19" x14ac:dyDescent="0.45">
      <c r="A57" s="48">
        <v>1980</v>
      </c>
      <c r="B57" s="49" t="s">
        <v>77</v>
      </c>
      <c r="C57" s="36">
        <f>'[1]App.2-BA_Fixed Asset Cont'!M51</f>
        <v>203266.79</v>
      </c>
      <c r="D57" s="36"/>
      <c r="E57" s="37">
        <f t="shared" si="0"/>
        <v>203266.79</v>
      </c>
      <c r="F57" s="38">
        <f t="shared" si="1"/>
        <v>42215.85</v>
      </c>
      <c r="G57" s="39"/>
      <c r="H57" s="37">
        <f t="shared" si="2"/>
        <v>42215.85</v>
      </c>
      <c r="I57" s="36">
        <v>42215.85</v>
      </c>
      <c r="J57" s="40">
        <f>C57/'[1]App.2-BA_Fixed Asset Cont'!D141*'[1]App.2-C_DepExp'!L57</f>
        <v>4.7500055967152353</v>
      </c>
      <c r="K57" s="41">
        <f t="shared" si="3"/>
        <v>0.21052606773590513</v>
      </c>
      <c r="L57" s="40">
        <v>5</v>
      </c>
      <c r="M57" s="50">
        <f t="shared" si="4"/>
        <v>0.2</v>
      </c>
      <c r="N57" s="43">
        <f t="shared" si="5"/>
        <v>42792.957999999999</v>
      </c>
      <c r="O57" s="43">
        <f t="shared" si="9"/>
        <v>8443.17</v>
      </c>
      <c r="P57" s="44">
        <f t="shared" si="6"/>
        <v>4221.585</v>
      </c>
      <c r="Q57" s="45">
        <f t="shared" si="7"/>
        <v>55457.712999999996</v>
      </c>
      <c r="R57" s="46">
        <v>47014.75</v>
      </c>
      <c r="S57" s="47">
        <f t="shared" si="8"/>
        <v>-8442.9629999999961</v>
      </c>
    </row>
    <row r="58" spans="1:19" x14ac:dyDescent="0.45">
      <c r="A58" s="48">
        <v>1985</v>
      </c>
      <c r="B58" s="49" t="s">
        <v>78</v>
      </c>
      <c r="C58" s="36">
        <f>'[1]App.2-BA_Fixed Asset Cont'!M52</f>
        <v>0</v>
      </c>
      <c r="D58" s="36"/>
      <c r="E58" s="37">
        <f t="shared" si="0"/>
        <v>0</v>
      </c>
      <c r="F58" s="38">
        <f t="shared" si="1"/>
        <v>0</v>
      </c>
      <c r="G58" s="39"/>
      <c r="H58" s="37">
        <f t="shared" si="2"/>
        <v>0</v>
      </c>
      <c r="I58" s="36">
        <v>0</v>
      </c>
      <c r="J58" s="40"/>
      <c r="K58" s="41">
        <f t="shared" si="3"/>
        <v>0</v>
      </c>
      <c r="L58" s="40"/>
      <c r="M58" s="50">
        <f t="shared" si="4"/>
        <v>0</v>
      </c>
      <c r="N58" s="43">
        <f t="shared" si="5"/>
        <v>0</v>
      </c>
      <c r="O58" s="43">
        <f t="shared" si="9"/>
        <v>0</v>
      </c>
      <c r="P58" s="44">
        <f t="shared" si="6"/>
        <v>0</v>
      </c>
      <c r="Q58" s="45">
        <f t="shared" si="7"/>
        <v>0</v>
      </c>
      <c r="R58" s="46">
        <v>0</v>
      </c>
      <c r="S58" s="47">
        <f t="shared" si="8"/>
        <v>0</v>
      </c>
    </row>
    <row r="59" spans="1:19" x14ac:dyDescent="0.45">
      <c r="A59" s="48">
        <v>1990</v>
      </c>
      <c r="B59" s="54" t="s">
        <v>79</v>
      </c>
      <c r="C59" s="36">
        <f>'[1]App.2-BA_Fixed Asset Cont'!M53</f>
        <v>0</v>
      </c>
      <c r="D59" s="36"/>
      <c r="E59" s="37">
        <f t="shared" si="0"/>
        <v>0</v>
      </c>
      <c r="F59" s="38">
        <f t="shared" si="1"/>
        <v>0</v>
      </c>
      <c r="G59" s="39"/>
      <c r="H59" s="37">
        <f t="shared" si="2"/>
        <v>0</v>
      </c>
      <c r="I59" s="36">
        <v>0</v>
      </c>
      <c r="J59" s="40"/>
      <c r="K59" s="41">
        <f t="shared" si="3"/>
        <v>0</v>
      </c>
      <c r="L59" s="40"/>
      <c r="M59" s="50">
        <f t="shared" si="4"/>
        <v>0</v>
      </c>
      <c r="N59" s="43">
        <f t="shared" si="5"/>
        <v>0</v>
      </c>
      <c r="O59" s="43">
        <f t="shared" si="9"/>
        <v>0</v>
      </c>
      <c r="P59" s="44">
        <f t="shared" si="6"/>
        <v>0</v>
      </c>
      <c r="Q59" s="45">
        <f t="shared" si="7"/>
        <v>0</v>
      </c>
      <c r="R59" s="46">
        <v>0</v>
      </c>
      <c r="S59" s="47">
        <f t="shared" si="8"/>
        <v>0</v>
      </c>
    </row>
    <row r="60" spans="1:19" ht="14.65" thickBot="1" x14ac:dyDescent="0.5">
      <c r="A60" s="48">
        <v>1995</v>
      </c>
      <c r="B60" s="49" t="s">
        <v>80</v>
      </c>
      <c r="C60" s="36">
        <f>'[1]App.2-BA_Fixed Asset Cont'!M54</f>
        <v>-4479752.2</v>
      </c>
      <c r="D60" s="36"/>
      <c r="E60" s="37">
        <f t="shared" si="0"/>
        <v>-4479752.2</v>
      </c>
      <c r="F60" s="38">
        <f t="shared" si="1"/>
        <v>-1446296.2299999995</v>
      </c>
      <c r="G60" s="55"/>
      <c r="H60" s="37">
        <f t="shared" si="2"/>
        <v>-1446296.2299999995</v>
      </c>
      <c r="I60" s="36">
        <v>-1446296.2299999995</v>
      </c>
      <c r="J60" s="40">
        <f>C60/'[1]App.2-BA_Fixed Asset Cont'!D144*'[1]App.2-C_DepExp'!L60</f>
        <v>20.956382326244746</v>
      </c>
      <c r="K60" s="41">
        <f t="shared" si="3"/>
        <v>4.7718159767855019E-2</v>
      </c>
      <c r="L60" s="56">
        <v>25</v>
      </c>
      <c r="M60" s="57">
        <f t="shared" si="4"/>
        <v>0.04</v>
      </c>
      <c r="N60" s="43">
        <f t="shared" si="5"/>
        <v>-213765.53120000003</v>
      </c>
      <c r="O60" s="43">
        <f t="shared" si="9"/>
        <v>-57851.849199999982</v>
      </c>
      <c r="P60" s="44">
        <f t="shared" si="6"/>
        <v>-28925.924599999991</v>
      </c>
      <c r="Q60" s="45">
        <f t="shared" si="7"/>
        <v>-300543.30499999999</v>
      </c>
      <c r="R60" s="46">
        <v>-106624.46</v>
      </c>
      <c r="S60" s="47">
        <f t="shared" si="8"/>
        <v>193918.84499999997</v>
      </c>
    </row>
    <row r="61" spans="1:19" ht="15" thickTop="1" thickBot="1" x14ac:dyDescent="0.5">
      <c r="A61" s="58"/>
      <c r="B61" s="59" t="s">
        <v>81</v>
      </c>
      <c r="C61" s="60">
        <f t="shared" ref="C61:I61" si="10">SUM(C23:C60)</f>
        <v>24056953.93</v>
      </c>
      <c r="D61" s="60">
        <f t="shared" si="10"/>
        <v>8216.09</v>
      </c>
      <c r="E61" s="60">
        <f t="shared" si="10"/>
        <v>24048737.84</v>
      </c>
      <c r="F61" s="60">
        <f t="shared" si="10"/>
        <v>2162161.6414747112</v>
      </c>
      <c r="G61" s="60">
        <f t="shared" si="10"/>
        <v>0</v>
      </c>
      <c r="H61" s="60">
        <f t="shared" si="10"/>
        <v>2162161.6414747112</v>
      </c>
      <c r="I61" s="61">
        <f t="shared" si="10"/>
        <v>2162161.6414747112</v>
      </c>
      <c r="J61" s="60"/>
      <c r="K61" s="62"/>
      <c r="L61" s="63"/>
      <c r="M61" s="64"/>
      <c r="N61" s="60">
        <f t="shared" ref="N61:S61" si="11">SUM(N23:N60)</f>
        <v>1388113.4115047192</v>
      </c>
      <c r="O61" s="65">
        <f t="shared" si="11"/>
        <v>107004.644355921</v>
      </c>
      <c r="P61" s="65">
        <f t="shared" si="11"/>
        <v>53502.322177960501</v>
      </c>
      <c r="Q61" s="66">
        <f t="shared" si="11"/>
        <v>1548620.3780386008</v>
      </c>
      <c r="R61" s="67">
        <f t="shared" si="11"/>
        <v>1435333.28</v>
      </c>
      <c r="S61" s="65">
        <f t="shared" si="11"/>
        <v>-113287.09803860076</v>
      </c>
    </row>
    <row r="62" spans="1:19" x14ac:dyDescent="0.45">
      <c r="A62" s="68"/>
      <c r="B62" s="69"/>
      <c r="C62" s="70"/>
      <c r="D62" s="70"/>
      <c r="E62" s="70"/>
      <c r="F62" s="70"/>
      <c r="G62" s="70"/>
      <c r="H62" s="70"/>
      <c r="I62" s="70"/>
      <c r="J62" s="70"/>
      <c r="K62" s="70"/>
      <c r="L62" s="71"/>
      <c r="M62" s="72"/>
      <c r="N62" s="70"/>
      <c r="O62" s="70"/>
      <c r="P62" s="70"/>
      <c r="Q62" s="70"/>
      <c r="R62" s="70"/>
      <c r="S62" s="70"/>
    </row>
    <row r="63" spans="1:19" x14ac:dyDescent="0.45">
      <c r="A63" s="1"/>
      <c r="B63" s="1"/>
      <c r="C63" s="1"/>
      <c r="D63" s="1"/>
      <c r="E63" s="1"/>
      <c r="F63" s="1"/>
      <c r="G63" s="1"/>
      <c r="H63" s="1"/>
      <c r="I63" s="1"/>
      <c r="J63" s="1"/>
      <c r="K63" s="1"/>
      <c r="L63" s="1"/>
      <c r="M63" s="1"/>
      <c r="N63" s="1"/>
      <c r="O63" s="1"/>
      <c r="P63" s="1"/>
      <c r="Q63" s="1"/>
      <c r="R63" s="1"/>
      <c r="S63" s="1"/>
    </row>
    <row r="64" spans="1:19" x14ac:dyDescent="0.45">
      <c r="A64" s="73" t="s">
        <v>82</v>
      </c>
      <c r="B64" s="1" t="s">
        <v>83</v>
      </c>
      <c r="C64" s="1"/>
      <c r="D64" s="1"/>
      <c r="E64" s="1"/>
      <c r="F64" s="1"/>
      <c r="G64" s="1"/>
      <c r="H64" s="1"/>
      <c r="I64" s="1"/>
      <c r="J64" s="1"/>
      <c r="K64" s="1"/>
      <c r="L64" s="1"/>
      <c r="M64" s="1"/>
      <c r="N64" s="1"/>
      <c r="O64" s="1"/>
      <c r="P64" s="1"/>
      <c r="Q64" s="1"/>
      <c r="R64" s="1"/>
      <c r="S64" s="1"/>
    </row>
    <row r="65" spans="1:19" x14ac:dyDescent="0.45">
      <c r="A65" s="1"/>
      <c r="B65" s="104" t="s">
        <v>84</v>
      </c>
      <c r="C65" s="104"/>
      <c r="D65" s="104"/>
      <c r="E65" s="104"/>
      <c r="F65" s="104"/>
      <c r="G65" s="104"/>
      <c r="H65" s="104"/>
      <c r="I65" s="104"/>
      <c r="J65" s="104"/>
      <c r="K65" s="104"/>
      <c r="L65" s="104"/>
      <c r="M65" s="104"/>
      <c r="N65" s="104"/>
      <c r="O65" s="104"/>
      <c r="P65" s="104"/>
      <c r="Q65" s="104"/>
      <c r="R65" s="104"/>
      <c r="S65" s="104"/>
    </row>
    <row r="66" spans="1:19" x14ac:dyDescent="0.45">
      <c r="A66" s="73"/>
      <c r="B66" s="74"/>
      <c r="C66" s="74"/>
      <c r="D66" s="74"/>
      <c r="E66" s="74"/>
      <c r="F66" s="74"/>
      <c r="G66" s="74"/>
      <c r="H66" s="74"/>
      <c r="I66" s="74"/>
      <c r="J66" s="74"/>
      <c r="K66" s="74"/>
      <c r="L66" s="74"/>
      <c r="M66" s="74"/>
      <c r="N66" s="74"/>
      <c r="O66" s="74"/>
      <c r="P66" s="74"/>
      <c r="Q66" s="74"/>
      <c r="R66" s="74"/>
      <c r="S66" s="74"/>
    </row>
    <row r="67" spans="1:19" x14ac:dyDescent="0.45">
      <c r="A67" s="1"/>
      <c r="B67" s="74"/>
      <c r="C67" s="74"/>
      <c r="D67" s="74"/>
      <c r="E67" s="74"/>
      <c r="F67" s="74"/>
      <c r="G67" s="74"/>
      <c r="H67" s="74"/>
      <c r="I67" s="74"/>
      <c r="J67" s="74"/>
      <c r="K67" s="74"/>
      <c r="L67" s="74"/>
      <c r="M67" s="74"/>
      <c r="N67" s="74"/>
      <c r="O67" s="74"/>
      <c r="P67" s="74"/>
      <c r="Q67" s="74"/>
      <c r="R67" s="74"/>
      <c r="S67" s="74"/>
    </row>
    <row r="68" spans="1:19" x14ac:dyDescent="0.45">
      <c r="A68" s="73" t="s">
        <v>85</v>
      </c>
      <c r="B68" s="1"/>
      <c r="C68" s="1"/>
      <c r="D68" s="1"/>
      <c r="E68" s="1"/>
      <c r="F68" s="1"/>
      <c r="G68" s="1"/>
      <c r="H68" s="1"/>
      <c r="I68" s="1"/>
      <c r="J68" s="1"/>
      <c r="K68" s="1"/>
      <c r="L68" s="1"/>
      <c r="M68" s="1"/>
      <c r="N68" s="1"/>
      <c r="O68" s="1"/>
      <c r="P68" s="1"/>
      <c r="Q68" s="1"/>
      <c r="R68" s="1"/>
      <c r="S68" s="1"/>
    </row>
    <row r="69" spans="1:19" x14ac:dyDescent="0.45">
      <c r="A69" s="75">
        <v>1</v>
      </c>
      <c r="B69" s="109" t="s">
        <v>86</v>
      </c>
      <c r="C69" s="109"/>
      <c r="D69" s="109"/>
      <c r="E69" s="109"/>
      <c r="F69" s="109"/>
      <c r="G69" s="109"/>
      <c r="H69" s="109"/>
      <c r="I69" s="109"/>
      <c r="J69" s="109"/>
      <c r="K69" s="109"/>
      <c r="L69" s="109"/>
      <c r="M69" s="109"/>
      <c r="N69" s="109"/>
      <c r="O69" s="109"/>
      <c r="P69" s="109"/>
      <c r="Q69" s="109"/>
      <c r="R69" s="109"/>
      <c r="S69" s="109"/>
    </row>
    <row r="70" spans="1:19" x14ac:dyDescent="0.45">
      <c r="A70" s="75">
        <v>2</v>
      </c>
      <c r="B70" s="109" t="s">
        <v>87</v>
      </c>
      <c r="C70" s="109"/>
      <c r="D70" s="109"/>
      <c r="E70" s="109"/>
      <c r="F70" s="109"/>
      <c r="G70" s="109"/>
      <c r="H70" s="109"/>
      <c r="I70" s="109"/>
      <c r="J70" s="109"/>
      <c r="K70" s="109"/>
      <c r="L70" s="109"/>
      <c r="M70" s="109"/>
      <c r="N70" s="109"/>
      <c r="O70" s="109"/>
      <c r="P70" s="109"/>
      <c r="Q70" s="109"/>
      <c r="R70" s="109"/>
      <c r="S70" s="109"/>
    </row>
    <row r="71" spans="1:19" x14ac:dyDescent="0.45">
      <c r="A71" s="75">
        <v>3</v>
      </c>
      <c r="B71" s="104" t="s">
        <v>88</v>
      </c>
      <c r="C71" s="104"/>
      <c r="D71" s="104"/>
      <c r="E71" s="104"/>
      <c r="F71" s="104"/>
      <c r="G71" s="104"/>
      <c r="H71" s="104"/>
      <c r="I71" s="104"/>
      <c r="J71" s="104"/>
      <c r="K71" s="104"/>
      <c r="L71" s="104"/>
      <c r="M71" s="104"/>
      <c r="N71" s="104"/>
      <c r="O71" s="104"/>
      <c r="P71" s="104"/>
      <c r="Q71" s="104"/>
      <c r="R71" s="104"/>
      <c r="S71" s="104"/>
    </row>
    <row r="72" spans="1:19" x14ac:dyDescent="0.45">
      <c r="A72" s="75">
        <v>4</v>
      </c>
      <c r="B72" s="104" t="s">
        <v>89</v>
      </c>
      <c r="C72" s="104"/>
      <c r="D72" s="104"/>
      <c r="E72" s="104"/>
      <c r="F72" s="104"/>
      <c r="G72" s="104"/>
      <c r="H72" s="104"/>
      <c r="I72" s="104"/>
      <c r="J72" s="104"/>
      <c r="K72" s="104"/>
      <c r="L72" s="104"/>
      <c r="M72" s="104"/>
      <c r="N72" s="104"/>
      <c r="O72" s="104"/>
      <c r="P72" s="104"/>
      <c r="Q72" s="104"/>
      <c r="R72" s="104"/>
      <c r="S72" s="104"/>
    </row>
    <row r="73" spans="1:19" x14ac:dyDescent="0.45">
      <c r="A73" s="76">
        <v>5</v>
      </c>
      <c r="B73" s="77" t="s">
        <v>90</v>
      </c>
      <c r="C73" s="77"/>
      <c r="D73" s="77"/>
      <c r="E73" s="77"/>
      <c r="F73" s="77"/>
      <c r="G73" s="77"/>
      <c r="H73" s="77"/>
      <c r="I73" s="77"/>
      <c r="J73" s="77"/>
      <c r="K73" s="77"/>
      <c r="L73" s="77"/>
      <c r="M73" s="77"/>
      <c r="N73" s="77"/>
      <c r="O73" s="77"/>
      <c r="P73" s="77"/>
      <c r="Q73" s="77"/>
      <c r="R73" s="77"/>
      <c r="S73" s="77"/>
    </row>
    <row r="74" spans="1:19" x14ac:dyDescent="0.45">
      <c r="A74" s="76">
        <v>6</v>
      </c>
      <c r="B74" s="104" t="s">
        <v>91</v>
      </c>
      <c r="C74" s="104"/>
      <c r="D74" s="104"/>
      <c r="E74" s="104"/>
      <c r="F74" s="104"/>
      <c r="G74" s="104"/>
      <c r="H74" s="104"/>
      <c r="I74" s="104"/>
      <c r="J74" s="104"/>
      <c r="K74" s="104"/>
      <c r="L74" s="104"/>
      <c r="M74" s="104"/>
      <c r="N74" s="104"/>
      <c r="O74" s="104"/>
      <c r="P74" s="104"/>
      <c r="Q74" s="104"/>
      <c r="R74" s="104"/>
      <c r="S74" s="104"/>
    </row>
    <row r="75" spans="1:19" x14ac:dyDescent="0.45">
      <c r="A75" s="78">
        <v>7</v>
      </c>
      <c r="B75" s="77" t="s">
        <v>92</v>
      </c>
      <c r="C75" s="1"/>
      <c r="D75" s="1"/>
      <c r="E75" s="1"/>
      <c r="F75" s="1"/>
      <c r="G75" s="1"/>
      <c r="H75" s="1"/>
      <c r="I75" s="1"/>
      <c r="J75" s="1"/>
      <c r="K75" s="1"/>
      <c r="L75" s="1"/>
      <c r="M75" s="1"/>
      <c r="N75" s="1"/>
      <c r="O75" s="1"/>
      <c r="P75" s="1"/>
      <c r="Q75" s="1"/>
      <c r="R75" s="1"/>
      <c r="S75" s="1"/>
    </row>
    <row r="76" spans="1:19" x14ac:dyDescent="0.45">
      <c r="A76" s="78">
        <v>8</v>
      </c>
      <c r="B76" s="77" t="s">
        <v>93</v>
      </c>
      <c r="C76" s="79"/>
      <c r="D76" s="79"/>
      <c r="E76" s="79"/>
      <c r="F76" s="79"/>
      <c r="G76" s="79"/>
      <c r="H76" s="79"/>
      <c r="I76" s="79"/>
      <c r="J76" s="79"/>
      <c r="K76" s="79"/>
      <c r="L76" s="79"/>
      <c r="M76" s="79"/>
      <c r="N76" s="79"/>
      <c r="O76" s="79"/>
      <c r="P76" s="79"/>
      <c r="Q76" s="79"/>
      <c r="R76" s="79"/>
      <c r="S76" s="79"/>
    </row>
    <row r="77" spans="1:19" x14ac:dyDescent="0.45">
      <c r="A77" s="78"/>
      <c r="B77" s="79"/>
      <c r="C77" s="79"/>
      <c r="D77" s="79"/>
      <c r="E77" s="79"/>
      <c r="F77" s="79"/>
      <c r="G77" s="79"/>
      <c r="H77" s="79"/>
      <c r="I77" s="79"/>
      <c r="J77" s="79"/>
      <c r="K77" s="79"/>
      <c r="L77" s="79"/>
      <c r="M77" s="79"/>
      <c r="N77" s="79"/>
      <c r="O77" s="79"/>
      <c r="P77" s="79"/>
      <c r="Q77" s="79"/>
      <c r="R77" s="79"/>
      <c r="S77" s="79"/>
    </row>
    <row r="78" spans="1:19" x14ac:dyDescent="0.45">
      <c r="A78" s="1"/>
      <c r="B78" s="1"/>
      <c r="C78" s="74"/>
      <c r="D78" s="74"/>
      <c r="E78" s="74"/>
      <c r="F78" s="74"/>
      <c r="G78" s="74"/>
      <c r="H78" s="74"/>
      <c r="I78" s="74"/>
      <c r="J78" s="74"/>
      <c r="K78" s="74"/>
      <c r="L78" s="74"/>
      <c r="M78" s="74"/>
      <c r="N78" s="74"/>
      <c r="O78" s="74"/>
      <c r="P78" s="74"/>
      <c r="Q78" s="74"/>
      <c r="R78" s="74"/>
      <c r="S78" s="74"/>
    </row>
    <row r="79" spans="1:19" x14ac:dyDescent="0.45">
      <c r="A79" s="1"/>
      <c r="B79" s="1"/>
      <c r="C79" s="1"/>
      <c r="D79" s="1"/>
      <c r="E79" s="1"/>
      <c r="F79" s="1"/>
      <c r="G79" s="1"/>
      <c r="H79" s="1"/>
      <c r="I79" s="1"/>
      <c r="J79" s="1"/>
      <c r="K79" s="1"/>
      <c r="L79" s="1"/>
      <c r="M79" s="1"/>
      <c r="N79" s="1"/>
      <c r="O79" s="1"/>
      <c r="P79" s="1"/>
      <c r="Q79" s="1"/>
      <c r="R79" s="1"/>
      <c r="S79" s="1"/>
    </row>
    <row r="80" spans="1:19" ht="39.4" x14ac:dyDescent="0.45">
      <c r="A80" s="101" t="s">
        <v>3</v>
      </c>
      <c r="B80" s="102"/>
      <c r="C80" s="103" t="s">
        <v>4</v>
      </c>
      <c r="D80" s="103"/>
      <c r="E80" s="103"/>
      <c r="F80" s="103"/>
      <c r="G80" s="103"/>
      <c r="H80" s="103"/>
      <c r="I80" s="103"/>
      <c r="J80" s="103"/>
      <c r="K80" s="103"/>
      <c r="L80" s="103"/>
      <c r="M80" s="103"/>
      <c r="N80" s="103"/>
      <c r="O80" s="103"/>
      <c r="P80" s="103"/>
      <c r="Q80" s="103"/>
      <c r="R80" s="7" t="s">
        <v>5</v>
      </c>
      <c r="S80" s="8" t="s">
        <v>6</v>
      </c>
    </row>
    <row r="81" spans="1:19" x14ac:dyDescent="0.45">
      <c r="A81" s="89" t="s">
        <v>7</v>
      </c>
      <c r="B81" s="90"/>
      <c r="C81" s="91" t="s">
        <v>8</v>
      </c>
      <c r="D81" s="91"/>
      <c r="E81" s="91"/>
      <c r="F81" s="91"/>
      <c r="G81" s="91"/>
      <c r="H81" s="91"/>
      <c r="I81" s="91"/>
      <c r="J81" s="91"/>
      <c r="K81" s="91"/>
      <c r="L81" s="91"/>
      <c r="M81" s="91"/>
      <c r="N81" s="91"/>
      <c r="O81" s="91"/>
      <c r="P81" s="91"/>
      <c r="Q81" s="91"/>
      <c r="R81" s="9"/>
      <c r="S81" s="10"/>
    </row>
    <row r="82" spans="1:19" x14ac:dyDescent="0.45">
      <c r="A82" s="89" t="s">
        <v>9</v>
      </c>
      <c r="B82" s="90"/>
      <c r="C82" s="91" t="s">
        <v>10</v>
      </c>
      <c r="D82" s="91"/>
      <c r="E82" s="91"/>
      <c r="F82" s="91"/>
      <c r="G82" s="91"/>
      <c r="H82" s="91"/>
      <c r="I82" s="91"/>
      <c r="J82" s="91"/>
      <c r="K82" s="91"/>
      <c r="L82" s="91"/>
      <c r="M82" s="91"/>
      <c r="N82" s="91"/>
      <c r="O82" s="91"/>
      <c r="P82" s="91"/>
      <c r="Q82" s="91"/>
      <c r="R82" s="9">
        <v>2013</v>
      </c>
      <c r="S82" s="9" t="s">
        <v>94</v>
      </c>
    </row>
    <row r="83" spans="1:19" x14ac:dyDescent="0.45">
      <c r="A83" s="91" t="s">
        <v>12</v>
      </c>
      <c r="B83" s="91"/>
      <c r="C83" s="91" t="s">
        <v>13</v>
      </c>
      <c r="D83" s="91"/>
      <c r="E83" s="91"/>
      <c r="F83" s="91"/>
      <c r="G83" s="91"/>
      <c r="H83" s="91"/>
      <c r="I83" s="91"/>
      <c r="J83" s="91"/>
      <c r="K83" s="91"/>
      <c r="L83" s="91"/>
      <c r="M83" s="91"/>
      <c r="N83" s="91"/>
      <c r="O83" s="91"/>
      <c r="P83" s="91"/>
      <c r="Q83" s="91"/>
      <c r="R83" s="9"/>
      <c r="S83" s="9"/>
    </row>
    <row r="84" spans="1:19" x14ac:dyDescent="0.45">
      <c r="A84" s="11"/>
      <c r="B84" s="11"/>
      <c r="C84" s="12"/>
      <c r="D84" s="12"/>
      <c r="E84" s="12"/>
      <c r="F84" s="12"/>
      <c r="G84" s="12"/>
      <c r="H84" s="12"/>
      <c r="I84" s="12"/>
      <c r="J84" s="12"/>
      <c r="K84" s="12"/>
      <c r="L84" s="12"/>
      <c r="M84" s="12"/>
      <c r="N84" s="12"/>
      <c r="O84" s="12"/>
      <c r="P84" s="12"/>
      <c r="Q84" s="12"/>
      <c r="R84" s="12"/>
      <c r="S84" s="13"/>
    </row>
    <row r="85" spans="1:19" ht="14.65" thickBot="1" x14ac:dyDescent="0.5">
      <c r="A85" s="14"/>
      <c r="B85" s="14"/>
      <c r="C85" s="14"/>
      <c r="D85" s="14"/>
      <c r="E85" s="14"/>
      <c r="F85" s="14"/>
      <c r="G85" s="14"/>
      <c r="H85" s="14"/>
      <c r="I85" s="14"/>
      <c r="J85" s="14"/>
      <c r="K85" s="14"/>
      <c r="L85" s="14"/>
      <c r="M85" s="14"/>
      <c r="N85" s="14"/>
      <c r="O85" s="14"/>
      <c r="P85" s="14"/>
      <c r="Q85" s="14"/>
      <c r="R85" s="14"/>
      <c r="S85" s="14"/>
    </row>
    <row r="86" spans="1:19" ht="28.15" thickBot="1" x14ac:dyDescent="0.8">
      <c r="A86" s="92"/>
      <c r="B86" s="93"/>
      <c r="C86" s="94" t="s">
        <v>14</v>
      </c>
      <c r="D86" s="95"/>
      <c r="E86" s="95"/>
      <c r="F86" s="95"/>
      <c r="G86" s="95"/>
      <c r="H86" s="95"/>
      <c r="I86" s="96"/>
      <c r="J86" s="97" t="s">
        <v>15</v>
      </c>
      <c r="K86" s="98"/>
      <c r="L86" s="98"/>
      <c r="M86" s="98"/>
      <c r="N86" s="97" t="s">
        <v>16</v>
      </c>
      <c r="O86" s="98"/>
      <c r="P86" s="98"/>
      <c r="Q86" s="99"/>
      <c r="R86" s="6"/>
      <c r="S86" s="6"/>
    </row>
    <row r="87" spans="1:19" ht="93.75" x14ac:dyDescent="0.45">
      <c r="A87" s="105" t="s">
        <v>17</v>
      </c>
      <c r="B87" s="107" t="s">
        <v>18</v>
      </c>
      <c r="C87" s="15" t="s">
        <v>97</v>
      </c>
      <c r="D87" s="16" t="s">
        <v>98</v>
      </c>
      <c r="E87" s="17" t="s">
        <v>19</v>
      </c>
      <c r="F87" s="18" t="s">
        <v>99</v>
      </c>
      <c r="G87" s="16" t="s">
        <v>100</v>
      </c>
      <c r="H87" s="17" t="s">
        <v>20</v>
      </c>
      <c r="I87" s="19" t="s">
        <v>21</v>
      </c>
      <c r="J87" s="15" t="s">
        <v>101</v>
      </c>
      <c r="K87" s="20" t="s">
        <v>22</v>
      </c>
      <c r="L87" s="20" t="s">
        <v>102</v>
      </c>
      <c r="M87" s="21" t="s">
        <v>23</v>
      </c>
      <c r="N87" s="15" t="s">
        <v>24</v>
      </c>
      <c r="O87" s="20" t="s">
        <v>25</v>
      </c>
      <c r="P87" s="20" t="s">
        <v>103</v>
      </c>
      <c r="Q87" s="17" t="s">
        <v>26</v>
      </c>
      <c r="R87" s="22" t="s">
        <v>27</v>
      </c>
      <c r="S87" s="23" t="s">
        <v>104</v>
      </c>
    </row>
    <row r="88" spans="1:19" ht="14.65" thickBot="1" x14ac:dyDescent="0.5">
      <c r="A88" s="106"/>
      <c r="B88" s="108"/>
      <c r="C88" s="24" t="s">
        <v>28</v>
      </c>
      <c r="D88" s="25" t="s">
        <v>29</v>
      </c>
      <c r="E88" s="26" t="s">
        <v>30</v>
      </c>
      <c r="F88" s="24" t="s">
        <v>31</v>
      </c>
      <c r="G88" s="25" t="s">
        <v>32</v>
      </c>
      <c r="H88" s="26" t="s">
        <v>33</v>
      </c>
      <c r="I88" s="27" t="s">
        <v>34</v>
      </c>
      <c r="J88" s="28" t="s">
        <v>35</v>
      </c>
      <c r="K88" s="29" t="s">
        <v>36</v>
      </c>
      <c r="L88" s="25" t="s">
        <v>37</v>
      </c>
      <c r="M88" s="29" t="s">
        <v>38</v>
      </c>
      <c r="N88" s="30" t="s">
        <v>39</v>
      </c>
      <c r="O88" s="31" t="s">
        <v>40</v>
      </c>
      <c r="P88" s="31" t="s">
        <v>41</v>
      </c>
      <c r="Q88" s="32" t="s">
        <v>42</v>
      </c>
      <c r="R88" s="33" t="s">
        <v>43</v>
      </c>
      <c r="S88" s="26" t="s">
        <v>44</v>
      </c>
    </row>
    <row r="89" spans="1:19" x14ac:dyDescent="0.45">
      <c r="A89" s="34">
        <v>1611</v>
      </c>
      <c r="B89" s="35" t="s">
        <v>45</v>
      </c>
      <c r="C89" s="36">
        <v>402592.5</v>
      </c>
      <c r="D89" s="36"/>
      <c r="E89" s="37">
        <f>C89-D89</f>
        <v>402592.5</v>
      </c>
      <c r="F89" s="38">
        <f>I89</f>
        <v>54670.75</v>
      </c>
      <c r="G89" s="39"/>
      <c r="H89" s="37">
        <f>F89-G89</f>
        <v>54670.75</v>
      </c>
      <c r="I89" s="36">
        <f>'[1]App.2-BA_Fixed Asset Cont'!E181</f>
        <v>54670.75</v>
      </c>
      <c r="J89" s="40">
        <f>(C89/'[1]App.2-BA_Fixed Asset Cont'!D181)*L89</f>
        <v>1.1126844595823613</v>
      </c>
      <c r="K89" s="41">
        <f>IF(J89=0,0,1/J89)</f>
        <v>0.89872738977170885</v>
      </c>
      <c r="L89" s="40">
        <v>3</v>
      </c>
      <c r="M89" s="42">
        <f>IF(L89=0,0,1/L89)</f>
        <v>0.33333333333333331</v>
      </c>
      <c r="N89" s="43">
        <f>IF(J89=0,0,+E89/J89)</f>
        <v>361820.90666666668</v>
      </c>
      <c r="O89" s="43">
        <f>IF(L89=0,0,+H89/L89)</f>
        <v>18223.583333333332</v>
      </c>
      <c r="P89" s="44">
        <f>IF(L89=0,0,+(I89*0.5)/L89)</f>
        <v>9111.7916666666661</v>
      </c>
      <c r="Q89" s="45">
        <f>IF(ISERROR(+N89+O89+P89), 0, +N89+O89+P89)</f>
        <v>389156.28166666668</v>
      </c>
      <c r="R89" s="46">
        <v>107453.9</v>
      </c>
      <c r="S89" s="47">
        <f>IF(ISERROR(+R89-122), 0, +R89-Q89)</f>
        <v>-281702.38166666671</v>
      </c>
    </row>
    <row r="90" spans="1:19" x14ac:dyDescent="0.45">
      <c r="A90" s="48">
        <v>1612</v>
      </c>
      <c r="B90" s="49" t="s">
        <v>46</v>
      </c>
      <c r="C90" s="36">
        <v>43879.040000000001</v>
      </c>
      <c r="D90" s="36"/>
      <c r="E90" s="37">
        <f t="shared" ref="E90:E126" si="12">C90-D90</f>
        <v>43879.040000000001</v>
      </c>
      <c r="F90" s="38">
        <f t="shared" ref="F90:F126" si="13">I90</f>
        <v>947</v>
      </c>
      <c r="G90" s="39"/>
      <c r="H90" s="37">
        <f t="shared" ref="H90:H126" si="14">F90-G90</f>
        <v>947</v>
      </c>
      <c r="I90" s="36">
        <f>'[1]App.2-BA_Fixed Asset Cont'!E182</f>
        <v>947</v>
      </c>
      <c r="J90" s="40"/>
      <c r="K90" s="41">
        <f t="shared" ref="K90:K126" si="15">IF(J90=0,0,1/J90)</f>
        <v>0</v>
      </c>
      <c r="L90" s="40"/>
      <c r="M90" s="50">
        <f t="shared" ref="M90:M126" si="16">IF(L90=0,0,1/L90)</f>
        <v>0</v>
      </c>
      <c r="N90" s="43">
        <f t="shared" ref="N90:N126" si="17">IF(J90=0,0,+E90/J90)</f>
        <v>0</v>
      </c>
      <c r="O90" s="43">
        <f>IF(L90=0,0,+H90/L90)</f>
        <v>0</v>
      </c>
      <c r="P90" s="44">
        <f t="shared" ref="P90:P126" si="18">IF(L90=0,0,+(I90*0.5)/L90)</f>
        <v>0</v>
      </c>
      <c r="Q90" s="45">
        <f t="shared" ref="Q90:Q126" si="19">IF(ISERROR(+N90+O90+P90), 0, +N90+O90+P90)</f>
        <v>0</v>
      </c>
      <c r="R90" s="46"/>
      <c r="S90" s="47">
        <f t="shared" ref="S90:S126" si="20">IF(ISERROR(+R90-122), 0, +R90-Q90)</f>
        <v>0</v>
      </c>
    </row>
    <row r="91" spans="1:19" x14ac:dyDescent="0.45">
      <c r="A91" s="51">
        <v>1805</v>
      </c>
      <c r="B91" s="52" t="s">
        <v>47</v>
      </c>
      <c r="C91" s="36">
        <v>104039.08</v>
      </c>
      <c r="D91" s="36"/>
      <c r="E91" s="37">
        <f t="shared" si="12"/>
        <v>104039.08</v>
      </c>
      <c r="F91" s="38">
        <f t="shared" si="13"/>
        <v>695</v>
      </c>
      <c r="G91" s="39"/>
      <c r="H91" s="37">
        <f t="shared" si="14"/>
        <v>695</v>
      </c>
      <c r="I91" s="36">
        <f>'[1]App.2-BA_Fixed Asset Cont'!E183</f>
        <v>695</v>
      </c>
      <c r="J91" s="40"/>
      <c r="K91" s="41">
        <f t="shared" si="15"/>
        <v>0</v>
      </c>
      <c r="L91" s="40"/>
      <c r="M91" s="50">
        <f t="shared" si="16"/>
        <v>0</v>
      </c>
      <c r="N91" s="43">
        <f t="shared" si="17"/>
        <v>0</v>
      </c>
      <c r="O91" s="43">
        <f t="shared" ref="O91:O126" si="21">IF(L91=0,0,+H91/L91)</f>
        <v>0</v>
      </c>
      <c r="P91" s="44">
        <f t="shared" si="18"/>
        <v>0</v>
      </c>
      <c r="Q91" s="45">
        <f t="shared" si="19"/>
        <v>0</v>
      </c>
      <c r="R91" s="46"/>
      <c r="S91" s="47">
        <f t="shared" si="20"/>
        <v>0</v>
      </c>
    </row>
    <row r="92" spans="1:19" x14ac:dyDescent="0.45">
      <c r="A92" s="48">
        <v>1808</v>
      </c>
      <c r="B92" s="49" t="s">
        <v>48</v>
      </c>
      <c r="C92" s="36">
        <v>145794.17000000001</v>
      </c>
      <c r="D92" s="36"/>
      <c r="E92" s="37">
        <f t="shared" si="12"/>
        <v>145794.17000000001</v>
      </c>
      <c r="F92" s="38">
        <f t="shared" si="13"/>
        <v>24917.26</v>
      </c>
      <c r="G92" s="39"/>
      <c r="H92" s="37">
        <f t="shared" si="14"/>
        <v>24917.26</v>
      </c>
      <c r="I92" s="36">
        <f>'[1]App.2-BA_Fixed Asset Cont'!E184</f>
        <v>24917.26</v>
      </c>
      <c r="J92" s="40">
        <f>(C92/'[1]App.2-BA_Fixed Asset Cont'!D184)*L92</f>
        <v>44.642035709238897</v>
      </c>
      <c r="K92" s="41">
        <f t="shared" si="15"/>
        <v>2.2400412170116266E-2</v>
      </c>
      <c r="L92" s="40">
        <v>60</v>
      </c>
      <c r="M92" s="50">
        <f t="shared" si="16"/>
        <v>1.6666666666666666E-2</v>
      </c>
      <c r="N92" s="43">
        <f t="shared" si="17"/>
        <v>3265.8495000000003</v>
      </c>
      <c r="O92" s="43">
        <f t="shared" si="21"/>
        <v>415.28766666666667</v>
      </c>
      <c r="P92" s="44">
        <f t="shared" si="18"/>
        <v>207.64383333333333</v>
      </c>
      <c r="Q92" s="45">
        <f t="shared" si="19"/>
        <v>3888.7810000000004</v>
      </c>
      <c r="R92" s="46">
        <v>3747.4299999999898</v>
      </c>
      <c r="S92" s="47">
        <f t="shared" si="20"/>
        <v>-141.35100000001057</v>
      </c>
    </row>
    <row r="93" spans="1:19" x14ac:dyDescent="0.45">
      <c r="A93" s="48">
        <v>1810</v>
      </c>
      <c r="B93" s="49" t="s">
        <v>49</v>
      </c>
      <c r="C93" s="36">
        <v>0</v>
      </c>
      <c r="D93" s="36"/>
      <c r="E93" s="37">
        <f t="shared" si="12"/>
        <v>0</v>
      </c>
      <c r="F93" s="38">
        <f t="shared" si="13"/>
        <v>0</v>
      </c>
      <c r="G93" s="39"/>
      <c r="H93" s="37">
        <f t="shared" si="14"/>
        <v>0</v>
      </c>
      <c r="I93" s="36">
        <f>'[1]App.2-BA_Fixed Asset Cont'!E185</f>
        <v>0</v>
      </c>
      <c r="J93" s="40"/>
      <c r="K93" s="41">
        <f t="shared" si="15"/>
        <v>0</v>
      </c>
      <c r="L93" s="40"/>
      <c r="M93" s="50">
        <f t="shared" si="16"/>
        <v>0</v>
      </c>
      <c r="N93" s="43">
        <f t="shared" si="17"/>
        <v>0</v>
      </c>
      <c r="O93" s="43">
        <f t="shared" si="21"/>
        <v>0</v>
      </c>
      <c r="P93" s="44">
        <f t="shared" si="18"/>
        <v>0</v>
      </c>
      <c r="Q93" s="45">
        <f t="shared" si="19"/>
        <v>0</v>
      </c>
      <c r="R93" s="46"/>
      <c r="S93" s="47">
        <f t="shared" si="20"/>
        <v>0</v>
      </c>
    </row>
    <row r="94" spans="1:19" x14ac:dyDescent="0.45">
      <c r="A94" s="48">
        <v>1815</v>
      </c>
      <c r="B94" s="49" t="s">
        <v>50</v>
      </c>
      <c r="C94" s="36">
        <v>0</v>
      </c>
      <c r="D94" s="36"/>
      <c r="E94" s="37">
        <f t="shared" si="12"/>
        <v>0</v>
      </c>
      <c r="F94" s="38">
        <f t="shared" si="13"/>
        <v>0</v>
      </c>
      <c r="G94" s="39"/>
      <c r="H94" s="37">
        <f t="shared" si="14"/>
        <v>0</v>
      </c>
      <c r="I94" s="36">
        <f>'[1]App.2-BA_Fixed Asset Cont'!E186</f>
        <v>0</v>
      </c>
      <c r="J94" s="40"/>
      <c r="K94" s="41">
        <f t="shared" si="15"/>
        <v>0</v>
      </c>
      <c r="L94" s="40"/>
      <c r="M94" s="50">
        <f t="shared" si="16"/>
        <v>0</v>
      </c>
      <c r="N94" s="43">
        <f t="shared" si="17"/>
        <v>0</v>
      </c>
      <c r="O94" s="43">
        <f t="shared" si="21"/>
        <v>0</v>
      </c>
      <c r="P94" s="44">
        <f t="shared" si="18"/>
        <v>0</v>
      </c>
      <c r="Q94" s="45">
        <f t="shared" si="19"/>
        <v>0</v>
      </c>
      <c r="R94" s="46"/>
      <c r="S94" s="47">
        <f t="shared" si="20"/>
        <v>0</v>
      </c>
    </row>
    <row r="95" spans="1:19" x14ac:dyDescent="0.45">
      <c r="A95" s="48">
        <v>1820</v>
      </c>
      <c r="B95" s="49" t="s">
        <v>51</v>
      </c>
      <c r="C95" s="36">
        <v>419329.29999999993</v>
      </c>
      <c r="D95" s="36"/>
      <c r="E95" s="37">
        <f t="shared" si="12"/>
        <v>419329.29999999993</v>
      </c>
      <c r="F95" s="38">
        <f t="shared" si="13"/>
        <v>12875</v>
      </c>
      <c r="G95" s="39"/>
      <c r="H95" s="37">
        <f t="shared" si="14"/>
        <v>12875</v>
      </c>
      <c r="I95" s="36">
        <f>'[1]App.2-BA_Fixed Asset Cont'!E187</f>
        <v>12875</v>
      </c>
      <c r="J95" s="40">
        <f>(C95/'[1]App.2-BA_Fixed Asset Cont'!D187)*'[1]App.2-C_DepExp'!L95</f>
        <v>41.60778526855578</v>
      </c>
      <c r="K95" s="41">
        <f t="shared" si="15"/>
        <v>2.4033963681208699E-2</v>
      </c>
      <c r="L95" s="40">
        <v>60</v>
      </c>
      <c r="M95" s="50">
        <f t="shared" si="16"/>
        <v>1.6666666666666666E-2</v>
      </c>
      <c r="N95" s="43">
        <f t="shared" si="17"/>
        <v>10078.145166666665</v>
      </c>
      <c r="O95" s="43">
        <f t="shared" si="21"/>
        <v>214.58333333333334</v>
      </c>
      <c r="P95" s="44">
        <f t="shared" si="18"/>
        <v>107.29166666666667</v>
      </c>
      <c r="Q95" s="45">
        <f t="shared" si="19"/>
        <v>10400.020166666665</v>
      </c>
      <c r="R95" s="46">
        <v>10484.459999999999</v>
      </c>
      <c r="S95" s="47">
        <f t="shared" si="20"/>
        <v>84.439833333333809</v>
      </c>
    </row>
    <row r="96" spans="1:19" x14ac:dyDescent="0.45">
      <c r="A96" s="48">
        <v>1825</v>
      </c>
      <c r="B96" s="49" t="s">
        <v>52</v>
      </c>
      <c r="C96" s="36">
        <v>0</v>
      </c>
      <c r="D96" s="36"/>
      <c r="E96" s="37">
        <f t="shared" si="12"/>
        <v>0</v>
      </c>
      <c r="F96" s="38">
        <f t="shared" si="13"/>
        <v>0</v>
      </c>
      <c r="G96" s="39"/>
      <c r="H96" s="37">
        <f t="shared" si="14"/>
        <v>0</v>
      </c>
      <c r="I96" s="36">
        <f>'[1]App.2-BA_Fixed Asset Cont'!E188</f>
        <v>0</v>
      </c>
      <c r="J96" s="40"/>
      <c r="K96" s="41">
        <f t="shared" si="15"/>
        <v>0</v>
      </c>
      <c r="L96" s="40"/>
      <c r="M96" s="50">
        <f t="shared" si="16"/>
        <v>0</v>
      </c>
      <c r="N96" s="43">
        <f t="shared" si="17"/>
        <v>0</v>
      </c>
      <c r="O96" s="43">
        <f t="shared" si="21"/>
        <v>0</v>
      </c>
      <c r="P96" s="44">
        <f t="shared" si="18"/>
        <v>0</v>
      </c>
      <c r="Q96" s="45">
        <f t="shared" si="19"/>
        <v>0</v>
      </c>
      <c r="R96" s="46"/>
      <c r="S96" s="47">
        <f t="shared" si="20"/>
        <v>0</v>
      </c>
    </row>
    <row r="97" spans="1:19" x14ac:dyDescent="0.45">
      <c r="A97" s="48">
        <v>1830</v>
      </c>
      <c r="B97" s="49" t="s">
        <v>53</v>
      </c>
      <c r="C97" s="36">
        <v>3978437.6199999996</v>
      </c>
      <c r="D97" s="36"/>
      <c r="E97" s="37">
        <f t="shared" si="12"/>
        <v>3978437.6199999996</v>
      </c>
      <c r="F97" s="38">
        <f t="shared" si="13"/>
        <v>471688.41</v>
      </c>
      <c r="G97" s="39"/>
      <c r="H97" s="37">
        <f t="shared" si="14"/>
        <v>471688.41</v>
      </c>
      <c r="I97" s="36">
        <f>'[1]App.2-BA_Fixed Asset Cont'!E189</f>
        <v>471688.41</v>
      </c>
      <c r="J97" s="40">
        <f>C97/'[1]App.2-BA_Fixed Asset Cont'!D189*'[1]App.2-C_DepExp'!L97</f>
        <v>32.870227514931699</v>
      </c>
      <c r="K97" s="41">
        <f t="shared" si="15"/>
        <v>3.0422667428929049E-2</v>
      </c>
      <c r="L97" s="40">
        <v>50</v>
      </c>
      <c r="M97" s="50">
        <f t="shared" si="16"/>
        <v>0.02</v>
      </c>
      <c r="N97" s="43">
        <f t="shared" si="17"/>
        <v>121034.68459999999</v>
      </c>
      <c r="O97" s="43">
        <f t="shared" si="21"/>
        <v>9433.7681999999986</v>
      </c>
      <c r="P97" s="44">
        <f t="shared" si="18"/>
        <v>4716.8840999999993</v>
      </c>
      <c r="Q97" s="45">
        <f t="shared" si="19"/>
        <v>135185.33689999999</v>
      </c>
      <c r="R97" s="46">
        <v>118541.82</v>
      </c>
      <c r="S97" s="47">
        <f t="shared" si="20"/>
        <v>-16643.516899999988</v>
      </c>
    </row>
    <row r="98" spans="1:19" x14ac:dyDescent="0.45">
      <c r="A98" s="48">
        <v>1835</v>
      </c>
      <c r="B98" s="49" t="s">
        <v>54</v>
      </c>
      <c r="C98" s="36">
        <v>4979931.2999999989</v>
      </c>
      <c r="D98" s="36"/>
      <c r="E98" s="37">
        <f t="shared" si="12"/>
        <v>4979931.2999999989</v>
      </c>
      <c r="F98" s="38">
        <f t="shared" si="13"/>
        <v>700608.48</v>
      </c>
      <c r="G98" s="39"/>
      <c r="H98" s="37">
        <f t="shared" si="14"/>
        <v>700608.48</v>
      </c>
      <c r="I98" s="36">
        <f>'[1]App.2-BA_Fixed Asset Cont'!E190</f>
        <v>700608.48</v>
      </c>
      <c r="J98" s="40">
        <f>C98/'[1]App.2-BA_Fixed Asset Cont'!D190*'[1]App.2-C_DepExp'!L98</f>
        <v>26.408463199832688</v>
      </c>
      <c r="K98" s="41">
        <f t="shared" si="15"/>
        <v>3.7866648749418162E-2</v>
      </c>
      <c r="L98" s="40">
        <v>60</v>
      </c>
      <c r="M98" s="50">
        <f t="shared" si="16"/>
        <v>1.6666666666666666E-2</v>
      </c>
      <c r="N98" s="43">
        <f t="shared" si="17"/>
        <v>188573.30933333331</v>
      </c>
      <c r="O98" s="43">
        <f t="shared" si="21"/>
        <v>11676.807999999999</v>
      </c>
      <c r="P98" s="44">
        <f t="shared" si="18"/>
        <v>5838.4039999999995</v>
      </c>
      <c r="Q98" s="45">
        <f t="shared" si="19"/>
        <v>206088.52133333331</v>
      </c>
      <c r="R98" s="46">
        <v>194411.71</v>
      </c>
      <c r="S98" s="47">
        <f t="shared" si="20"/>
        <v>-11676.811333333317</v>
      </c>
    </row>
    <row r="99" spans="1:19" x14ac:dyDescent="0.45">
      <c r="A99" s="48">
        <v>1840</v>
      </c>
      <c r="B99" s="49" t="s">
        <v>55</v>
      </c>
      <c r="C99" s="36">
        <v>2362088.2999999998</v>
      </c>
      <c r="D99" s="36"/>
      <c r="E99" s="37">
        <f t="shared" si="12"/>
        <v>2362088.2999999998</v>
      </c>
      <c r="F99" s="38">
        <f t="shared" si="13"/>
        <v>30269.8</v>
      </c>
      <c r="G99" s="39"/>
      <c r="H99" s="37">
        <f t="shared" si="14"/>
        <v>30269.8</v>
      </c>
      <c r="I99" s="36">
        <f>'[1]App.2-BA_Fixed Asset Cont'!E191</f>
        <v>30269.8</v>
      </c>
      <c r="J99" s="40">
        <f>C99/'[1]App.2-BA_Fixed Asset Cont'!D191*'[1]App.2-C_DepExp'!L99</f>
        <v>39.556070395815567</v>
      </c>
      <c r="K99" s="41">
        <f t="shared" si="15"/>
        <v>2.5280569833999105E-2</v>
      </c>
      <c r="L99" s="40">
        <v>45</v>
      </c>
      <c r="M99" s="50">
        <f t="shared" si="16"/>
        <v>2.2222222222222223E-2</v>
      </c>
      <c r="N99" s="43">
        <f t="shared" si="17"/>
        <v>59714.938222222219</v>
      </c>
      <c r="O99" s="43">
        <f t="shared" si="21"/>
        <v>672.66222222222223</v>
      </c>
      <c r="P99" s="44">
        <f t="shared" si="18"/>
        <v>336.33111111111111</v>
      </c>
      <c r="Q99" s="45">
        <f t="shared" si="19"/>
        <v>60723.931555555551</v>
      </c>
      <c r="R99" s="46">
        <v>65746.1899999999</v>
      </c>
      <c r="S99" s="47">
        <f t="shared" si="20"/>
        <v>5022.2584444443492</v>
      </c>
    </row>
    <row r="100" spans="1:19" x14ac:dyDescent="0.45">
      <c r="A100" s="48">
        <v>1845</v>
      </c>
      <c r="B100" s="49" t="s">
        <v>56</v>
      </c>
      <c r="C100" s="36">
        <v>5068257.6099999994</v>
      </c>
      <c r="D100" s="36"/>
      <c r="E100" s="37">
        <f t="shared" si="12"/>
        <v>5068257.6099999994</v>
      </c>
      <c r="F100" s="38">
        <f t="shared" si="13"/>
        <v>344472.73</v>
      </c>
      <c r="G100" s="39"/>
      <c r="H100" s="37">
        <f t="shared" si="14"/>
        <v>344472.73</v>
      </c>
      <c r="I100" s="36">
        <f>'[1]App.2-BA_Fixed Asset Cont'!E192</f>
        <v>344472.73</v>
      </c>
      <c r="J100" s="40">
        <f>C100/'[1]App.2-BA_Fixed Asset Cont'!D192*'[1]App.2-C_DepExp'!L100</f>
        <v>40.169835839160697</v>
      </c>
      <c r="K100" s="41">
        <f t="shared" si="15"/>
        <v>2.4894301385845391E-2</v>
      </c>
      <c r="L100" s="40">
        <v>45</v>
      </c>
      <c r="M100" s="50">
        <f t="shared" si="16"/>
        <v>2.2222222222222223E-2</v>
      </c>
      <c r="N100" s="43">
        <f t="shared" si="17"/>
        <v>126170.73244444444</v>
      </c>
      <c r="O100" s="43">
        <f t="shared" si="21"/>
        <v>7654.949555555555</v>
      </c>
      <c r="P100" s="44">
        <f t="shared" si="18"/>
        <v>3827.4747777777775</v>
      </c>
      <c r="Q100" s="45">
        <f t="shared" si="19"/>
        <v>137653.15677777777</v>
      </c>
      <c r="R100" s="46">
        <v>148259.66</v>
      </c>
      <c r="S100" s="47">
        <f t="shared" si="20"/>
        <v>10606.503222222236</v>
      </c>
    </row>
    <row r="101" spans="1:19" x14ac:dyDescent="0.45">
      <c r="A101" s="48">
        <v>1850</v>
      </c>
      <c r="B101" s="49" t="s">
        <v>57</v>
      </c>
      <c r="C101" s="36">
        <v>6507209.1899999995</v>
      </c>
      <c r="D101" s="36"/>
      <c r="E101" s="37">
        <f t="shared" si="12"/>
        <v>6507209.1899999995</v>
      </c>
      <c r="F101" s="38">
        <f t="shared" si="13"/>
        <v>604927.6</v>
      </c>
      <c r="G101" s="39"/>
      <c r="H101" s="37">
        <f t="shared" si="14"/>
        <v>604927.6</v>
      </c>
      <c r="I101" s="36">
        <f>'[1]App.2-BA_Fixed Asset Cont'!E193</f>
        <v>604927.6</v>
      </c>
      <c r="J101" s="40">
        <f>C101/'[1]App.2-BA_Fixed Asset Cont'!D193*'[1]App.2-C_DepExp'!L101</f>
        <v>35.753554141089865</v>
      </c>
      <c r="K101" s="41">
        <f t="shared" si="15"/>
        <v>2.7969247366396714E-2</v>
      </c>
      <c r="L101" s="40">
        <v>40</v>
      </c>
      <c r="M101" s="50">
        <f t="shared" si="16"/>
        <v>2.5000000000000001E-2</v>
      </c>
      <c r="N101" s="43">
        <f t="shared" si="17"/>
        <v>182001.74349999998</v>
      </c>
      <c r="O101" s="43">
        <f t="shared" si="21"/>
        <v>15123.189999999999</v>
      </c>
      <c r="P101" s="44">
        <f t="shared" si="18"/>
        <v>7561.5949999999993</v>
      </c>
      <c r="Q101" s="45">
        <f t="shared" si="19"/>
        <v>204686.52849999999</v>
      </c>
      <c r="R101" s="46">
        <v>151650.68</v>
      </c>
      <c r="S101" s="47">
        <f t="shared" si="20"/>
        <v>-53035.848499999993</v>
      </c>
    </row>
    <row r="102" spans="1:19" x14ac:dyDescent="0.45">
      <c r="A102" s="48">
        <v>1855</v>
      </c>
      <c r="B102" s="49" t="s">
        <v>58</v>
      </c>
      <c r="C102" s="36">
        <v>2725242.85</v>
      </c>
      <c r="D102" s="36"/>
      <c r="E102" s="37">
        <f t="shared" si="12"/>
        <v>2725242.85</v>
      </c>
      <c r="F102" s="38">
        <f t="shared" si="13"/>
        <v>308079.99</v>
      </c>
      <c r="G102" s="39"/>
      <c r="H102" s="37">
        <f t="shared" si="14"/>
        <v>308079.99</v>
      </c>
      <c r="I102" s="36">
        <f>'[1]App.2-BA_Fixed Asset Cont'!E194</f>
        <v>308079.99</v>
      </c>
      <c r="J102" s="40">
        <f>C102/'[1]App.2-BA_Fixed Asset Cont'!D194*'[1]App.2-C_DepExp'!L102</f>
        <v>41.889828761928797</v>
      </c>
      <c r="K102" s="41">
        <f t="shared" si="15"/>
        <v>2.3872143418949499E-2</v>
      </c>
      <c r="L102" s="40">
        <v>60</v>
      </c>
      <c r="M102" s="50">
        <f t="shared" si="16"/>
        <v>1.6666666666666666E-2</v>
      </c>
      <c r="N102" s="43">
        <f t="shared" si="17"/>
        <v>65057.388166666678</v>
      </c>
      <c r="O102" s="43">
        <f t="shared" si="21"/>
        <v>5134.6665000000003</v>
      </c>
      <c r="P102" s="44">
        <f t="shared" si="18"/>
        <v>2567.3332500000001</v>
      </c>
      <c r="Q102" s="45">
        <f t="shared" si="19"/>
        <v>72759.387916666674</v>
      </c>
      <c r="R102" s="46">
        <v>67624.720000000103</v>
      </c>
      <c r="S102" s="47">
        <f t="shared" si="20"/>
        <v>-5134.6679166665708</v>
      </c>
    </row>
    <row r="103" spans="1:19" x14ac:dyDescent="0.45">
      <c r="A103" s="48">
        <v>1860</v>
      </c>
      <c r="B103" s="49" t="s">
        <v>59</v>
      </c>
      <c r="C103" s="36">
        <v>459051.75000000047</v>
      </c>
      <c r="D103" s="36"/>
      <c r="E103" s="37">
        <f t="shared" si="12"/>
        <v>459051.75000000047</v>
      </c>
      <c r="F103" s="38">
        <f t="shared" si="13"/>
        <v>25248.52</v>
      </c>
      <c r="G103" s="39"/>
      <c r="H103" s="37">
        <f t="shared" si="14"/>
        <v>25248.52</v>
      </c>
      <c r="I103" s="36">
        <f>'[1]App.2-BA_Fixed Asset Cont'!E195</f>
        <v>25248.52</v>
      </c>
      <c r="J103" s="40">
        <f>C103/'[1]App.2-BA_Fixed Asset Cont'!D195*'[1]App.2-C_DepExp'!L103</f>
        <v>7.0310244467290328</v>
      </c>
      <c r="K103" s="41">
        <f t="shared" si="15"/>
        <v>0.14222678467079133</v>
      </c>
      <c r="L103" s="40">
        <v>25</v>
      </c>
      <c r="M103" s="50">
        <f t="shared" si="16"/>
        <v>0.04</v>
      </c>
      <c r="N103" s="43">
        <f t="shared" si="17"/>
        <v>65289.45440000001</v>
      </c>
      <c r="O103" s="43">
        <f t="shared" si="21"/>
        <v>1009.9408</v>
      </c>
      <c r="P103" s="44">
        <f t="shared" si="18"/>
        <v>504.97039999999998</v>
      </c>
      <c r="Q103" s="45">
        <f t="shared" si="19"/>
        <v>66804.365600000019</v>
      </c>
      <c r="R103" s="46">
        <v>310677.15999999997</v>
      </c>
      <c r="S103" s="47">
        <f t="shared" si="20"/>
        <v>243872.79439999996</v>
      </c>
    </row>
    <row r="104" spans="1:19" x14ac:dyDescent="0.45">
      <c r="A104" s="51">
        <v>1860</v>
      </c>
      <c r="B104" s="52" t="s">
        <v>60</v>
      </c>
      <c r="C104" s="36">
        <v>3099642.19</v>
      </c>
      <c r="D104" s="36"/>
      <c r="E104" s="37">
        <f t="shared" si="12"/>
        <v>3099642.19</v>
      </c>
      <c r="F104" s="38">
        <f t="shared" si="13"/>
        <v>211907.02000000002</v>
      </c>
      <c r="G104" s="39"/>
      <c r="H104" s="37">
        <f t="shared" si="14"/>
        <v>211907.02000000002</v>
      </c>
      <c r="I104" s="36">
        <f>'[1]App.2-BA_Fixed Asset Cont'!E196</f>
        <v>211907.02000000002</v>
      </c>
      <c r="J104" s="40">
        <f>C104/'[1]App.2-BA_Fixed Asset Cont'!D196*'[1]App.2-C_DepExp'!L104</f>
        <v>12.880580832486796</v>
      </c>
      <c r="K104" s="41">
        <f t="shared" si="15"/>
        <v>7.7636250492512493E-2</v>
      </c>
      <c r="L104" s="40">
        <v>12</v>
      </c>
      <c r="M104" s="50">
        <f t="shared" si="16"/>
        <v>8.3333333333333329E-2</v>
      </c>
      <c r="N104" s="43">
        <f t="shared" si="17"/>
        <v>240644.5975</v>
      </c>
      <c r="O104" s="43">
        <f t="shared" si="21"/>
        <v>17658.918333333335</v>
      </c>
      <c r="P104" s="44">
        <f t="shared" si="18"/>
        <v>8829.4591666666674</v>
      </c>
      <c r="Q104" s="45">
        <f t="shared" si="19"/>
        <v>267132.97499999998</v>
      </c>
      <c r="R104" s="46"/>
      <c r="S104" s="47">
        <f t="shared" si="20"/>
        <v>-267132.97499999998</v>
      </c>
    </row>
    <row r="105" spans="1:19" x14ac:dyDescent="0.45">
      <c r="A105" s="51">
        <v>1905</v>
      </c>
      <c r="B105" s="52" t="s">
        <v>47</v>
      </c>
      <c r="C105" s="36">
        <v>0</v>
      </c>
      <c r="D105" s="36"/>
      <c r="E105" s="37">
        <f t="shared" si="12"/>
        <v>0</v>
      </c>
      <c r="F105" s="38">
        <f t="shared" si="13"/>
        <v>0</v>
      </c>
      <c r="G105" s="39"/>
      <c r="H105" s="37">
        <f t="shared" si="14"/>
        <v>0</v>
      </c>
      <c r="I105" s="36">
        <f>'[1]App.2-BA_Fixed Asset Cont'!E197</f>
        <v>0</v>
      </c>
      <c r="J105" s="40"/>
      <c r="K105" s="41">
        <f t="shared" si="15"/>
        <v>0</v>
      </c>
      <c r="L105" s="40"/>
      <c r="M105" s="50">
        <f t="shared" si="16"/>
        <v>0</v>
      </c>
      <c r="N105" s="43">
        <f t="shared" si="17"/>
        <v>0</v>
      </c>
      <c r="O105" s="43">
        <f t="shared" si="21"/>
        <v>0</v>
      </c>
      <c r="P105" s="44">
        <f t="shared" si="18"/>
        <v>0</v>
      </c>
      <c r="Q105" s="45">
        <f t="shared" si="19"/>
        <v>0</v>
      </c>
      <c r="R105" s="46"/>
      <c r="S105" s="47">
        <f t="shared" si="20"/>
        <v>0</v>
      </c>
    </row>
    <row r="106" spans="1:19" x14ac:dyDescent="0.45">
      <c r="A106" s="48">
        <v>1908</v>
      </c>
      <c r="B106" s="49" t="s">
        <v>61</v>
      </c>
      <c r="C106" s="36">
        <v>0</v>
      </c>
      <c r="D106" s="36"/>
      <c r="E106" s="37">
        <f t="shared" si="12"/>
        <v>0</v>
      </c>
      <c r="F106" s="38">
        <f t="shared" si="13"/>
        <v>0</v>
      </c>
      <c r="G106" s="39"/>
      <c r="H106" s="37">
        <f t="shared" si="14"/>
        <v>0</v>
      </c>
      <c r="I106" s="36">
        <f>'[1]App.2-BA_Fixed Asset Cont'!E198</f>
        <v>0</v>
      </c>
      <c r="J106" s="40"/>
      <c r="K106" s="41">
        <f t="shared" si="15"/>
        <v>0</v>
      </c>
      <c r="L106" s="40"/>
      <c r="M106" s="50">
        <f t="shared" si="16"/>
        <v>0</v>
      </c>
      <c r="N106" s="43">
        <f t="shared" si="17"/>
        <v>0</v>
      </c>
      <c r="O106" s="43">
        <f t="shared" si="21"/>
        <v>0</v>
      </c>
      <c r="P106" s="44">
        <f t="shared" si="18"/>
        <v>0</v>
      </c>
      <c r="Q106" s="45">
        <f t="shared" si="19"/>
        <v>0</v>
      </c>
      <c r="R106" s="46"/>
      <c r="S106" s="47">
        <f t="shared" si="20"/>
        <v>0</v>
      </c>
    </row>
    <row r="107" spans="1:19" x14ac:dyDescent="0.45">
      <c r="A107" s="48">
        <v>1910</v>
      </c>
      <c r="B107" s="49" t="s">
        <v>49</v>
      </c>
      <c r="C107" s="36">
        <v>223638.78</v>
      </c>
      <c r="D107" s="36"/>
      <c r="E107" s="37">
        <f t="shared" si="12"/>
        <v>223638.78</v>
      </c>
      <c r="F107" s="38">
        <f t="shared" si="13"/>
        <v>53272.5</v>
      </c>
      <c r="G107" s="39"/>
      <c r="H107" s="37">
        <f t="shared" si="14"/>
        <v>53272.5</v>
      </c>
      <c r="I107" s="36">
        <f>'[1]App.2-BA_Fixed Asset Cont'!E199</f>
        <v>53272.5</v>
      </c>
      <c r="J107" s="40">
        <f>C107/'[1]App.2-BA_Fixed Asset Cont'!D199*'[1]App.2-C_DepExp'!L107</f>
        <v>65.615742678962604</v>
      </c>
      <c r="K107" s="41">
        <f t="shared" si="15"/>
        <v>1.5240245087107961E-2</v>
      </c>
      <c r="L107" s="40">
        <v>55</v>
      </c>
      <c r="M107" s="50">
        <f t="shared" si="16"/>
        <v>1.8181818181818181E-2</v>
      </c>
      <c r="N107" s="43">
        <f t="shared" si="17"/>
        <v>3408.3098181818182</v>
      </c>
      <c r="O107" s="43">
        <f t="shared" si="21"/>
        <v>968.59090909090912</v>
      </c>
      <c r="P107" s="44">
        <f t="shared" si="18"/>
        <v>484.29545454545456</v>
      </c>
      <c r="Q107" s="45">
        <f t="shared" si="19"/>
        <v>4861.1961818181826</v>
      </c>
      <c r="R107" s="46">
        <v>3892.6</v>
      </c>
      <c r="S107" s="47">
        <f t="shared" si="20"/>
        <v>-968.59618181818269</v>
      </c>
    </row>
    <row r="108" spans="1:19" x14ac:dyDescent="0.45">
      <c r="A108" s="48">
        <v>1915</v>
      </c>
      <c r="B108" s="49" t="s">
        <v>62</v>
      </c>
      <c r="C108" s="36">
        <v>21131.350000000006</v>
      </c>
      <c r="D108" s="36"/>
      <c r="E108" s="37">
        <f t="shared" si="12"/>
        <v>21131.350000000006</v>
      </c>
      <c r="F108" s="38">
        <f t="shared" si="13"/>
        <v>3059.23</v>
      </c>
      <c r="G108" s="39"/>
      <c r="H108" s="37">
        <f t="shared" si="14"/>
        <v>3059.23</v>
      </c>
      <c r="I108" s="36">
        <f>'[1]App.2-BA_Fixed Asset Cont'!E200</f>
        <v>3059.23</v>
      </c>
      <c r="J108" s="40">
        <f>C108/'[1]App.2-BA_Fixed Asset Cont'!D200*'[1]App.2-C_DepExp'!L108</f>
        <v>2.446789774901617</v>
      </c>
      <c r="K108" s="41">
        <f t="shared" si="15"/>
        <v>0.40869878166799556</v>
      </c>
      <c r="L108" s="40">
        <v>10</v>
      </c>
      <c r="M108" s="50">
        <f t="shared" si="16"/>
        <v>0.1</v>
      </c>
      <c r="N108" s="43">
        <f t="shared" si="17"/>
        <v>8636.357</v>
      </c>
      <c r="O108" s="43">
        <f t="shared" si="21"/>
        <v>305.923</v>
      </c>
      <c r="P108" s="44">
        <f t="shared" si="18"/>
        <v>152.9615</v>
      </c>
      <c r="Q108" s="45">
        <f t="shared" si="19"/>
        <v>9095.2415000000001</v>
      </c>
      <c r="R108" s="46">
        <v>5093.22</v>
      </c>
      <c r="S108" s="47">
        <f t="shared" si="20"/>
        <v>-4002.0214999999998</v>
      </c>
    </row>
    <row r="109" spans="1:19" x14ac:dyDescent="0.45">
      <c r="A109" s="48">
        <v>1915</v>
      </c>
      <c r="B109" s="49" t="s">
        <v>63</v>
      </c>
      <c r="C109" s="36">
        <v>0</v>
      </c>
      <c r="D109" s="36"/>
      <c r="E109" s="37">
        <f t="shared" si="12"/>
        <v>0</v>
      </c>
      <c r="F109" s="38">
        <f t="shared" si="13"/>
        <v>0</v>
      </c>
      <c r="G109" s="39"/>
      <c r="H109" s="37">
        <f t="shared" si="14"/>
        <v>0</v>
      </c>
      <c r="I109" s="36">
        <f>'[1]App.2-BA_Fixed Asset Cont'!E201</f>
        <v>0</v>
      </c>
      <c r="J109" s="40"/>
      <c r="K109" s="41">
        <f t="shared" si="15"/>
        <v>0</v>
      </c>
      <c r="L109" s="40"/>
      <c r="M109" s="50">
        <f t="shared" si="16"/>
        <v>0</v>
      </c>
      <c r="N109" s="43">
        <f t="shared" si="17"/>
        <v>0</v>
      </c>
      <c r="O109" s="43">
        <f t="shared" si="21"/>
        <v>0</v>
      </c>
      <c r="P109" s="44">
        <f t="shared" si="18"/>
        <v>0</v>
      </c>
      <c r="Q109" s="45">
        <f t="shared" si="19"/>
        <v>0</v>
      </c>
      <c r="R109" s="46"/>
      <c r="S109" s="47">
        <f t="shared" si="20"/>
        <v>0</v>
      </c>
    </row>
    <row r="110" spans="1:19" x14ac:dyDescent="0.45">
      <c r="A110" s="48">
        <v>1920</v>
      </c>
      <c r="B110" s="49" t="s">
        <v>64</v>
      </c>
      <c r="C110" s="36">
        <v>0</v>
      </c>
      <c r="D110" s="36"/>
      <c r="E110" s="37">
        <f t="shared" si="12"/>
        <v>0</v>
      </c>
      <c r="F110" s="38">
        <f t="shared" si="13"/>
        <v>0</v>
      </c>
      <c r="G110" s="39"/>
      <c r="H110" s="37">
        <f t="shared" si="14"/>
        <v>0</v>
      </c>
      <c r="I110" s="36">
        <f>'[1]App.2-BA_Fixed Asset Cont'!E202</f>
        <v>0</v>
      </c>
      <c r="J110" s="40">
        <f>(C110/'[1]App.2-BA_Fixed Asset Cont'!D194)*'[1]Appendix 2-BB Service Life  '!N175</f>
        <v>0</v>
      </c>
      <c r="K110" s="41">
        <f t="shared" si="15"/>
        <v>0</v>
      </c>
      <c r="L110" s="40"/>
      <c r="M110" s="50">
        <f t="shared" si="16"/>
        <v>0</v>
      </c>
      <c r="N110" s="43">
        <f t="shared" si="17"/>
        <v>0</v>
      </c>
      <c r="O110" s="43">
        <f t="shared" si="21"/>
        <v>0</v>
      </c>
      <c r="P110" s="44">
        <f t="shared" si="18"/>
        <v>0</v>
      </c>
      <c r="Q110" s="45">
        <f t="shared" si="19"/>
        <v>0</v>
      </c>
      <c r="R110" s="80"/>
      <c r="S110" s="47">
        <f t="shared" si="20"/>
        <v>0</v>
      </c>
    </row>
    <row r="111" spans="1:19" x14ac:dyDescent="0.45">
      <c r="A111" s="48">
        <v>1920</v>
      </c>
      <c r="B111" s="49" t="s">
        <v>65</v>
      </c>
      <c r="C111" s="36">
        <v>0</v>
      </c>
      <c r="D111" s="36"/>
      <c r="E111" s="37">
        <f t="shared" si="12"/>
        <v>0</v>
      </c>
      <c r="F111" s="38">
        <f t="shared" si="13"/>
        <v>0</v>
      </c>
      <c r="G111" s="39"/>
      <c r="H111" s="37">
        <f t="shared" si="14"/>
        <v>0</v>
      </c>
      <c r="I111" s="36">
        <f>'[1]App.2-BA_Fixed Asset Cont'!E203</f>
        <v>0</v>
      </c>
      <c r="J111" s="40">
        <f>(C111/'[1]App.2-BA_Fixed Asset Cont'!D195)*'[1]Appendix 2-BB Service Life  '!N176</f>
        <v>0</v>
      </c>
      <c r="K111" s="41">
        <f t="shared" si="15"/>
        <v>0</v>
      </c>
      <c r="L111" s="40"/>
      <c r="M111" s="50">
        <f t="shared" si="16"/>
        <v>0</v>
      </c>
      <c r="N111" s="43">
        <f t="shared" si="17"/>
        <v>0</v>
      </c>
      <c r="O111" s="43">
        <f t="shared" si="21"/>
        <v>0</v>
      </c>
      <c r="P111" s="44">
        <f t="shared" si="18"/>
        <v>0</v>
      </c>
      <c r="Q111" s="45">
        <f t="shared" si="19"/>
        <v>0</v>
      </c>
      <c r="R111" s="80"/>
      <c r="S111" s="47">
        <f t="shared" si="20"/>
        <v>0</v>
      </c>
    </row>
    <row r="112" spans="1:19" x14ac:dyDescent="0.45">
      <c r="A112" s="48">
        <v>1920</v>
      </c>
      <c r="B112" s="49" t="s">
        <v>66</v>
      </c>
      <c r="C112" s="36">
        <v>83695.75</v>
      </c>
      <c r="D112" s="36"/>
      <c r="E112" s="37">
        <f t="shared" si="12"/>
        <v>83695.75</v>
      </c>
      <c r="F112" s="38">
        <f t="shared" si="13"/>
        <v>57213.91</v>
      </c>
      <c r="G112" s="39"/>
      <c r="H112" s="37">
        <f t="shared" si="14"/>
        <v>57213.91</v>
      </c>
      <c r="I112" s="36">
        <f>'[1]App.2-BA_Fixed Asset Cont'!E204</f>
        <v>57213.91</v>
      </c>
      <c r="J112" s="40">
        <f>C112/'[1]App.2-BA_Fixed Asset Cont'!D204*'[1]App.2-C_DepExp'!L112</f>
        <v>9.1122210125204148</v>
      </c>
      <c r="K112" s="41">
        <f t="shared" si="15"/>
        <v>0.10974272887213507</v>
      </c>
      <c r="L112" s="40">
        <v>5</v>
      </c>
      <c r="M112" s="50">
        <f t="shared" si="16"/>
        <v>0.2</v>
      </c>
      <c r="N112" s="43">
        <f t="shared" si="17"/>
        <v>9184.9999999999982</v>
      </c>
      <c r="O112" s="43">
        <f t="shared" si="21"/>
        <v>11442.782000000001</v>
      </c>
      <c r="P112" s="44">
        <f t="shared" si="18"/>
        <v>5721.3910000000005</v>
      </c>
      <c r="Q112" s="45">
        <f t="shared" si="19"/>
        <v>26349.172999999999</v>
      </c>
      <c r="R112" s="80">
        <v>14850.16</v>
      </c>
      <c r="S112" s="47">
        <f t="shared" si="20"/>
        <v>-11499.012999999999</v>
      </c>
    </row>
    <row r="113" spans="1:19" x14ac:dyDescent="0.45">
      <c r="A113" s="48">
        <v>1930</v>
      </c>
      <c r="B113" s="49" t="s">
        <v>67</v>
      </c>
      <c r="C113" s="36">
        <v>1051728.2000000009</v>
      </c>
      <c r="D113" s="36"/>
      <c r="E113" s="37">
        <f t="shared" si="12"/>
        <v>1051728.2000000009</v>
      </c>
      <c r="F113" s="38">
        <f t="shared" si="13"/>
        <v>386631.99</v>
      </c>
      <c r="G113" s="39"/>
      <c r="H113" s="37">
        <f t="shared" si="14"/>
        <v>386631.99</v>
      </c>
      <c r="I113" s="36">
        <f>'[1]App.2-BA_Fixed Asset Cont'!E205</f>
        <v>386631.99</v>
      </c>
      <c r="J113" s="40">
        <f>C113/'[1]App.2-BA_Fixed Asset Cont'!D205*'[1]App.2-C_DepExp'!L113</f>
        <v>3.1490898672164405</v>
      </c>
      <c r="K113" s="41">
        <f t="shared" si="15"/>
        <v>0.31755206811037284</v>
      </c>
      <c r="L113" s="40">
        <v>8</v>
      </c>
      <c r="M113" s="50">
        <f t="shared" si="16"/>
        <v>0.125</v>
      </c>
      <c r="N113" s="43">
        <f t="shared" si="17"/>
        <v>333978.46500000008</v>
      </c>
      <c r="O113" s="43">
        <f t="shared" si="21"/>
        <v>48328.998749999999</v>
      </c>
      <c r="P113" s="44">
        <f t="shared" si="18"/>
        <v>24164.499374999999</v>
      </c>
      <c r="Q113" s="45">
        <f t="shared" si="19"/>
        <v>406471.96312500013</v>
      </c>
      <c r="R113" s="46">
        <v>260859.21</v>
      </c>
      <c r="S113" s="47">
        <f t="shared" si="20"/>
        <v>-145612.75312500013</v>
      </c>
    </row>
    <row r="114" spans="1:19" x14ac:dyDescent="0.45">
      <c r="A114" s="48">
        <v>1935</v>
      </c>
      <c r="B114" s="49" t="s">
        <v>68</v>
      </c>
      <c r="C114" s="36">
        <v>0</v>
      </c>
      <c r="D114" s="36"/>
      <c r="E114" s="37">
        <f t="shared" si="12"/>
        <v>0</v>
      </c>
      <c r="F114" s="38">
        <f t="shared" si="13"/>
        <v>0</v>
      </c>
      <c r="G114" s="39"/>
      <c r="H114" s="37">
        <f t="shared" si="14"/>
        <v>0</v>
      </c>
      <c r="I114" s="36">
        <f>'[1]App.2-BA_Fixed Asset Cont'!E206</f>
        <v>0</v>
      </c>
      <c r="J114" s="40"/>
      <c r="K114" s="41">
        <f t="shared" si="15"/>
        <v>0</v>
      </c>
      <c r="L114" s="40"/>
      <c r="M114" s="50">
        <f t="shared" si="16"/>
        <v>0</v>
      </c>
      <c r="N114" s="43">
        <f t="shared" si="17"/>
        <v>0</v>
      </c>
      <c r="O114" s="43">
        <f t="shared" si="21"/>
        <v>0</v>
      </c>
      <c r="P114" s="44">
        <f t="shared" si="18"/>
        <v>0</v>
      </c>
      <c r="Q114" s="45">
        <f t="shared" si="19"/>
        <v>0</v>
      </c>
      <c r="R114" s="46"/>
      <c r="S114" s="47">
        <f t="shared" si="20"/>
        <v>0</v>
      </c>
    </row>
    <row r="115" spans="1:19" x14ac:dyDescent="0.45">
      <c r="A115" s="48">
        <v>1940</v>
      </c>
      <c r="B115" s="49" t="s">
        <v>69</v>
      </c>
      <c r="C115" s="36">
        <v>74551.109999999986</v>
      </c>
      <c r="D115" s="36"/>
      <c r="E115" s="37">
        <f t="shared" si="12"/>
        <v>74551.109999999986</v>
      </c>
      <c r="F115" s="38">
        <f t="shared" si="13"/>
        <v>16441.830000000002</v>
      </c>
      <c r="G115" s="39"/>
      <c r="H115" s="37">
        <f t="shared" si="14"/>
        <v>16441.830000000002</v>
      </c>
      <c r="I115" s="36">
        <f>'[1]App.2-BA_Fixed Asset Cont'!E207</f>
        <v>16441.830000000002</v>
      </c>
      <c r="J115" s="40">
        <f>C115/'[1]App.2-BA_Fixed Asset Cont'!D207*'[1]App.2-C_DepExp'!L115</f>
        <v>4.2407356096292323</v>
      </c>
      <c r="K115" s="41">
        <f t="shared" si="15"/>
        <v>0.23580814557958968</v>
      </c>
      <c r="L115" s="40">
        <v>10</v>
      </c>
      <c r="M115" s="50">
        <f t="shared" si="16"/>
        <v>0.1</v>
      </c>
      <c r="N115" s="43">
        <f t="shared" si="17"/>
        <v>17579.759000000002</v>
      </c>
      <c r="O115" s="43">
        <f t="shared" si="21"/>
        <v>1644.1830000000002</v>
      </c>
      <c r="P115" s="44">
        <f t="shared" si="18"/>
        <v>822.09150000000011</v>
      </c>
      <c r="Q115" s="45">
        <f t="shared" si="19"/>
        <v>20046.033500000001</v>
      </c>
      <c r="R115" s="46">
        <v>21830.31</v>
      </c>
      <c r="S115" s="47">
        <f t="shared" si="20"/>
        <v>1784.2764999999999</v>
      </c>
    </row>
    <row r="116" spans="1:19" x14ac:dyDescent="0.45">
      <c r="A116" s="48">
        <v>1945</v>
      </c>
      <c r="B116" s="49" t="s">
        <v>70</v>
      </c>
      <c r="C116" s="36">
        <v>9193.1400000000012</v>
      </c>
      <c r="D116" s="36"/>
      <c r="E116" s="37">
        <f t="shared" si="12"/>
        <v>9193.1400000000012</v>
      </c>
      <c r="F116" s="38">
        <f t="shared" si="13"/>
        <v>0</v>
      </c>
      <c r="G116" s="39"/>
      <c r="H116" s="37">
        <f t="shared" si="14"/>
        <v>0</v>
      </c>
      <c r="I116" s="36">
        <f>'[1]App.2-BA_Fixed Asset Cont'!E208</f>
        <v>0</v>
      </c>
      <c r="J116" s="40">
        <f>C116/'[1]App.2-BA_Fixed Asset Cont'!D208*'[1]App.2-C_DepExp'!L116</f>
        <v>5.0853623120261764</v>
      </c>
      <c r="K116" s="41">
        <f t="shared" si="15"/>
        <v>0.19664282280047948</v>
      </c>
      <c r="L116" s="40">
        <v>8</v>
      </c>
      <c r="M116" s="50">
        <f t="shared" si="16"/>
        <v>0.125</v>
      </c>
      <c r="N116" s="43">
        <f t="shared" si="17"/>
        <v>1807.7650000000001</v>
      </c>
      <c r="O116" s="43">
        <f t="shared" si="21"/>
        <v>0</v>
      </c>
      <c r="P116" s="44">
        <f t="shared" si="18"/>
        <v>0</v>
      </c>
      <c r="Q116" s="45">
        <f t="shared" si="19"/>
        <v>1807.7650000000001</v>
      </c>
      <c r="R116" s="46">
        <v>1807.98</v>
      </c>
      <c r="S116" s="47">
        <f t="shared" si="20"/>
        <v>0.21499999999991815</v>
      </c>
    </row>
    <row r="117" spans="1:19" x14ac:dyDescent="0.45">
      <c r="A117" s="48">
        <v>1950</v>
      </c>
      <c r="B117" s="49" t="s">
        <v>71</v>
      </c>
      <c r="C117" s="36">
        <v>43881.82</v>
      </c>
      <c r="D117" s="36"/>
      <c r="E117" s="37">
        <f t="shared" si="12"/>
        <v>43881.82</v>
      </c>
      <c r="F117" s="38">
        <f t="shared" si="13"/>
        <v>0</v>
      </c>
      <c r="G117" s="39"/>
      <c r="H117" s="37">
        <f t="shared" si="14"/>
        <v>0</v>
      </c>
      <c r="I117" s="36">
        <f>'[1]App.2-BA_Fixed Asset Cont'!E209</f>
        <v>0</v>
      </c>
      <c r="J117" s="40">
        <f>C117/'[1]App.2-BA_Fixed Asset Cont'!D209*'[1]App.2-C_DepExp'!L117</f>
        <v>5.4774734516450154</v>
      </c>
      <c r="K117" s="41">
        <f t="shared" si="15"/>
        <v>0.18256592365585564</v>
      </c>
      <c r="L117" s="40">
        <v>8</v>
      </c>
      <c r="M117" s="50">
        <f t="shared" si="16"/>
        <v>0.125</v>
      </c>
      <c r="N117" s="43">
        <f t="shared" si="17"/>
        <v>8011.3249999999998</v>
      </c>
      <c r="O117" s="43">
        <f t="shared" si="21"/>
        <v>0</v>
      </c>
      <c r="P117" s="44">
        <f t="shared" si="18"/>
        <v>0</v>
      </c>
      <c r="Q117" s="45">
        <f t="shared" si="19"/>
        <v>8011.3249999999998</v>
      </c>
      <c r="R117" s="46">
        <v>8011.78</v>
      </c>
      <c r="S117" s="47">
        <f t="shared" si="20"/>
        <v>0.45499999999992724</v>
      </c>
    </row>
    <row r="118" spans="1:19" x14ac:dyDescent="0.45">
      <c r="A118" s="48">
        <v>1955</v>
      </c>
      <c r="B118" s="49" t="s">
        <v>72</v>
      </c>
      <c r="C118" s="36">
        <v>0</v>
      </c>
      <c r="D118" s="36"/>
      <c r="E118" s="37">
        <f t="shared" si="12"/>
        <v>0</v>
      </c>
      <c r="F118" s="38">
        <f t="shared" si="13"/>
        <v>0</v>
      </c>
      <c r="G118" s="39"/>
      <c r="H118" s="37">
        <f t="shared" si="14"/>
        <v>0</v>
      </c>
      <c r="I118" s="36">
        <f>'[1]App.2-BA_Fixed Asset Cont'!E210</f>
        <v>0</v>
      </c>
      <c r="J118" s="40"/>
      <c r="K118" s="41">
        <f t="shared" si="15"/>
        <v>0</v>
      </c>
      <c r="L118" s="40"/>
      <c r="M118" s="50">
        <f t="shared" si="16"/>
        <v>0</v>
      </c>
      <c r="N118" s="43">
        <f t="shared" si="17"/>
        <v>0</v>
      </c>
      <c r="O118" s="43">
        <f t="shared" si="21"/>
        <v>0</v>
      </c>
      <c r="P118" s="44">
        <f t="shared" si="18"/>
        <v>0</v>
      </c>
      <c r="Q118" s="45">
        <f t="shared" si="19"/>
        <v>0</v>
      </c>
      <c r="R118" s="46"/>
      <c r="S118" s="47">
        <f t="shared" si="20"/>
        <v>0</v>
      </c>
    </row>
    <row r="119" spans="1:19" x14ac:dyDescent="0.45">
      <c r="A119" s="51">
        <v>1955</v>
      </c>
      <c r="B119" s="52" t="s">
        <v>73</v>
      </c>
      <c r="C119" s="36">
        <v>0</v>
      </c>
      <c r="D119" s="36"/>
      <c r="E119" s="37">
        <f t="shared" si="12"/>
        <v>0</v>
      </c>
      <c r="F119" s="38">
        <f t="shared" si="13"/>
        <v>0</v>
      </c>
      <c r="G119" s="39"/>
      <c r="H119" s="37">
        <f t="shared" si="14"/>
        <v>0</v>
      </c>
      <c r="I119" s="36">
        <f>'[1]App.2-BA_Fixed Asset Cont'!E211</f>
        <v>0</v>
      </c>
      <c r="J119" s="40"/>
      <c r="K119" s="41">
        <f t="shared" si="15"/>
        <v>0</v>
      </c>
      <c r="L119" s="40"/>
      <c r="M119" s="50">
        <f t="shared" si="16"/>
        <v>0</v>
      </c>
      <c r="N119" s="43">
        <f t="shared" si="17"/>
        <v>0</v>
      </c>
      <c r="O119" s="43">
        <f t="shared" si="21"/>
        <v>0</v>
      </c>
      <c r="P119" s="44">
        <f t="shared" si="18"/>
        <v>0</v>
      </c>
      <c r="Q119" s="45">
        <f t="shared" si="19"/>
        <v>0</v>
      </c>
      <c r="R119" s="46"/>
      <c r="S119" s="47">
        <f t="shared" si="20"/>
        <v>0</v>
      </c>
    </row>
    <row r="120" spans="1:19" x14ac:dyDescent="0.45">
      <c r="A120" s="48">
        <v>1960</v>
      </c>
      <c r="B120" s="49" t="s">
        <v>74</v>
      </c>
      <c r="C120" s="36">
        <v>0</v>
      </c>
      <c r="D120" s="36"/>
      <c r="E120" s="37">
        <f t="shared" si="12"/>
        <v>0</v>
      </c>
      <c r="F120" s="38">
        <f t="shared" si="13"/>
        <v>0</v>
      </c>
      <c r="G120" s="39"/>
      <c r="H120" s="37">
        <f t="shared" si="14"/>
        <v>0</v>
      </c>
      <c r="I120" s="36">
        <f>'[1]App.2-BA_Fixed Asset Cont'!E212</f>
        <v>0</v>
      </c>
      <c r="J120" s="40"/>
      <c r="K120" s="41">
        <f t="shared" si="15"/>
        <v>0</v>
      </c>
      <c r="L120" s="40"/>
      <c r="M120" s="50">
        <f t="shared" si="16"/>
        <v>0</v>
      </c>
      <c r="N120" s="43">
        <f t="shared" si="17"/>
        <v>0</v>
      </c>
      <c r="O120" s="43">
        <f t="shared" si="21"/>
        <v>0</v>
      </c>
      <c r="P120" s="44">
        <f t="shared" si="18"/>
        <v>0</v>
      </c>
      <c r="Q120" s="45">
        <f t="shared" si="19"/>
        <v>0</v>
      </c>
      <c r="R120" s="46"/>
      <c r="S120" s="47">
        <f t="shared" si="20"/>
        <v>0</v>
      </c>
    </row>
    <row r="121" spans="1:19" x14ac:dyDescent="0.45">
      <c r="A121" s="51">
        <v>1970</v>
      </c>
      <c r="B121" s="53" t="s">
        <v>75</v>
      </c>
      <c r="C121" s="36">
        <v>0</v>
      </c>
      <c r="D121" s="36"/>
      <c r="E121" s="37">
        <f t="shared" si="12"/>
        <v>0</v>
      </c>
      <c r="F121" s="38">
        <f t="shared" si="13"/>
        <v>0</v>
      </c>
      <c r="G121" s="39"/>
      <c r="H121" s="37">
        <f t="shared" si="14"/>
        <v>0</v>
      </c>
      <c r="I121" s="36">
        <f>'[1]App.2-BA_Fixed Asset Cont'!E213</f>
        <v>0</v>
      </c>
      <c r="J121" s="40"/>
      <c r="K121" s="41">
        <f t="shared" si="15"/>
        <v>0</v>
      </c>
      <c r="L121" s="40"/>
      <c r="M121" s="50">
        <f t="shared" si="16"/>
        <v>0</v>
      </c>
      <c r="N121" s="43">
        <f t="shared" si="17"/>
        <v>0</v>
      </c>
      <c r="O121" s="43">
        <f t="shared" si="21"/>
        <v>0</v>
      </c>
      <c r="P121" s="44">
        <f t="shared" si="18"/>
        <v>0</v>
      </c>
      <c r="Q121" s="45">
        <f t="shared" si="19"/>
        <v>0</v>
      </c>
      <c r="R121" s="46"/>
      <c r="S121" s="47">
        <f t="shared" si="20"/>
        <v>0</v>
      </c>
    </row>
    <row r="122" spans="1:19" x14ac:dyDescent="0.45">
      <c r="A122" s="48">
        <v>1975</v>
      </c>
      <c r="B122" s="49" t="s">
        <v>76</v>
      </c>
      <c r="C122" s="36">
        <v>0</v>
      </c>
      <c r="D122" s="36"/>
      <c r="E122" s="37">
        <f t="shared" si="12"/>
        <v>0</v>
      </c>
      <c r="F122" s="38">
        <f t="shared" si="13"/>
        <v>0</v>
      </c>
      <c r="G122" s="39"/>
      <c r="H122" s="37">
        <f t="shared" si="14"/>
        <v>0</v>
      </c>
      <c r="I122" s="36">
        <f>'[1]App.2-BA_Fixed Asset Cont'!E214</f>
        <v>0</v>
      </c>
      <c r="J122" s="40"/>
      <c r="K122" s="41">
        <f t="shared" si="15"/>
        <v>0</v>
      </c>
      <c r="L122" s="40"/>
      <c r="M122" s="50">
        <f t="shared" si="16"/>
        <v>0</v>
      </c>
      <c r="N122" s="43">
        <f t="shared" si="17"/>
        <v>0</v>
      </c>
      <c r="O122" s="43">
        <f t="shared" si="21"/>
        <v>0</v>
      </c>
      <c r="P122" s="44">
        <f t="shared" si="18"/>
        <v>0</v>
      </c>
      <c r="Q122" s="45">
        <f t="shared" si="19"/>
        <v>0</v>
      </c>
      <c r="R122" s="46"/>
      <c r="S122" s="47">
        <f t="shared" si="20"/>
        <v>0</v>
      </c>
    </row>
    <row r="123" spans="1:19" x14ac:dyDescent="0.45">
      <c r="A123" s="48">
        <v>1980</v>
      </c>
      <c r="B123" s="49" t="s">
        <v>77</v>
      </c>
      <c r="C123" s="36">
        <v>198467.89</v>
      </c>
      <c r="D123" s="36"/>
      <c r="E123" s="37">
        <f t="shared" si="12"/>
        <v>198467.89</v>
      </c>
      <c r="F123" s="38">
        <f t="shared" si="13"/>
        <v>42215.85</v>
      </c>
      <c r="G123" s="39"/>
      <c r="H123" s="37">
        <f t="shared" si="14"/>
        <v>42215.85</v>
      </c>
      <c r="I123" s="36">
        <f>'[1]App.2-BA_Fixed Asset Cont'!E215</f>
        <v>42215.85</v>
      </c>
      <c r="J123" s="40">
        <f>C123/'[1]App.2-BA_Fixed Asset Cont'!D215*'[1]App.2-C_DepExp'!L123</f>
        <v>4.6378633138658003</v>
      </c>
      <c r="K123" s="41">
        <f t="shared" si="15"/>
        <v>0.21561653121822374</v>
      </c>
      <c r="L123" s="40">
        <v>5</v>
      </c>
      <c r="M123" s="50">
        <f t="shared" si="16"/>
        <v>0.2</v>
      </c>
      <c r="N123" s="43">
        <f t="shared" si="17"/>
        <v>42792.957999999999</v>
      </c>
      <c r="O123" s="43">
        <f t="shared" si="21"/>
        <v>8443.17</v>
      </c>
      <c r="P123" s="44">
        <f t="shared" si="18"/>
        <v>4221.585</v>
      </c>
      <c r="Q123" s="45">
        <f t="shared" si="19"/>
        <v>55457.712999999996</v>
      </c>
      <c r="R123" s="46">
        <v>47014.75</v>
      </c>
      <c r="S123" s="47">
        <f t="shared" si="20"/>
        <v>-8442.9629999999961</v>
      </c>
    </row>
    <row r="124" spans="1:19" x14ac:dyDescent="0.45">
      <c r="A124" s="48">
        <v>1985</v>
      </c>
      <c r="B124" s="49" t="s">
        <v>78</v>
      </c>
      <c r="C124" s="36">
        <v>0</v>
      </c>
      <c r="D124" s="36"/>
      <c r="E124" s="37">
        <f t="shared" si="12"/>
        <v>0</v>
      </c>
      <c r="F124" s="38">
        <f t="shared" si="13"/>
        <v>0</v>
      </c>
      <c r="G124" s="39"/>
      <c r="H124" s="37">
        <f t="shared" si="14"/>
        <v>0</v>
      </c>
      <c r="I124" s="36">
        <f>'[1]App.2-BA_Fixed Asset Cont'!E216</f>
        <v>0</v>
      </c>
      <c r="J124" s="40"/>
      <c r="K124" s="41">
        <f t="shared" si="15"/>
        <v>0</v>
      </c>
      <c r="L124" s="40"/>
      <c r="M124" s="50">
        <f t="shared" si="16"/>
        <v>0</v>
      </c>
      <c r="N124" s="43">
        <f t="shared" si="17"/>
        <v>0</v>
      </c>
      <c r="O124" s="43">
        <f t="shared" si="21"/>
        <v>0</v>
      </c>
      <c r="P124" s="44">
        <f t="shared" si="18"/>
        <v>0</v>
      </c>
      <c r="Q124" s="45">
        <f t="shared" si="19"/>
        <v>0</v>
      </c>
      <c r="R124" s="46"/>
      <c r="S124" s="47">
        <f t="shared" si="20"/>
        <v>0</v>
      </c>
    </row>
    <row r="125" spans="1:19" x14ac:dyDescent="0.45">
      <c r="A125" s="48">
        <v>1990</v>
      </c>
      <c r="B125" s="54" t="s">
        <v>79</v>
      </c>
      <c r="C125" s="36">
        <v>0</v>
      </c>
      <c r="D125" s="36"/>
      <c r="E125" s="37">
        <f t="shared" si="12"/>
        <v>0</v>
      </c>
      <c r="F125" s="38">
        <f t="shared" si="13"/>
        <v>0</v>
      </c>
      <c r="G125" s="39"/>
      <c r="H125" s="37">
        <f t="shared" si="14"/>
        <v>0</v>
      </c>
      <c r="I125" s="36">
        <f>'[1]App.2-BA_Fixed Asset Cont'!E217</f>
        <v>0</v>
      </c>
      <c r="J125" s="40"/>
      <c r="K125" s="41">
        <f t="shared" si="15"/>
        <v>0</v>
      </c>
      <c r="L125" s="40"/>
      <c r="M125" s="50">
        <f t="shared" si="16"/>
        <v>0</v>
      </c>
      <c r="N125" s="43">
        <f t="shared" si="17"/>
        <v>0</v>
      </c>
      <c r="O125" s="43">
        <f t="shared" si="21"/>
        <v>0</v>
      </c>
      <c r="P125" s="44">
        <f t="shared" si="18"/>
        <v>0</v>
      </c>
      <c r="Q125" s="45">
        <f t="shared" si="19"/>
        <v>0</v>
      </c>
      <c r="R125" s="46"/>
      <c r="S125" s="47">
        <f t="shared" si="20"/>
        <v>0</v>
      </c>
    </row>
    <row r="126" spans="1:19" ht="14.65" thickBot="1" x14ac:dyDescent="0.5">
      <c r="A126" s="48">
        <v>1995</v>
      </c>
      <c r="B126" s="49" t="s">
        <v>80</v>
      </c>
      <c r="C126" s="36">
        <v>-5819423.9699999997</v>
      </c>
      <c r="D126" s="36"/>
      <c r="E126" s="37">
        <f t="shared" si="12"/>
        <v>-5819423.9699999997</v>
      </c>
      <c r="F126" s="38">
        <f t="shared" si="13"/>
        <v>-1446296.2299999995</v>
      </c>
      <c r="G126" s="55"/>
      <c r="H126" s="37">
        <f t="shared" si="14"/>
        <v>-1446296.2299999995</v>
      </c>
      <c r="I126" s="36">
        <f>'[1]App.2-BA_Fixed Asset Cont'!E218</f>
        <v>-1446296.2299999995</v>
      </c>
      <c r="J126" s="40">
        <f>C126/'[1]App.2-BA_Fixed Asset Cont'!D218*'[1]App.2-C_DepExp'!L126</f>
        <v>27.223397230282742</v>
      </c>
      <c r="K126" s="41">
        <f t="shared" si="15"/>
        <v>3.6733108345773272E-2</v>
      </c>
      <c r="L126" s="56">
        <v>25</v>
      </c>
      <c r="M126" s="57">
        <f t="shared" si="16"/>
        <v>0.04</v>
      </c>
      <c r="N126" s="43">
        <f t="shared" si="17"/>
        <v>-213765.53120000003</v>
      </c>
      <c r="O126" s="43">
        <f t="shared" si="21"/>
        <v>-57851.849199999982</v>
      </c>
      <c r="P126" s="44">
        <f t="shared" si="18"/>
        <v>-28925.924599999991</v>
      </c>
      <c r="Q126" s="45">
        <f t="shared" si="19"/>
        <v>-300543.30499999999</v>
      </c>
      <c r="R126" s="46">
        <v>-106624.46</v>
      </c>
      <c r="S126" s="47">
        <f t="shared" si="20"/>
        <v>193918.84499999997</v>
      </c>
    </row>
    <row r="127" spans="1:19" ht="15" thickTop="1" thickBot="1" x14ac:dyDescent="0.5">
      <c r="A127" s="58"/>
      <c r="B127" s="59" t="s">
        <v>81</v>
      </c>
      <c r="C127" s="60">
        <f t="shared" ref="C127:I127" si="22">SUM(C89:C126)</f>
        <v>26182358.970000006</v>
      </c>
      <c r="D127" s="60">
        <f t="shared" si="22"/>
        <v>0</v>
      </c>
      <c r="E127" s="60">
        <f t="shared" si="22"/>
        <v>26182358.970000006</v>
      </c>
      <c r="F127" s="60">
        <f t="shared" si="22"/>
        <v>1903846.6400000001</v>
      </c>
      <c r="G127" s="60">
        <f t="shared" si="22"/>
        <v>0</v>
      </c>
      <c r="H127" s="60">
        <f t="shared" si="22"/>
        <v>1903846.6400000001</v>
      </c>
      <c r="I127" s="61">
        <f t="shared" si="22"/>
        <v>1903846.6400000001</v>
      </c>
      <c r="J127" s="60"/>
      <c r="K127" s="62"/>
      <c r="L127" s="63"/>
      <c r="M127" s="64"/>
      <c r="N127" s="60">
        <f t="shared" ref="N127:S127" si="23">SUM(N89:N126)</f>
        <v>1635286.1571181819</v>
      </c>
      <c r="O127" s="65">
        <f t="shared" si="23"/>
        <v>100500.15640353538</v>
      </c>
      <c r="P127" s="65">
        <f t="shared" si="23"/>
        <v>50250.07820176769</v>
      </c>
      <c r="Q127" s="66">
        <f t="shared" si="23"/>
        <v>1786036.391723485</v>
      </c>
      <c r="R127" s="67">
        <f t="shared" si="23"/>
        <v>1435333.28</v>
      </c>
      <c r="S127" s="65">
        <f t="shared" si="23"/>
        <v>-350703.11172348505</v>
      </c>
    </row>
    <row r="128" spans="1:19" x14ac:dyDescent="0.45">
      <c r="A128" s="68"/>
      <c r="B128" s="69"/>
      <c r="C128" s="70"/>
      <c r="D128" s="70"/>
      <c r="E128" s="70"/>
      <c r="F128" s="70"/>
      <c r="G128" s="70"/>
      <c r="H128" s="70"/>
      <c r="I128" s="70"/>
      <c r="J128" s="70"/>
      <c r="K128" s="70"/>
      <c r="L128" s="71"/>
      <c r="M128" s="72"/>
      <c r="N128" s="70"/>
      <c r="O128" s="70"/>
      <c r="P128" s="70"/>
      <c r="Q128" s="70"/>
      <c r="R128" s="70"/>
      <c r="S128" s="70"/>
    </row>
    <row r="129" spans="1:19" x14ac:dyDescent="0.45">
      <c r="A129" s="1"/>
      <c r="B129" s="1"/>
      <c r="C129" s="1"/>
      <c r="D129" s="1"/>
      <c r="E129" s="1"/>
      <c r="F129" s="1"/>
      <c r="G129" s="1"/>
      <c r="H129" s="1"/>
      <c r="I129" s="1"/>
      <c r="J129" s="1"/>
      <c r="K129" s="1"/>
      <c r="L129" s="1"/>
      <c r="M129" s="1"/>
      <c r="N129" s="1"/>
      <c r="O129" s="1"/>
      <c r="P129" s="1"/>
      <c r="Q129" s="1"/>
      <c r="R129" s="1"/>
      <c r="S129" s="1"/>
    </row>
    <row r="130" spans="1:19" x14ac:dyDescent="0.45">
      <c r="A130" s="73" t="s">
        <v>82</v>
      </c>
      <c r="B130" s="1" t="s">
        <v>83</v>
      </c>
      <c r="C130" s="1"/>
      <c r="D130" s="1"/>
      <c r="E130" s="1"/>
      <c r="F130" s="1"/>
      <c r="G130" s="1"/>
      <c r="H130" s="1"/>
      <c r="I130" s="1"/>
      <c r="J130" s="1"/>
      <c r="K130" s="1"/>
      <c r="L130" s="1"/>
      <c r="M130" s="1"/>
      <c r="N130" s="1"/>
      <c r="O130" s="1"/>
      <c r="P130" s="1"/>
      <c r="Q130" s="1"/>
      <c r="R130" s="1"/>
      <c r="S130" s="1"/>
    </row>
    <row r="131" spans="1:19" x14ac:dyDescent="0.45">
      <c r="A131" s="1"/>
      <c r="B131" s="104" t="s">
        <v>84</v>
      </c>
      <c r="C131" s="104"/>
      <c r="D131" s="104"/>
      <c r="E131" s="104"/>
      <c r="F131" s="104"/>
      <c r="G131" s="104"/>
      <c r="H131" s="104"/>
      <c r="I131" s="104"/>
      <c r="J131" s="104"/>
      <c r="K131" s="104"/>
      <c r="L131" s="104"/>
      <c r="M131" s="104"/>
      <c r="N131" s="104"/>
      <c r="O131" s="104"/>
      <c r="P131" s="104"/>
      <c r="Q131" s="104"/>
      <c r="R131" s="104"/>
      <c r="S131" s="104"/>
    </row>
    <row r="132" spans="1:19" x14ac:dyDescent="0.45">
      <c r="A132" s="73"/>
      <c r="B132" s="74"/>
      <c r="C132" s="74"/>
      <c r="D132" s="74"/>
      <c r="E132" s="74"/>
      <c r="F132" s="74"/>
      <c r="G132" s="74"/>
      <c r="H132" s="74"/>
      <c r="I132" s="74"/>
      <c r="J132" s="74"/>
      <c r="K132" s="74"/>
      <c r="L132" s="74"/>
      <c r="M132" s="74"/>
      <c r="N132" s="74"/>
      <c r="O132" s="74"/>
      <c r="P132" s="74"/>
      <c r="Q132" s="74"/>
      <c r="R132" s="74"/>
      <c r="S132" s="74"/>
    </row>
    <row r="133" spans="1:19" x14ac:dyDescent="0.45">
      <c r="A133" s="1"/>
      <c r="B133" s="74"/>
      <c r="C133" s="74"/>
      <c r="D133" s="74"/>
      <c r="E133" s="74"/>
      <c r="F133" s="74"/>
      <c r="G133" s="74"/>
      <c r="H133" s="74"/>
      <c r="I133" s="74"/>
      <c r="J133" s="74"/>
      <c r="K133" s="74"/>
      <c r="L133" s="74"/>
      <c r="M133" s="74"/>
      <c r="N133" s="74"/>
      <c r="O133" s="74"/>
      <c r="P133" s="74"/>
      <c r="Q133" s="74"/>
      <c r="R133" s="74"/>
      <c r="S133" s="74"/>
    </row>
    <row r="134" spans="1:19" x14ac:dyDescent="0.45">
      <c r="A134" s="73" t="s">
        <v>85</v>
      </c>
      <c r="B134" s="1"/>
      <c r="C134" s="1"/>
      <c r="D134" s="1"/>
      <c r="E134" s="1"/>
      <c r="F134" s="1"/>
      <c r="G134" s="1"/>
      <c r="H134" s="1"/>
      <c r="I134" s="1"/>
      <c r="J134" s="1"/>
      <c r="K134" s="1"/>
      <c r="L134" s="1"/>
      <c r="M134" s="1"/>
      <c r="N134" s="1"/>
      <c r="O134" s="1"/>
      <c r="P134" s="1"/>
      <c r="Q134" s="1"/>
      <c r="R134" s="1"/>
      <c r="S134" s="1"/>
    </row>
    <row r="135" spans="1:19" x14ac:dyDescent="0.45">
      <c r="A135" s="75">
        <v>1</v>
      </c>
      <c r="B135" s="109" t="s">
        <v>86</v>
      </c>
      <c r="C135" s="109"/>
      <c r="D135" s="109"/>
      <c r="E135" s="109"/>
      <c r="F135" s="109"/>
      <c r="G135" s="109"/>
      <c r="H135" s="109"/>
      <c r="I135" s="109"/>
      <c r="J135" s="109"/>
      <c r="K135" s="109"/>
      <c r="L135" s="109"/>
      <c r="M135" s="109"/>
      <c r="N135" s="109"/>
      <c r="O135" s="109"/>
      <c r="P135" s="109"/>
      <c r="Q135" s="109"/>
      <c r="R135" s="109"/>
      <c r="S135" s="109"/>
    </row>
    <row r="136" spans="1:19" x14ac:dyDescent="0.45">
      <c r="A136" s="75">
        <v>2</v>
      </c>
      <c r="B136" s="109" t="s">
        <v>87</v>
      </c>
      <c r="C136" s="109"/>
      <c r="D136" s="109"/>
      <c r="E136" s="109"/>
      <c r="F136" s="109"/>
      <c r="G136" s="109"/>
      <c r="H136" s="109"/>
      <c r="I136" s="109"/>
      <c r="J136" s="109"/>
      <c r="K136" s="109"/>
      <c r="L136" s="109"/>
      <c r="M136" s="109"/>
      <c r="N136" s="109"/>
      <c r="O136" s="109"/>
      <c r="P136" s="109"/>
      <c r="Q136" s="109"/>
      <c r="R136" s="109"/>
      <c r="S136" s="109"/>
    </row>
    <row r="137" spans="1:19" x14ac:dyDescent="0.45">
      <c r="A137" s="75">
        <v>3</v>
      </c>
      <c r="B137" s="104" t="s">
        <v>88</v>
      </c>
      <c r="C137" s="104"/>
      <c r="D137" s="104"/>
      <c r="E137" s="104"/>
      <c r="F137" s="104"/>
      <c r="G137" s="104"/>
      <c r="H137" s="104"/>
      <c r="I137" s="104"/>
      <c r="J137" s="104"/>
      <c r="K137" s="104"/>
      <c r="L137" s="104"/>
      <c r="M137" s="104"/>
      <c r="N137" s="104"/>
      <c r="O137" s="104"/>
      <c r="P137" s="104"/>
      <c r="Q137" s="104"/>
      <c r="R137" s="104"/>
      <c r="S137" s="104"/>
    </row>
    <row r="138" spans="1:19" x14ac:dyDescent="0.45">
      <c r="A138" s="75">
        <v>4</v>
      </c>
      <c r="B138" s="104" t="s">
        <v>89</v>
      </c>
      <c r="C138" s="104"/>
      <c r="D138" s="104"/>
      <c r="E138" s="104"/>
      <c r="F138" s="104"/>
      <c r="G138" s="104"/>
      <c r="H138" s="104"/>
      <c r="I138" s="104"/>
      <c r="J138" s="104"/>
      <c r="K138" s="104"/>
      <c r="L138" s="104"/>
      <c r="M138" s="104"/>
      <c r="N138" s="104"/>
      <c r="O138" s="104"/>
      <c r="P138" s="104"/>
      <c r="Q138" s="104"/>
      <c r="R138" s="104"/>
      <c r="S138" s="104"/>
    </row>
    <row r="139" spans="1:19" x14ac:dyDescent="0.45">
      <c r="A139" s="76">
        <v>5</v>
      </c>
      <c r="B139" s="77" t="s">
        <v>90</v>
      </c>
      <c r="C139" s="77"/>
      <c r="D139" s="77"/>
      <c r="E139" s="77"/>
      <c r="F139" s="77"/>
      <c r="G139" s="77"/>
      <c r="H139" s="77"/>
      <c r="I139" s="77"/>
      <c r="J139" s="77"/>
      <c r="K139" s="77"/>
      <c r="L139" s="77"/>
      <c r="M139" s="77"/>
      <c r="N139" s="77"/>
      <c r="O139" s="77"/>
      <c r="P139" s="77"/>
      <c r="Q139" s="77"/>
      <c r="R139" s="77"/>
      <c r="S139" s="77"/>
    </row>
    <row r="140" spans="1:19" x14ac:dyDescent="0.45">
      <c r="A140" s="76">
        <v>6</v>
      </c>
      <c r="B140" s="104" t="s">
        <v>91</v>
      </c>
      <c r="C140" s="104"/>
      <c r="D140" s="104"/>
      <c r="E140" s="104"/>
      <c r="F140" s="104"/>
      <c r="G140" s="104"/>
      <c r="H140" s="104"/>
      <c r="I140" s="104"/>
      <c r="J140" s="104"/>
      <c r="K140" s="104"/>
      <c r="L140" s="104"/>
      <c r="M140" s="104"/>
      <c r="N140" s="104"/>
      <c r="O140" s="104"/>
      <c r="P140" s="104"/>
      <c r="Q140" s="104"/>
      <c r="R140" s="104"/>
      <c r="S140" s="104"/>
    </row>
    <row r="141" spans="1:19" x14ac:dyDescent="0.45">
      <c r="A141" s="78">
        <v>7</v>
      </c>
      <c r="B141" s="77" t="s">
        <v>92</v>
      </c>
      <c r="C141" s="1"/>
      <c r="D141" s="1"/>
      <c r="E141" s="1"/>
      <c r="F141" s="1"/>
      <c r="G141" s="1"/>
      <c r="H141" s="1"/>
      <c r="I141" s="1"/>
      <c r="J141" s="1"/>
      <c r="K141" s="1"/>
      <c r="L141" s="1"/>
      <c r="M141" s="1"/>
      <c r="N141" s="1"/>
      <c r="O141" s="1"/>
      <c r="P141" s="1"/>
      <c r="Q141" s="1"/>
      <c r="R141" s="1"/>
      <c r="S141" s="1"/>
    </row>
    <row r="142" spans="1:19" x14ac:dyDescent="0.45">
      <c r="A142" s="78">
        <v>8</v>
      </c>
      <c r="B142" s="77" t="s">
        <v>93</v>
      </c>
      <c r="C142" s="79"/>
      <c r="D142" s="79"/>
      <c r="E142" s="79"/>
      <c r="F142" s="79"/>
      <c r="G142" s="79"/>
      <c r="H142" s="79"/>
      <c r="I142" s="79"/>
      <c r="J142" s="79"/>
      <c r="K142" s="79"/>
      <c r="L142" s="79"/>
      <c r="M142" s="79"/>
      <c r="N142" s="79"/>
      <c r="O142" s="79"/>
      <c r="P142" s="79"/>
      <c r="Q142" s="79"/>
      <c r="R142" s="79"/>
      <c r="S142" s="79"/>
    </row>
    <row r="143" spans="1:19" x14ac:dyDescent="0.45">
      <c r="A143" s="1"/>
      <c r="B143" s="1"/>
      <c r="C143" s="1"/>
      <c r="D143" s="1"/>
      <c r="E143" s="1"/>
      <c r="F143" s="1"/>
      <c r="G143" s="1"/>
      <c r="H143" s="1"/>
      <c r="I143" s="1"/>
      <c r="J143" s="1"/>
      <c r="K143" s="1"/>
      <c r="L143" s="1"/>
      <c r="M143" s="1"/>
      <c r="N143" s="1"/>
      <c r="O143" s="1"/>
      <c r="P143" s="1"/>
      <c r="Q143" s="1"/>
      <c r="R143" s="1"/>
      <c r="S143" s="1"/>
    </row>
    <row r="144" spans="1:19" x14ac:dyDescent="0.45">
      <c r="A144" s="1"/>
      <c r="B144" s="1"/>
      <c r="C144" s="1"/>
      <c r="D144" s="1"/>
      <c r="E144" s="1"/>
      <c r="F144" s="1"/>
      <c r="G144" s="1"/>
      <c r="H144" s="1"/>
      <c r="I144" s="1"/>
      <c r="J144" s="1"/>
      <c r="K144" s="1"/>
      <c r="L144" s="1"/>
      <c r="M144" s="1"/>
      <c r="N144" s="1"/>
      <c r="O144" s="1"/>
      <c r="P144" s="1"/>
      <c r="Q144" s="1"/>
      <c r="R144" s="1"/>
      <c r="S144" s="1"/>
    </row>
    <row r="145" spans="1:19" x14ac:dyDescent="0.45">
      <c r="A145" s="1"/>
      <c r="B145" s="1"/>
      <c r="C145" s="1"/>
      <c r="D145" s="1"/>
      <c r="E145" s="1"/>
      <c r="F145" s="1"/>
      <c r="G145" s="1"/>
      <c r="H145" s="1"/>
      <c r="I145" s="1"/>
      <c r="J145" s="1"/>
      <c r="K145" s="1"/>
      <c r="L145" s="1"/>
      <c r="M145" s="1"/>
      <c r="N145" s="1"/>
      <c r="O145" s="1"/>
      <c r="P145" s="1"/>
      <c r="Q145" s="1"/>
      <c r="R145" s="1"/>
      <c r="S145" s="1"/>
    </row>
    <row r="146" spans="1:19" x14ac:dyDescent="0.45">
      <c r="A146" s="1"/>
      <c r="B146" s="1"/>
      <c r="C146" s="1"/>
      <c r="D146" s="1"/>
      <c r="E146" s="1"/>
      <c r="F146" s="1"/>
      <c r="G146" s="1"/>
      <c r="H146" s="1"/>
      <c r="I146" s="1"/>
      <c r="J146" s="1"/>
      <c r="K146" s="1"/>
      <c r="L146" s="1"/>
      <c r="M146" s="1"/>
      <c r="N146" s="1"/>
      <c r="O146" s="1"/>
      <c r="P146" s="1"/>
      <c r="Q146" s="1"/>
      <c r="R146" s="1"/>
      <c r="S146" s="1"/>
    </row>
    <row r="147" spans="1:19" ht="39.4" x14ac:dyDescent="0.45">
      <c r="A147" s="101" t="s">
        <v>3</v>
      </c>
      <c r="B147" s="102"/>
      <c r="C147" s="103" t="s">
        <v>4</v>
      </c>
      <c r="D147" s="103"/>
      <c r="E147" s="103"/>
      <c r="F147" s="103"/>
      <c r="G147" s="103"/>
      <c r="H147" s="103"/>
      <c r="I147" s="103"/>
      <c r="J147" s="103"/>
      <c r="K147" s="103"/>
      <c r="L147" s="103"/>
      <c r="M147" s="103"/>
      <c r="N147" s="103"/>
      <c r="O147" s="103"/>
      <c r="P147" s="103"/>
      <c r="Q147" s="103"/>
      <c r="R147" s="7" t="s">
        <v>5</v>
      </c>
      <c r="S147" s="8" t="s">
        <v>6</v>
      </c>
    </row>
    <row r="148" spans="1:19" x14ac:dyDescent="0.45">
      <c r="A148" s="89" t="s">
        <v>7</v>
      </c>
      <c r="B148" s="90"/>
      <c r="C148" s="91" t="s">
        <v>8</v>
      </c>
      <c r="D148" s="91"/>
      <c r="E148" s="91"/>
      <c r="F148" s="91"/>
      <c r="G148" s="91"/>
      <c r="H148" s="91"/>
      <c r="I148" s="91"/>
      <c r="J148" s="91"/>
      <c r="K148" s="91"/>
      <c r="L148" s="91"/>
      <c r="M148" s="91"/>
      <c r="N148" s="91"/>
      <c r="O148" s="91"/>
      <c r="P148" s="91"/>
      <c r="Q148" s="91"/>
      <c r="R148" s="9"/>
      <c r="S148" s="10"/>
    </row>
    <row r="149" spans="1:19" x14ac:dyDescent="0.45">
      <c r="A149" s="89" t="s">
        <v>9</v>
      </c>
      <c r="B149" s="90"/>
      <c r="C149" s="91" t="s">
        <v>10</v>
      </c>
      <c r="D149" s="91"/>
      <c r="E149" s="91"/>
      <c r="F149" s="91"/>
      <c r="G149" s="91"/>
      <c r="H149" s="91"/>
      <c r="I149" s="91"/>
      <c r="J149" s="91"/>
      <c r="K149" s="91"/>
      <c r="L149" s="91"/>
      <c r="M149" s="91"/>
      <c r="N149" s="91"/>
      <c r="O149" s="91"/>
      <c r="P149" s="91"/>
      <c r="Q149" s="91"/>
      <c r="R149" s="9">
        <v>2014</v>
      </c>
      <c r="S149" s="9" t="s">
        <v>94</v>
      </c>
    </row>
    <row r="150" spans="1:19" x14ac:dyDescent="0.45">
      <c r="A150" s="91" t="s">
        <v>12</v>
      </c>
      <c r="B150" s="91"/>
      <c r="C150" s="91" t="s">
        <v>13</v>
      </c>
      <c r="D150" s="91"/>
      <c r="E150" s="91"/>
      <c r="F150" s="91"/>
      <c r="G150" s="91"/>
      <c r="H150" s="91"/>
      <c r="I150" s="91"/>
      <c r="J150" s="91"/>
      <c r="K150" s="91"/>
      <c r="L150" s="91"/>
      <c r="M150" s="91"/>
      <c r="N150" s="91"/>
      <c r="O150" s="91"/>
      <c r="P150" s="91"/>
      <c r="Q150" s="91"/>
      <c r="R150" s="9"/>
      <c r="S150" s="9"/>
    </row>
    <row r="151" spans="1:19" x14ac:dyDescent="0.45">
      <c r="A151" s="11"/>
      <c r="B151" s="11"/>
      <c r="C151" s="12"/>
      <c r="D151" s="12"/>
      <c r="E151" s="12"/>
      <c r="F151" s="12"/>
      <c r="G151" s="12"/>
      <c r="H151" s="12"/>
      <c r="I151" s="12"/>
      <c r="J151" s="12"/>
      <c r="K151" s="12"/>
      <c r="L151" s="12"/>
      <c r="M151" s="12"/>
      <c r="N151" s="12"/>
      <c r="O151" s="12"/>
      <c r="P151" s="12"/>
      <c r="Q151" s="12"/>
      <c r="R151" s="12"/>
      <c r="S151" s="13"/>
    </row>
    <row r="152" spans="1:19" ht="14.65" thickBot="1" x14ac:dyDescent="0.5">
      <c r="A152" s="14"/>
      <c r="B152" s="14"/>
      <c r="C152" s="14"/>
      <c r="D152" s="14"/>
      <c r="E152" s="14"/>
      <c r="F152" s="14"/>
      <c r="G152" s="14"/>
      <c r="H152" s="14"/>
      <c r="I152" s="14"/>
      <c r="J152" s="14"/>
      <c r="K152" s="14"/>
      <c r="L152" s="14"/>
      <c r="M152" s="14"/>
      <c r="N152" s="14"/>
      <c r="O152" s="14"/>
      <c r="P152" s="14"/>
      <c r="Q152" s="14"/>
      <c r="R152" s="14"/>
      <c r="S152" s="14"/>
    </row>
    <row r="153" spans="1:19" ht="28.15" thickBot="1" x14ac:dyDescent="0.8">
      <c r="A153" s="92"/>
      <c r="B153" s="93"/>
      <c r="C153" s="94" t="s">
        <v>14</v>
      </c>
      <c r="D153" s="95"/>
      <c r="E153" s="95"/>
      <c r="F153" s="95"/>
      <c r="G153" s="95"/>
      <c r="H153" s="95"/>
      <c r="I153" s="96"/>
      <c r="J153" s="97" t="s">
        <v>15</v>
      </c>
      <c r="K153" s="98"/>
      <c r="L153" s="98"/>
      <c r="M153" s="98"/>
      <c r="N153" s="97" t="s">
        <v>16</v>
      </c>
      <c r="O153" s="98"/>
      <c r="P153" s="98"/>
      <c r="Q153" s="99"/>
      <c r="R153" s="6"/>
      <c r="S153" s="6"/>
    </row>
    <row r="154" spans="1:19" ht="93.75" x14ac:dyDescent="0.45">
      <c r="A154" s="105" t="s">
        <v>17</v>
      </c>
      <c r="B154" s="107" t="s">
        <v>18</v>
      </c>
      <c r="C154" s="15" t="s">
        <v>97</v>
      </c>
      <c r="D154" s="16" t="s">
        <v>98</v>
      </c>
      <c r="E154" s="17" t="s">
        <v>19</v>
      </c>
      <c r="F154" s="18" t="s">
        <v>99</v>
      </c>
      <c r="G154" s="16" t="s">
        <v>100</v>
      </c>
      <c r="H154" s="17" t="s">
        <v>20</v>
      </c>
      <c r="I154" s="19" t="s">
        <v>21</v>
      </c>
      <c r="J154" s="15" t="s">
        <v>101</v>
      </c>
      <c r="K154" s="20" t="s">
        <v>22</v>
      </c>
      <c r="L154" s="20" t="s">
        <v>102</v>
      </c>
      <c r="M154" s="21" t="s">
        <v>23</v>
      </c>
      <c r="N154" s="15" t="s">
        <v>24</v>
      </c>
      <c r="O154" s="20" t="s">
        <v>25</v>
      </c>
      <c r="P154" s="20" t="s">
        <v>103</v>
      </c>
      <c r="Q154" s="17" t="s">
        <v>26</v>
      </c>
      <c r="R154" s="22" t="s">
        <v>27</v>
      </c>
      <c r="S154" s="23" t="s">
        <v>104</v>
      </c>
    </row>
    <row r="155" spans="1:19" ht="14.65" thickBot="1" x14ac:dyDescent="0.5">
      <c r="A155" s="106"/>
      <c r="B155" s="108"/>
      <c r="C155" s="24" t="s">
        <v>28</v>
      </c>
      <c r="D155" s="25" t="s">
        <v>29</v>
      </c>
      <c r="E155" s="26" t="s">
        <v>30</v>
      </c>
      <c r="F155" s="24" t="s">
        <v>31</v>
      </c>
      <c r="G155" s="25" t="s">
        <v>32</v>
      </c>
      <c r="H155" s="26" t="s">
        <v>33</v>
      </c>
      <c r="I155" s="27" t="s">
        <v>34</v>
      </c>
      <c r="J155" s="28" t="s">
        <v>35</v>
      </c>
      <c r="K155" s="29" t="s">
        <v>36</v>
      </c>
      <c r="L155" s="25" t="s">
        <v>37</v>
      </c>
      <c r="M155" s="29" t="s">
        <v>38</v>
      </c>
      <c r="N155" s="30" t="s">
        <v>39</v>
      </c>
      <c r="O155" s="31" t="s">
        <v>40</v>
      </c>
      <c r="P155" s="31" t="s">
        <v>41</v>
      </c>
      <c r="Q155" s="32" t="s">
        <v>42</v>
      </c>
      <c r="R155" s="33" t="s">
        <v>43</v>
      </c>
      <c r="S155" s="26" t="s">
        <v>44</v>
      </c>
    </row>
    <row r="156" spans="1:19" x14ac:dyDescent="0.45">
      <c r="A156" s="34">
        <v>1611</v>
      </c>
      <c r="B156" s="35" t="s">
        <v>45</v>
      </c>
      <c r="C156" s="36">
        <f>'[1]App.2-BA_Fixed Asset Cont'!M107</f>
        <v>402592.5</v>
      </c>
      <c r="D156" s="36"/>
      <c r="E156" s="37">
        <f>C156-D156</f>
        <v>402592.5</v>
      </c>
      <c r="F156" s="38">
        <f>I156</f>
        <v>87557.439999999944</v>
      </c>
      <c r="G156" s="39"/>
      <c r="H156" s="37">
        <f>F156-G156</f>
        <v>87557.439999999944</v>
      </c>
      <c r="I156" s="36">
        <f>'[1]App.2-BA_Fixed Asset Cont'!E253</f>
        <v>87557.439999999944</v>
      </c>
      <c r="J156" s="40">
        <f>(C156/'[1]App.2-BA_Fixed Asset Cont'!D253)*L156</f>
        <v>1.0593299221362216</v>
      </c>
      <c r="K156" s="41">
        <f>IF(J156=0,0,1/J156)</f>
        <v>0.94399297055956077</v>
      </c>
      <c r="L156" s="40">
        <v>3</v>
      </c>
      <c r="M156" s="42">
        <f>IF(L156=0,0,1/L156)</f>
        <v>0.33333333333333331</v>
      </c>
      <c r="N156" s="43">
        <f>IF(J156=0,0,+E156/J156)</f>
        <v>380044.49</v>
      </c>
      <c r="O156" s="43">
        <f>IF(L156=0,0,+H156/L156)</f>
        <v>29185.813333333313</v>
      </c>
      <c r="P156" s="44">
        <f>IF(L156=0,0,+(I156*0.5)/L156)</f>
        <v>14592.906666666657</v>
      </c>
      <c r="Q156" s="45">
        <f>IF(ISERROR(+N156+O156+P156), 0, +N156+O156+P156)</f>
        <v>423823.20999999996</v>
      </c>
      <c r="R156" s="46">
        <v>79742.34</v>
      </c>
      <c r="S156" s="47">
        <f>IF(ISERROR(+R156-122), 0, +R156-Q156)</f>
        <v>-344080.87</v>
      </c>
    </row>
    <row r="157" spans="1:19" x14ac:dyDescent="0.45">
      <c r="A157" s="48">
        <v>1612</v>
      </c>
      <c r="B157" s="49" t="s">
        <v>46</v>
      </c>
      <c r="C157" s="36">
        <f>'[1]App.2-BA_Fixed Asset Cont'!M108</f>
        <v>43879.040000000001</v>
      </c>
      <c r="D157" s="36"/>
      <c r="E157" s="37">
        <f t="shared" ref="E157:E193" si="24">C157-D157</f>
        <v>43879.040000000001</v>
      </c>
      <c r="F157" s="38">
        <f t="shared" ref="F157:F193" si="25">I157</f>
        <v>0</v>
      </c>
      <c r="G157" s="39"/>
      <c r="H157" s="37">
        <f t="shared" ref="H157:H193" si="26">F157-G157</f>
        <v>0</v>
      </c>
      <c r="I157" s="36">
        <f>'[1]App.2-BA_Fixed Asset Cont'!E254</f>
        <v>0</v>
      </c>
      <c r="J157" s="40"/>
      <c r="K157" s="41">
        <f t="shared" ref="K157:K193" si="27">IF(J157=0,0,1/J157)</f>
        <v>0</v>
      </c>
      <c r="L157" s="40"/>
      <c r="M157" s="50">
        <f t="shared" ref="M157:M193" si="28">IF(L157=0,0,1/L157)</f>
        <v>0</v>
      </c>
      <c r="N157" s="43">
        <f t="shared" ref="N157:N193" si="29">IF(J157=0,0,+E157/J157)</f>
        <v>0</v>
      </c>
      <c r="O157" s="43">
        <f>IF(L157=0,0,+H157/L157)</f>
        <v>0</v>
      </c>
      <c r="P157" s="44">
        <f t="shared" ref="P157:P193" si="30">IF(L157=0,0,+(I157*0.5)/L157)</f>
        <v>0</v>
      </c>
      <c r="Q157" s="45">
        <f t="shared" ref="Q157:Q193" si="31">IF(ISERROR(+N157+O157+P157), 0, +N157+O157+P157)</f>
        <v>0</v>
      </c>
      <c r="R157" s="46"/>
      <c r="S157" s="47">
        <f t="shared" ref="S157:S193" si="32">IF(ISERROR(+R157-122), 0, +R157-Q157)</f>
        <v>0</v>
      </c>
    </row>
    <row r="158" spans="1:19" x14ac:dyDescent="0.45">
      <c r="A158" s="51">
        <v>1805</v>
      </c>
      <c r="B158" s="52" t="s">
        <v>47</v>
      </c>
      <c r="C158" s="36">
        <f>'[1]App.2-BA_Fixed Asset Cont'!M109</f>
        <v>104039.08</v>
      </c>
      <c r="D158" s="36"/>
      <c r="E158" s="37">
        <f t="shared" si="24"/>
        <v>104039.08</v>
      </c>
      <c r="F158" s="38">
        <f t="shared" si="25"/>
        <v>0</v>
      </c>
      <c r="G158" s="39"/>
      <c r="H158" s="37">
        <f t="shared" si="26"/>
        <v>0</v>
      </c>
      <c r="I158" s="36">
        <f>'[1]App.2-BA_Fixed Asset Cont'!E255</f>
        <v>0</v>
      </c>
      <c r="J158" s="40"/>
      <c r="K158" s="41">
        <f t="shared" si="27"/>
        <v>0</v>
      </c>
      <c r="L158" s="40"/>
      <c r="M158" s="50">
        <f t="shared" si="28"/>
        <v>0</v>
      </c>
      <c r="N158" s="43">
        <f t="shared" si="29"/>
        <v>0</v>
      </c>
      <c r="O158" s="43">
        <f t="shared" ref="O158:O193" si="33">IF(L158=0,0,+H158/L158)</f>
        <v>0</v>
      </c>
      <c r="P158" s="44">
        <f t="shared" si="30"/>
        <v>0</v>
      </c>
      <c r="Q158" s="45">
        <f t="shared" si="31"/>
        <v>0</v>
      </c>
      <c r="R158" s="46"/>
      <c r="S158" s="47">
        <f t="shared" si="32"/>
        <v>0</v>
      </c>
    </row>
    <row r="159" spans="1:19" x14ac:dyDescent="0.45">
      <c r="A159" s="48">
        <v>1808</v>
      </c>
      <c r="B159" s="49" t="s">
        <v>48</v>
      </c>
      <c r="C159" s="36">
        <f>'[1]App.2-BA_Fixed Asset Cont'!M110</f>
        <v>145794.17000000001</v>
      </c>
      <c r="D159" s="36"/>
      <c r="E159" s="37">
        <f t="shared" si="24"/>
        <v>145794.17000000001</v>
      </c>
      <c r="F159" s="38">
        <f t="shared" si="25"/>
        <v>4014</v>
      </c>
      <c r="G159" s="39"/>
      <c r="H159" s="37">
        <f t="shared" si="26"/>
        <v>4014</v>
      </c>
      <c r="I159" s="36">
        <f>'[1]App.2-BA_Fixed Asset Cont'!E256</f>
        <v>4014</v>
      </c>
      <c r="J159" s="40">
        <f>(C159/'[1]App.2-BA_Fixed Asset Cont'!D256)*L159</f>
        <v>39.605742301642934</v>
      </c>
      <c r="K159" s="41">
        <f t="shared" si="27"/>
        <v>2.5248863974922084E-2</v>
      </c>
      <c r="L159" s="40">
        <v>60</v>
      </c>
      <c r="M159" s="50">
        <f t="shared" si="28"/>
        <v>1.6666666666666666E-2</v>
      </c>
      <c r="N159" s="43">
        <f t="shared" si="29"/>
        <v>3681.1371666666664</v>
      </c>
      <c r="O159" s="43">
        <f t="shared" si="33"/>
        <v>66.900000000000006</v>
      </c>
      <c r="P159" s="44">
        <f t="shared" si="30"/>
        <v>33.450000000000003</v>
      </c>
      <c r="Q159" s="45">
        <f t="shared" si="31"/>
        <v>3781.4871666666663</v>
      </c>
      <c r="R159" s="46">
        <v>8915.01</v>
      </c>
      <c r="S159" s="47">
        <f t="shared" si="32"/>
        <v>5133.5228333333343</v>
      </c>
    </row>
    <row r="160" spans="1:19" x14ac:dyDescent="0.45">
      <c r="A160" s="48">
        <v>1810</v>
      </c>
      <c r="B160" s="49" t="s">
        <v>49</v>
      </c>
      <c r="C160" s="36">
        <f>'[1]App.2-BA_Fixed Asset Cont'!M111</f>
        <v>0</v>
      </c>
      <c r="D160" s="36"/>
      <c r="E160" s="37">
        <f t="shared" si="24"/>
        <v>0</v>
      </c>
      <c r="F160" s="38">
        <f t="shared" si="25"/>
        <v>0</v>
      </c>
      <c r="G160" s="39"/>
      <c r="H160" s="37">
        <f t="shared" si="26"/>
        <v>0</v>
      </c>
      <c r="I160" s="36">
        <f>'[1]App.2-BA_Fixed Asset Cont'!E257</f>
        <v>0</v>
      </c>
      <c r="J160" s="40"/>
      <c r="K160" s="41">
        <f t="shared" si="27"/>
        <v>0</v>
      </c>
      <c r="L160" s="40"/>
      <c r="M160" s="50">
        <f t="shared" si="28"/>
        <v>0</v>
      </c>
      <c r="N160" s="43">
        <f t="shared" si="29"/>
        <v>0</v>
      </c>
      <c r="O160" s="43">
        <f t="shared" si="33"/>
        <v>0</v>
      </c>
      <c r="P160" s="44">
        <f t="shared" si="30"/>
        <v>0</v>
      </c>
      <c r="Q160" s="45">
        <f t="shared" si="31"/>
        <v>0</v>
      </c>
      <c r="R160" s="46"/>
      <c r="S160" s="47">
        <f t="shared" si="32"/>
        <v>0</v>
      </c>
    </row>
    <row r="161" spans="1:19" x14ac:dyDescent="0.45">
      <c r="A161" s="48">
        <v>1815</v>
      </c>
      <c r="B161" s="49" t="s">
        <v>50</v>
      </c>
      <c r="C161" s="36">
        <f>'[1]App.2-BA_Fixed Asset Cont'!M112</f>
        <v>0</v>
      </c>
      <c r="D161" s="36"/>
      <c r="E161" s="37">
        <f t="shared" si="24"/>
        <v>0</v>
      </c>
      <c r="F161" s="38">
        <f t="shared" si="25"/>
        <v>0</v>
      </c>
      <c r="G161" s="39"/>
      <c r="H161" s="37">
        <f t="shared" si="26"/>
        <v>0</v>
      </c>
      <c r="I161" s="36">
        <f>'[1]App.2-BA_Fixed Asset Cont'!E258</f>
        <v>0</v>
      </c>
      <c r="J161" s="40"/>
      <c r="K161" s="41">
        <f t="shared" si="27"/>
        <v>0</v>
      </c>
      <c r="L161" s="40"/>
      <c r="M161" s="50">
        <f t="shared" si="28"/>
        <v>0</v>
      </c>
      <c r="N161" s="43">
        <f t="shared" si="29"/>
        <v>0</v>
      </c>
      <c r="O161" s="43">
        <f t="shared" si="33"/>
        <v>0</v>
      </c>
      <c r="P161" s="44">
        <f t="shared" si="30"/>
        <v>0</v>
      </c>
      <c r="Q161" s="45">
        <f t="shared" si="31"/>
        <v>0</v>
      </c>
      <c r="R161" s="46"/>
      <c r="S161" s="47">
        <f t="shared" si="32"/>
        <v>0</v>
      </c>
    </row>
    <row r="162" spans="1:19" x14ac:dyDescent="0.45">
      <c r="A162" s="48">
        <v>1820</v>
      </c>
      <c r="B162" s="49" t="s">
        <v>51</v>
      </c>
      <c r="C162" s="36">
        <f>'[1]App.2-BA_Fixed Asset Cont'!M113</f>
        <v>423044.88709565229</v>
      </c>
      <c r="D162" s="36"/>
      <c r="E162" s="37">
        <f t="shared" si="24"/>
        <v>423044.88709565229</v>
      </c>
      <c r="F162" s="38">
        <f t="shared" si="25"/>
        <v>3664.9073003279773</v>
      </c>
      <c r="G162" s="39"/>
      <c r="H162" s="37">
        <f t="shared" si="26"/>
        <v>3664.9073003279773</v>
      </c>
      <c r="I162" s="36">
        <f>'[1]App.2-BA_Fixed Asset Cont'!E259</f>
        <v>3664.9073003279773</v>
      </c>
      <c r="J162" s="40">
        <f>(C162/'[1]App.2-BA_Fixed Asset Cont'!D259)*'[1]App.2-C_DepExp'!L162</f>
        <v>41.101335481223693</v>
      </c>
      <c r="K162" s="41">
        <f t="shared" si="27"/>
        <v>2.4330109673853045E-2</v>
      </c>
      <c r="L162" s="40">
        <v>60</v>
      </c>
      <c r="M162" s="50">
        <f t="shared" si="28"/>
        <v>1.6666666666666666E-2</v>
      </c>
      <c r="N162" s="43">
        <f t="shared" si="29"/>
        <v>10292.728499999999</v>
      </c>
      <c r="O162" s="43">
        <f t="shared" si="33"/>
        <v>61.081788338799619</v>
      </c>
      <c r="P162" s="44">
        <f t="shared" si="30"/>
        <v>30.540894169399809</v>
      </c>
      <c r="Q162" s="45">
        <f t="shared" si="31"/>
        <v>10384.351182508199</v>
      </c>
      <c r="R162" s="46">
        <v>24702.55</v>
      </c>
      <c r="S162" s="47">
        <f t="shared" si="32"/>
        <v>14318.198817491801</v>
      </c>
    </row>
    <row r="163" spans="1:19" x14ac:dyDescent="0.45">
      <c r="A163" s="48">
        <v>1825</v>
      </c>
      <c r="B163" s="49" t="s">
        <v>52</v>
      </c>
      <c r="C163" s="36">
        <f>'[1]App.2-BA_Fixed Asset Cont'!M114</f>
        <v>0</v>
      </c>
      <c r="D163" s="36"/>
      <c r="E163" s="37">
        <f t="shared" si="24"/>
        <v>0</v>
      </c>
      <c r="F163" s="38">
        <f t="shared" si="25"/>
        <v>0</v>
      </c>
      <c r="G163" s="39"/>
      <c r="H163" s="37">
        <f t="shared" si="26"/>
        <v>0</v>
      </c>
      <c r="I163" s="36">
        <f>'[1]App.2-BA_Fixed Asset Cont'!E260</f>
        <v>0</v>
      </c>
      <c r="J163" s="40"/>
      <c r="K163" s="41">
        <f t="shared" si="27"/>
        <v>0</v>
      </c>
      <c r="L163" s="40"/>
      <c r="M163" s="50">
        <f t="shared" si="28"/>
        <v>0</v>
      </c>
      <c r="N163" s="43">
        <f t="shared" si="29"/>
        <v>0</v>
      </c>
      <c r="O163" s="43">
        <f t="shared" si="33"/>
        <v>0</v>
      </c>
      <c r="P163" s="44">
        <f t="shared" si="30"/>
        <v>0</v>
      </c>
      <c r="Q163" s="45">
        <f t="shared" si="31"/>
        <v>0</v>
      </c>
      <c r="R163" s="46"/>
      <c r="S163" s="47">
        <f t="shared" si="32"/>
        <v>0</v>
      </c>
    </row>
    <row r="164" spans="1:19" x14ac:dyDescent="0.45">
      <c r="A164" s="48">
        <v>1830</v>
      </c>
      <c r="B164" s="49" t="s">
        <v>53</v>
      </c>
      <c r="C164" s="36">
        <f>'[1]App.2-BA_Fixed Asset Cont'!M115</f>
        <v>4015623.2747665741</v>
      </c>
      <c r="D164" s="36"/>
      <c r="E164" s="37">
        <f t="shared" si="24"/>
        <v>4015623.2747665741</v>
      </c>
      <c r="F164" s="38">
        <f t="shared" si="25"/>
        <v>1270813.2524724056</v>
      </c>
      <c r="G164" s="39"/>
      <c r="H164" s="37">
        <f t="shared" si="26"/>
        <v>1270813.2524724056</v>
      </c>
      <c r="I164" s="36">
        <f>'[1]App.2-BA_Fixed Asset Cont'!E261</f>
        <v>1270813.2524724056</v>
      </c>
      <c r="J164" s="40">
        <f>C164/'[1]App.2-BA_Fixed Asset Cont'!D261*'[1]App.2-C_DepExp'!L164</f>
        <v>30.778500002006421</v>
      </c>
      <c r="K164" s="41">
        <f t="shared" si="27"/>
        <v>3.2490212321419527E-2</v>
      </c>
      <c r="L164" s="40">
        <v>50</v>
      </c>
      <c r="M164" s="50">
        <f t="shared" si="28"/>
        <v>0.02</v>
      </c>
      <c r="N164" s="43">
        <f t="shared" si="29"/>
        <v>130468.45279999998</v>
      </c>
      <c r="O164" s="43">
        <f t="shared" si="33"/>
        <v>25416.265049448109</v>
      </c>
      <c r="P164" s="44">
        <f t="shared" si="30"/>
        <v>12708.132524724055</v>
      </c>
      <c r="Q164" s="45">
        <f t="shared" si="31"/>
        <v>168592.85037417215</v>
      </c>
      <c r="R164" s="46">
        <v>285578.90999999997</v>
      </c>
      <c r="S164" s="47">
        <f t="shared" si="32"/>
        <v>116986.05962582782</v>
      </c>
    </row>
    <row r="165" spans="1:19" x14ac:dyDescent="0.45">
      <c r="A165" s="48">
        <v>1835</v>
      </c>
      <c r="B165" s="49" t="s">
        <v>54</v>
      </c>
      <c r="C165" s="36">
        <f>'[1]App.2-BA_Fixed Asset Cont'!M116</f>
        <v>5049454.0686400868</v>
      </c>
      <c r="D165" s="36"/>
      <c r="E165" s="37">
        <f t="shared" si="24"/>
        <v>5049454.0686400868</v>
      </c>
      <c r="F165" s="38">
        <f t="shared" si="25"/>
        <v>1410234.9119059034</v>
      </c>
      <c r="G165" s="39"/>
      <c r="H165" s="37">
        <f t="shared" si="26"/>
        <v>1410234.9119059034</v>
      </c>
      <c r="I165" s="36">
        <f>'[1]App.2-BA_Fixed Asset Cont'!E262</f>
        <v>1410234.9119059034</v>
      </c>
      <c r="J165" s="40">
        <f>C165/'[1]App.2-BA_Fixed Asset Cont'!D262*'[1]App.2-C_DepExp'!L165</f>
        <v>25.215735880118572</v>
      </c>
      <c r="K165" s="41">
        <f t="shared" si="27"/>
        <v>3.9657775793426407E-2</v>
      </c>
      <c r="L165" s="40">
        <v>60</v>
      </c>
      <c r="M165" s="50">
        <f t="shared" si="28"/>
        <v>1.6666666666666666E-2</v>
      </c>
      <c r="N165" s="43">
        <f t="shared" si="29"/>
        <v>200250.1173333333</v>
      </c>
      <c r="O165" s="43">
        <f t="shared" si="33"/>
        <v>23503.915198431721</v>
      </c>
      <c r="P165" s="44">
        <f t="shared" si="30"/>
        <v>11751.957599215861</v>
      </c>
      <c r="Q165" s="45">
        <f t="shared" si="31"/>
        <v>235505.99013098088</v>
      </c>
      <c r="R165" s="46">
        <v>507378.93</v>
      </c>
      <c r="S165" s="47">
        <f t="shared" si="32"/>
        <v>271872.93986901909</v>
      </c>
    </row>
    <row r="166" spans="1:19" x14ac:dyDescent="0.45">
      <c r="A166" s="48">
        <v>1840</v>
      </c>
      <c r="B166" s="49" t="s">
        <v>55</v>
      </c>
      <c r="C166" s="36">
        <f>'[1]App.2-BA_Fixed Asset Cont'!M117</f>
        <v>2378599.973294558</v>
      </c>
      <c r="D166" s="36"/>
      <c r="E166" s="37">
        <f t="shared" si="24"/>
        <v>2378599.973294558</v>
      </c>
      <c r="F166" s="38">
        <f t="shared" si="25"/>
        <v>61798.831699930488</v>
      </c>
      <c r="G166" s="39"/>
      <c r="H166" s="37">
        <f t="shared" si="26"/>
        <v>61798.831699930488</v>
      </c>
      <c r="I166" s="36">
        <f>'[1]App.2-BA_Fixed Asset Cont'!E263</f>
        <v>61798.831699930488</v>
      </c>
      <c r="J166" s="40">
        <f>C166/'[1]App.2-BA_Fixed Asset Cont'!D263*'[1]App.2-C_DepExp'!L166</f>
        <v>39.388880428902439</v>
      </c>
      <c r="K166" s="41">
        <f t="shared" si="27"/>
        <v>2.5387875692608631E-2</v>
      </c>
      <c r="L166" s="40">
        <v>45</v>
      </c>
      <c r="M166" s="50">
        <f t="shared" si="28"/>
        <v>2.2222222222222223E-2</v>
      </c>
      <c r="N166" s="43">
        <f t="shared" si="29"/>
        <v>60387.600444444441</v>
      </c>
      <c r="O166" s="43">
        <f t="shared" si="33"/>
        <v>1373.3073711095665</v>
      </c>
      <c r="P166" s="44">
        <f t="shared" si="30"/>
        <v>686.65368555478324</v>
      </c>
      <c r="Q166" s="45">
        <f t="shared" si="31"/>
        <v>62447.561501108787</v>
      </c>
      <c r="R166" s="46">
        <v>109611.13</v>
      </c>
      <c r="S166" s="47">
        <f t="shared" si="32"/>
        <v>47163.568498891218</v>
      </c>
    </row>
    <row r="167" spans="1:19" x14ac:dyDescent="0.45">
      <c r="A167" s="48">
        <v>1845</v>
      </c>
      <c r="B167" s="49" t="s">
        <v>56</v>
      </c>
      <c r="C167" s="36">
        <f>'[1]App.2-BA_Fixed Asset Cont'!M118</f>
        <v>5103144.8589108996</v>
      </c>
      <c r="D167" s="36"/>
      <c r="E167" s="37">
        <f t="shared" si="24"/>
        <v>5103144.8589108996</v>
      </c>
      <c r="F167" s="38">
        <f t="shared" si="25"/>
        <v>734038.68367366423</v>
      </c>
      <c r="G167" s="39"/>
      <c r="H167" s="37">
        <f t="shared" si="26"/>
        <v>734038.68367366423</v>
      </c>
      <c r="I167" s="36">
        <f>'[1]App.2-BA_Fixed Asset Cont'!E264</f>
        <v>734038.68367366423</v>
      </c>
      <c r="J167" s="40">
        <f>C167/'[1]App.2-BA_Fixed Asset Cont'!D264*'[1]App.2-C_DepExp'!L167</f>
        <v>38.132776778308518</v>
      </c>
      <c r="K167" s="41">
        <f t="shared" si="27"/>
        <v>2.6224158964705684E-2</v>
      </c>
      <c r="L167" s="40">
        <v>45</v>
      </c>
      <c r="M167" s="50">
        <f t="shared" si="28"/>
        <v>2.2222222222222223E-2</v>
      </c>
      <c r="N167" s="43">
        <f t="shared" si="29"/>
        <v>133825.68199999997</v>
      </c>
      <c r="O167" s="43">
        <f t="shared" si="33"/>
        <v>16311.970748303649</v>
      </c>
      <c r="P167" s="44">
        <f t="shared" si="30"/>
        <v>8155.9853741518245</v>
      </c>
      <c r="Q167" s="45">
        <f t="shared" si="31"/>
        <v>158293.63812245545</v>
      </c>
      <c r="R167" s="46">
        <v>254852.24</v>
      </c>
      <c r="S167" s="47">
        <f t="shared" si="32"/>
        <v>96558.601877544541</v>
      </c>
    </row>
    <row r="168" spans="1:19" x14ac:dyDescent="0.45">
      <c r="A168" s="48">
        <v>1850</v>
      </c>
      <c r="B168" s="49" t="s">
        <v>57</v>
      </c>
      <c r="C168" s="36">
        <f>'[1]App.2-BA_Fixed Asset Cont'!M119</f>
        <v>6551942.5093659144</v>
      </c>
      <c r="D168" s="36"/>
      <c r="E168" s="37">
        <f t="shared" si="24"/>
        <v>6551942.5093659144</v>
      </c>
      <c r="F168" s="38">
        <f t="shared" si="25"/>
        <v>598730.32253643672</v>
      </c>
      <c r="G168" s="39"/>
      <c r="H168" s="37">
        <f t="shared" si="26"/>
        <v>598730.32253643672</v>
      </c>
      <c r="I168" s="36">
        <f>'[1]App.2-BA_Fixed Asset Cont'!E265</f>
        <v>598730.32253643672</v>
      </c>
      <c r="J168" s="40">
        <f>C168/'[1]App.2-BA_Fixed Asset Cont'!D265*'[1]App.2-C_DepExp'!L168</f>
        <v>33.70826593106159</v>
      </c>
      <c r="K168" s="41">
        <f t="shared" si="27"/>
        <v>2.9666313955311392E-2</v>
      </c>
      <c r="L168" s="40">
        <v>40</v>
      </c>
      <c r="M168" s="50">
        <f t="shared" si="28"/>
        <v>2.5000000000000001E-2</v>
      </c>
      <c r="N168" s="43">
        <f t="shared" si="29"/>
        <v>194371.98349999997</v>
      </c>
      <c r="O168" s="43">
        <f t="shared" si="33"/>
        <v>14968.258063410918</v>
      </c>
      <c r="P168" s="44">
        <f t="shared" si="30"/>
        <v>7484.1290317054591</v>
      </c>
      <c r="Q168" s="45">
        <f t="shared" si="31"/>
        <v>216824.37059511637</v>
      </c>
      <c r="R168" s="46">
        <v>322046.99</v>
      </c>
      <c r="S168" s="47">
        <f t="shared" si="32"/>
        <v>105222.61940488362</v>
      </c>
    </row>
    <row r="169" spans="1:19" x14ac:dyDescent="0.45">
      <c r="A169" s="48">
        <v>1855</v>
      </c>
      <c r="B169" s="49" t="s">
        <v>58</v>
      </c>
      <c r="C169" s="36">
        <f>'[1]App.2-BA_Fixed Asset Cont'!M120</f>
        <v>2749228.0563997268</v>
      </c>
      <c r="D169" s="36"/>
      <c r="E169" s="37">
        <f t="shared" si="24"/>
        <v>2749228.0563997268</v>
      </c>
      <c r="F169" s="38">
        <f t="shared" si="25"/>
        <v>548804.4075754697</v>
      </c>
      <c r="G169" s="39"/>
      <c r="H169" s="37">
        <f t="shared" si="26"/>
        <v>548804.4075754697</v>
      </c>
      <c r="I169" s="36">
        <f>'[1]App.2-BA_Fixed Asset Cont'!E266</f>
        <v>548804.4075754697</v>
      </c>
      <c r="J169" s="40">
        <f>C169/'[1]App.2-BA_Fixed Asset Cont'!D266*'[1]App.2-C_DepExp'!L169</f>
        <v>39.167225827131986</v>
      </c>
      <c r="K169" s="41">
        <f t="shared" si="27"/>
        <v>2.553155039403578E-2</v>
      </c>
      <c r="L169" s="40">
        <v>60</v>
      </c>
      <c r="M169" s="50">
        <f t="shared" si="28"/>
        <v>1.6666666666666666E-2</v>
      </c>
      <c r="N169" s="43">
        <f t="shared" si="29"/>
        <v>70192.054666666663</v>
      </c>
      <c r="O169" s="43">
        <f t="shared" si="33"/>
        <v>9146.7401262578278</v>
      </c>
      <c r="P169" s="44">
        <f t="shared" si="30"/>
        <v>4573.3700631289139</v>
      </c>
      <c r="Q169" s="45">
        <f t="shared" si="31"/>
        <v>83912.164856053394</v>
      </c>
      <c r="R169" s="46">
        <v>178937.15</v>
      </c>
      <c r="S169" s="47">
        <f t="shared" si="32"/>
        <v>95024.9851439466</v>
      </c>
    </row>
    <row r="170" spans="1:19" x14ac:dyDescent="0.45">
      <c r="A170" s="48">
        <v>1860</v>
      </c>
      <c r="B170" s="49" t="s">
        <v>59</v>
      </c>
      <c r="C170" s="36">
        <f>'[1]App.2-BA_Fixed Asset Cont'!M121</f>
        <v>469081.23501596926</v>
      </c>
      <c r="D170" s="36"/>
      <c r="E170" s="37">
        <f t="shared" si="24"/>
        <v>469081.23501596926</v>
      </c>
      <c r="F170" s="38">
        <f t="shared" si="25"/>
        <v>0</v>
      </c>
      <c r="G170" s="39"/>
      <c r="H170" s="37">
        <f t="shared" si="26"/>
        <v>0</v>
      </c>
      <c r="I170" s="36">
        <f>'[1]App.2-BA_Fixed Asset Cont'!E267</f>
        <v>0</v>
      </c>
      <c r="J170" s="40"/>
      <c r="K170" s="41">
        <f t="shared" si="27"/>
        <v>0</v>
      </c>
      <c r="L170" s="40">
        <v>25</v>
      </c>
      <c r="M170" s="50">
        <f t="shared" si="28"/>
        <v>0.04</v>
      </c>
      <c r="N170" s="43">
        <f t="shared" si="29"/>
        <v>0</v>
      </c>
      <c r="O170" s="43">
        <f t="shared" si="33"/>
        <v>0</v>
      </c>
      <c r="P170" s="44">
        <f t="shared" si="30"/>
        <v>0</v>
      </c>
      <c r="Q170" s="45">
        <f t="shared" si="31"/>
        <v>0</v>
      </c>
      <c r="R170" s="46"/>
      <c r="S170" s="47">
        <f t="shared" si="32"/>
        <v>0</v>
      </c>
    </row>
    <row r="171" spans="1:19" x14ac:dyDescent="0.45">
      <c r="A171" s="51">
        <v>1860</v>
      </c>
      <c r="B171" s="52" t="s">
        <v>60</v>
      </c>
      <c r="C171" s="36">
        <f>'[1]App.2-BA_Fixed Asset Cont'!M122</f>
        <v>3117386.2479853281</v>
      </c>
      <c r="D171" s="36"/>
      <c r="E171" s="37">
        <f t="shared" si="24"/>
        <v>3117386.2479853281</v>
      </c>
      <c r="F171" s="38">
        <f t="shared" si="25"/>
        <v>162463.44158962549</v>
      </c>
      <c r="G171" s="39"/>
      <c r="H171" s="37">
        <f t="shared" si="26"/>
        <v>162463.44158962549</v>
      </c>
      <c r="I171" s="36">
        <f>'[1]App.2-BA_Fixed Asset Cont'!E268</f>
        <v>162463.44158962549</v>
      </c>
      <c r="J171" s="40">
        <f>C171/'[1]App.2-BA_Fixed Asset Cont'!D268*'[1]App.2-C_DepExp'!L171</f>
        <v>7.8637031185765522</v>
      </c>
      <c r="K171" s="41">
        <f t="shared" si="27"/>
        <v>0.12716655053236736</v>
      </c>
      <c r="L171" s="40">
        <v>12</v>
      </c>
      <c r="M171" s="50">
        <f t="shared" si="28"/>
        <v>8.3333333333333329E-2</v>
      </c>
      <c r="N171" s="43">
        <f t="shared" si="29"/>
        <v>396427.25583333336</v>
      </c>
      <c r="O171" s="43">
        <f t="shared" si="33"/>
        <v>13538.620132468792</v>
      </c>
      <c r="P171" s="44">
        <f t="shared" si="30"/>
        <v>6769.3100662343959</v>
      </c>
      <c r="Q171" s="45">
        <f t="shared" si="31"/>
        <v>416735.18603203655</v>
      </c>
      <c r="R171" s="46">
        <v>318104.92</v>
      </c>
      <c r="S171" s="47">
        <f t="shared" si="32"/>
        <v>-98630.266032036569</v>
      </c>
    </row>
    <row r="172" spans="1:19" x14ac:dyDescent="0.45">
      <c r="A172" s="51">
        <v>1905</v>
      </c>
      <c r="B172" s="52" t="s">
        <v>47</v>
      </c>
      <c r="C172" s="36">
        <f>'[1]App.2-BA_Fixed Asset Cont'!M123</f>
        <v>0</v>
      </c>
      <c r="D172" s="36"/>
      <c r="E172" s="37">
        <f t="shared" si="24"/>
        <v>0</v>
      </c>
      <c r="F172" s="38">
        <f t="shared" si="25"/>
        <v>0</v>
      </c>
      <c r="G172" s="39"/>
      <c r="H172" s="37">
        <f t="shared" si="26"/>
        <v>0</v>
      </c>
      <c r="I172" s="36">
        <f>'[1]App.2-BA_Fixed Asset Cont'!E269</f>
        <v>0</v>
      </c>
      <c r="J172" s="40"/>
      <c r="K172" s="41">
        <f t="shared" si="27"/>
        <v>0</v>
      </c>
      <c r="L172" s="40"/>
      <c r="M172" s="50">
        <f t="shared" si="28"/>
        <v>0</v>
      </c>
      <c r="N172" s="43">
        <f t="shared" si="29"/>
        <v>0</v>
      </c>
      <c r="O172" s="43">
        <f t="shared" si="33"/>
        <v>0</v>
      </c>
      <c r="P172" s="44">
        <f t="shared" si="30"/>
        <v>0</v>
      </c>
      <c r="Q172" s="45">
        <f t="shared" si="31"/>
        <v>0</v>
      </c>
      <c r="R172" s="46"/>
      <c r="S172" s="47">
        <f t="shared" si="32"/>
        <v>0</v>
      </c>
    </row>
    <row r="173" spans="1:19" x14ac:dyDescent="0.45">
      <c r="A173" s="48">
        <v>1908</v>
      </c>
      <c r="B173" s="49" t="s">
        <v>61</v>
      </c>
      <c r="C173" s="36">
        <f>'[1]App.2-BA_Fixed Asset Cont'!M124</f>
        <v>0</v>
      </c>
      <c r="D173" s="36"/>
      <c r="E173" s="37">
        <f t="shared" si="24"/>
        <v>0</v>
      </c>
      <c r="F173" s="38">
        <f t="shared" si="25"/>
        <v>0</v>
      </c>
      <c r="G173" s="39"/>
      <c r="H173" s="37">
        <f t="shared" si="26"/>
        <v>0</v>
      </c>
      <c r="I173" s="36">
        <f>'[1]App.2-BA_Fixed Asset Cont'!E270</f>
        <v>0</v>
      </c>
      <c r="J173" s="40"/>
      <c r="K173" s="41">
        <f t="shared" si="27"/>
        <v>0</v>
      </c>
      <c r="L173" s="40"/>
      <c r="M173" s="50">
        <f t="shared" si="28"/>
        <v>0</v>
      </c>
      <c r="N173" s="43">
        <f t="shared" si="29"/>
        <v>0</v>
      </c>
      <c r="O173" s="43">
        <f t="shared" si="33"/>
        <v>0</v>
      </c>
      <c r="P173" s="44">
        <f t="shared" si="30"/>
        <v>0</v>
      </c>
      <c r="Q173" s="45">
        <f t="shared" si="31"/>
        <v>0</v>
      </c>
      <c r="R173" s="46"/>
      <c r="S173" s="47">
        <f t="shared" si="32"/>
        <v>0</v>
      </c>
    </row>
    <row r="174" spans="1:19" x14ac:dyDescent="0.45">
      <c r="A174" s="48">
        <v>1910</v>
      </c>
      <c r="B174" s="49" t="s">
        <v>49</v>
      </c>
      <c r="C174" s="36">
        <f>'[1]App.2-BA_Fixed Asset Cont'!M125</f>
        <v>223638.78</v>
      </c>
      <c r="D174" s="36"/>
      <c r="E174" s="37">
        <f t="shared" si="24"/>
        <v>223638.78</v>
      </c>
      <c r="F174" s="38">
        <f t="shared" si="25"/>
        <v>47056.26999999999</v>
      </c>
      <c r="G174" s="39"/>
      <c r="H174" s="37">
        <f t="shared" si="26"/>
        <v>47056.26999999999</v>
      </c>
      <c r="I174" s="36">
        <f>'[1]App.2-BA_Fixed Asset Cont'!E271</f>
        <v>47056.26999999999</v>
      </c>
      <c r="J174" s="40">
        <f>C174/'[1]App.2-BA_Fixed Asset Cont'!D271*'[1]App.2-C_DepExp'!L174</f>
        <v>51.095237003319156</v>
      </c>
      <c r="K174" s="41">
        <f t="shared" si="27"/>
        <v>1.9571295851608238E-2</v>
      </c>
      <c r="L174" s="40">
        <v>55</v>
      </c>
      <c r="M174" s="50">
        <f t="shared" si="28"/>
        <v>1.8181818181818181E-2</v>
      </c>
      <c r="N174" s="43">
        <f t="shared" si="29"/>
        <v>4376.9007272727276</v>
      </c>
      <c r="O174" s="43">
        <f t="shared" si="33"/>
        <v>855.5685454545453</v>
      </c>
      <c r="P174" s="44">
        <f t="shared" si="30"/>
        <v>427.78427272727265</v>
      </c>
      <c r="Q174" s="45">
        <f t="shared" si="31"/>
        <v>5660.2535454545459</v>
      </c>
      <c r="R174" s="46">
        <v>10570.31</v>
      </c>
      <c r="S174" s="47">
        <f t="shared" si="32"/>
        <v>4910.0564545454536</v>
      </c>
    </row>
    <row r="175" spans="1:19" x14ac:dyDescent="0.45">
      <c r="A175" s="48">
        <v>1915</v>
      </c>
      <c r="B175" s="49" t="s">
        <v>62</v>
      </c>
      <c r="C175" s="36">
        <f>'[1]App.2-BA_Fixed Asset Cont'!M126</f>
        <v>21131.350000000006</v>
      </c>
      <c r="D175" s="36"/>
      <c r="E175" s="37">
        <f t="shared" si="24"/>
        <v>21131.350000000006</v>
      </c>
      <c r="F175" s="38">
        <f t="shared" si="25"/>
        <v>2395</v>
      </c>
      <c r="G175" s="39"/>
      <c r="H175" s="37">
        <f t="shared" si="26"/>
        <v>2395</v>
      </c>
      <c r="I175" s="36">
        <f>'[1]App.2-BA_Fixed Asset Cont'!E272</f>
        <v>2395</v>
      </c>
      <c r="J175" s="40">
        <f>C175/'[1]App.2-BA_Fixed Asset Cont'!D272*'[1]App.2-C_DepExp'!L175</f>
        <v>2.3630830168592358</v>
      </c>
      <c r="K175" s="41">
        <f t="shared" si="27"/>
        <v>0.42317599206865614</v>
      </c>
      <c r="L175" s="40">
        <v>10</v>
      </c>
      <c r="M175" s="50">
        <f t="shared" si="28"/>
        <v>0.1</v>
      </c>
      <c r="N175" s="43">
        <f t="shared" si="29"/>
        <v>8942.2799999999988</v>
      </c>
      <c r="O175" s="43">
        <f t="shared" si="33"/>
        <v>239.5</v>
      </c>
      <c r="P175" s="44">
        <f t="shared" si="30"/>
        <v>119.75</v>
      </c>
      <c r="Q175" s="45">
        <f t="shared" si="31"/>
        <v>9301.5299999999988</v>
      </c>
      <c r="R175" s="46">
        <v>4047.96</v>
      </c>
      <c r="S175" s="47">
        <f t="shared" si="32"/>
        <v>-5253.5699999999988</v>
      </c>
    </row>
    <row r="176" spans="1:19" x14ac:dyDescent="0.45">
      <c r="A176" s="48">
        <v>1915</v>
      </c>
      <c r="B176" s="49" t="s">
        <v>63</v>
      </c>
      <c r="C176" s="36">
        <f>'[1]App.2-BA_Fixed Asset Cont'!M127</f>
        <v>0</v>
      </c>
      <c r="D176" s="36"/>
      <c r="E176" s="37">
        <f t="shared" si="24"/>
        <v>0</v>
      </c>
      <c r="F176" s="38">
        <f t="shared" si="25"/>
        <v>0</v>
      </c>
      <c r="G176" s="39"/>
      <c r="H176" s="37">
        <f t="shared" si="26"/>
        <v>0</v>
      </c>
      <c r="I176" s="36">
        <f>'[1]App.2-BA_Fixed Asset Cont'!E273</f>
        <v>0</v>
      </c>
      <c r="J176" s="40"/>
      <c r="K176" s="41">
        <f t="shared" si="27"/>
        <v>0</v>
      </c>
      <c r="L176" s="40"/>
      <c r="M176" s="50">
        <f t="shared" si="28"/>
        <v>0</v>
      </c>
      <c r="N176" s="43">
        <f t="shared" si="29"/>
        <v>0</v>
      </c>
      <c r="O176" s="43">
        <f t="shared" si="33"/>
        <v>0</v>
      </c>
      <c r="P176" s="44">
        <f t="shared" si="30"/>
        <v>0</v>
      </c>
      <c r="Q176" s="45">
        <f t="shared" si="31"/>
        <v>0</v>
      </c>
      <c r="R176" s="46"/>
      <c r="S176" s="47">
        <f t="shared" si="32"/>
        <v>0</v>
      </c>
    </row>
    <row r="177" spans="1:19" x14ac:dyDescent="0.45">
      <c r="A177" s="48">
        <v>1920</v>
      </c>
      <c r="B177" s="49" t="s">
        <v>64</v>
      </c>
      <c r="C177" s="36">
        <f>'[1]App.2-BA_Fixed Asset Cont'!M128</f>
        <v>0</v>
      </c>
      <c r="D177" s="36"/>
      <c r="E177" s="37">
        <f t="shared" si="24"/>
        <v>0</v>
      </c>
      <c r="F177" s="38">
        <f t="shared" si="25"/>
        <v>0</v>
      </c>
      <c r="G177" s="39"/>
      <c r="H177" s="37">
        <f t="shared" si="26"/>
        <v>0</v>
      </c>
      <c r="I177" s="36">
        <f>'[1]App.2-BA_Fixed Asset Cont'!E274</f>
        <v>0</v>
      </c>
      <c r="J177" s="40"/>
      <c r="K177" s="41">
        <f t="shared" si="27"/>
        <v>0</v>
      </c>
      <c r="L177" s="40"/>
      <c r="M177" s="50">
        <f t="shared" si="28"/>
        <v>0</v>
      </c>
      <c r="N177" s="43">
        <f t="shared" si="29"/>
        <v>0</v>
      </c>
      <c r="O177" s="43">
        <f t="shared" si="33"/>
        <v>0</v>
      </c>
      <c r="P177" s="44">
        <f t="shared" si="30"/>
        <v>0</v>
      </c>
      <c r="Q177" s="45">
        <f t="shared" si="31"/>
        <v>0</v>
      </c>
      <c r="R177" s="46"/>
      <c r="S177" s="47">
        <f t="shared" si="32"/>
        <v>0</v>
      </c>
    </row>
    <row r="178" spans="1:19" x14ac:dyDescent="0.45">
      <c r="A178" s="48">
        <v>1920</v>
      </c>
      <c r="B178" s="49" t="s">
        <v>65</v>
      </c>
      <c r="C178" s="36">
        <f>'[1]App.2-BA_Fixed Asset Cont'!M129</f>
        <v>0</v>
      </c>
      <c r="D178" s="36"/>
      <c r="E178" s="37">
        <f t="shared" si="24"/>
        <v>0</v>
      </c>
      <c r="F178" s="38">
        <f t="shared" si="25"/>
        <v>0</v>
      </c>
      <c r="G178" s="39"/>
      <c r="H178" s="37">
        <f t="shared" si="26"/>
        <v>0</v>
      </c>
      <c r="I178" s="36">
        <f>'[1]App.2-BA_Fixed Asset Cont'!E275</f>
        <v>0</v>
      </c>
      <c r="J178" s="40"/>
      <c r="K178" s="41">
        <f t="shared" si="27"/>
        <v>0</v>
      </c>
      <c r="L178" s="40"/>
      <c r="M178" s="50">
        <f t="shared" si="28"/>
        <v>0</v>
      </c>
      <c r="N178" s="43">
        <f t="shared" si="29"/>
        <v>0</v>
      </c>
      <c r="O178" s="43">
        <f t="shared" si="33"/>
        <v>0</v>
      </c>
      <c r="P178" s="44">
        <f t="shared" si="30"/>
        <v>0</v>
      </c>
      <c r="Q178" s="45">
        <f t="shared" si="31"/>
        <v>0</v>
      </c>
      <c r="R178" s="46"/>
      <c r="S178" s="47">
        <f t="shared" si="32"/>
        <v>0</v>
      </c>
    </row>
    <row r="179" spans="1:19" x14ac:dyDescent="0.45">
      <c r="A179" s="48">
        <v>1920</v>
      </c>
      <c r="B179" s="49" t="s">
        <v>66</v>
      </c>
      <c r="C179" s="36">
        <f>'[1]App.2-BA_Fixed Asset Cont'!M130</f>
        <v>83695.75</v>
      </c>
      <c r="D179" s="36"/>
      <c r="E179" s="37">
        <f t="shared" si="24"/>
        <v>83695.75</v>
      </c>
      <c r="F179" s="38">
        <f t="shared" si="25"/>
        <v>34018.25</v>
      </c>
      <c r="G179" s="39"/>
      <c r="H179" s="37">
        <f t="shared" si="26"/>
        <v>34018.25</v>
      </c>
      <c r="I179" s="36">
        <f>'[1]App.2-BA_Fixed Asset Cont'!E276</f>
        <v>34018.25</v>
      </c>
      <c r="J179" s="40">
        <f>C179/'[1]App.2-BA_Fixed Asset Cont'!D276*'[1]App.2-C_DepExp'!L179</f>
        <v>4.0574284719510798</v>
      </c>
      <c r="K179" s="41">
        <f t="shared" si="27"/>
        <v>0.24646152283718112</v>
      </c>
      <c r="L179" s="40">
        <v>5</v>
      </c>
      <c r="M179" s="50">
        <f t="shared" si="28"/>
        <v>0.2</v>
      </c>
      <c r="N179" s="43">
        <f t="shared" si="29"/>
        <v>20627.782000000003</v>
      </c>
      <c r="O179" s="43">
        <f t="shared" si="33"/>
        <v>6803.65</v>
      </c>
      <c r="P179" s="44">
        <f t="shared" si="30"/>
        <v>3401.8249999999998</v>
      </c>
      <c r="Q179" s="45">
        <f t="shared" si="31"/>
        <v>30833.257000000001</v>
      </c>
      <c r="R179" s="46">
        <v>24029.46</v>
      </c>
      <c r="S179" s="47">
        <f t="shared" si="32"/>
        <v>-6803.7970000000023</v>
      </c>
    </row>
    <row r="180" spans="1:19" x14ac:dyDescent="0.45">
      <c r="A180" s="48">
        <v>1930</v>
      </c>
      <c r="B180" s="49" t="s">
        <v>67</v>
      </c>
      <c r="C180" s="36">
        <f>'[1]App.2-BA_Fixed Asset Cont'!M131</f>
        <v>1051728.2000000009</v>
      </c>
      <c r="D180" s="36">
        <f>2030.12+21295.81</f>
        <v>23325.93</v>
      </c>
      <c r="E180" s="37">
        <f t="shared" si="24"/>
        <v>1028402.2700000008</v>
      </c>
      <c r="F180" s="38">
        <f t="shared" si="25"/>
        <v>137333.99999999991</v>
      </c>
      <c r="G180" s="39"/>
      <c r="H180" s="37">
        <f t="shared" si="26"/>
        <v>137333.99999999991</v>
      </c>
      <c r="I180" s="36">
        <f>'[1]App.2-BA_Fixed Asset Cont'!E277</f>
        <v>137333.99999999991</v>
      </c>
      <c r="J180" s="40">
        <f>C180/'[1]App.2-BA_Fixed Asset Cont'!D277*'[1]App.2-C_DepExp'!L180</f>
        <v>2.793564910100014</v>
      </c>
      <c r="K180" s="41">
        <f t="shared" si="27"/>
        <v>0.35796555017731752</v>
      </c>
      <c r="L180" s="40">
        <v>8</v>
      </c>
      <c r="M180" s="50">
        <f t="shared" si="28"/>
        <v>0.125</v>
      </c>
      <c r="N180" s="43">
        <f t="shared" si="29"/>
        <v>368132.58438415249</v>
      </c>
      <c r="O180" s="43">
        <f t="shared" si="33"/>
        <v>17166.749999999989</v>
      </c>
      <c r="P180" s="44">
        <f t="shared" si="30"/>
        <v>8583.3749999999945</v>
      </c>
      <c r="Q180" s="45">
        <f t="shared" si="31"/>
        <v>393882.70938415249</v>
      </c>
      <c r="R180" s="46">
        <v>236641.62</v>
      </c>
      <c r="S180" s="47">
        <f t="shared" si="32"/>
        <v>-157241.0893841525</v>
      </c>
    </row>
    <row r="181" spans="1:19" x14ac:dyDescent="0.45">
      <c r="A181" s="48">
        <v>1935</v>
      </c>
      <c r="B181" s="49" t="s">
        <v>68</v>
      </c>
      <c r="C181" s="36">
        <f>'[1]App.2-BA_Fixed Asset Cont'!M132</f>
        <v>0</v>
      </c>
      <c r="D181" s="36"/>
      <c r="E181" s="37">
        <f t="shared" si="24"/>
        <v>0</v>
      </c>
      <c r="F181" s="38">
        <f t="shared" si="25"/>
        <v>0</v>
      </c>
      <c r="G181" s="39"/>
      <c r="H181" s="37">
        <f t="shared" si="26"/>
        <v>0</v>
      </c>
      <c r="I181" s="36">
        <f>'[1]App.2-BA_Fixed Asset Cont'!E278</f>
        <v>0</v>
      </c>
      <c r="J181" s="40"/>
      <c r="K181" s="41">
        <f t="shared" si="27"/>
        <v>0</v>
      </c>
      <c r="L181" s="40"/>
      <c r="M181" s="50">
        <f t="shared" si="28"/>
        <v>0</v>
      </c>
      <c r="N181" s="43">
        <f t="shared" si="29"/>
        <v>0</v>
      </c>
      <c r="O181" s="43">
        <f t="shared" si="33"/>
        <v>0</v>
      </c>
      <c r="P181" s="44">
        <f t="shared" si="30"/>
        <v>0</v>
      </c>
      <c r="Q181" s="45">
        <f t="shared" si="31"/>
        <v>0</v>
      </c>
      <c r="R181" s="46"/>
      <c r="S181" s="47">
        <f t="shared" si="32"/>
        <v>0</v>
      </c>
    </row>
    <row r="182" spans="1:19" x14ac:dyDescent="0.45">
      <c r="A182" s="48">
        <v>1940</v>
      </c>
      <c r="B182" s="49" t="s">
        <v>69</v>
      </c>
      <c r="C182" s="36">
        <f>'[1]App.2-BA_Fixed Asset Cont'!M133</f>
        <v>74551.109999999986</v>
      </c>
      <c r="D182" s="36"/>
      <c r="E182" s="37">
        <f t="shared" si="24"/>
        <v>74551.109999999986</v>
      </c>
      <c r="F182" s="38">
        <f t="shared" si="25"/>
        <v>23803.409999999974</v>
      </c>
      <c r="G182" s="39"/>
      <c r="H182" s="37">
        <f t="shared" si="26"/>
        <v>23803.409999999974</v>
      </c>
      <c r="I182" s="36">
        <f>'[1]App.2-BA_Fixed Asset Cont'!E279</f>
        <v>23803.409999999974</v>
      </c>
      <c r="J182" s="40">
        <f>C182/'[1]App.2-BA_Fixed Asset Cont'!D279*'[1]App.2-C_DepExp'!L182</f>
        <v>3.8780344842904748</v>
      </c>
      <c r="K182" s="41">
        <f t="shared" si="27"/>
        <v>0.25786258581528831</v>
      </c>
      <c r="L182" s="40">
        <v>10</v>
      </c>
      <c r="M182" s="50">
        <f t="shared" si="28"/>
        <v>0.1</v>
      </c>
      <c r="N182" s="43">
        <f t="shared" si="29"/>
        <v>19223.941999999995</v>
      </c>
      <c r="O182" s="43">
        <f t="shared" si="33"/>
        <v>2380.3409999999976</v>
      </c>
      <c r="P182" s="44">
        <f t="shared" si="30"/>
        <v>1190.1704999999988</v>
      </c>
      <c r="Q182" s="45">
        <f t="shared" si="31"/>
        <v>22794.453499999992</v>
      </c>
      <c r="R182" s="46">
        <v>19475.21</v>
      </c>
      <c r="S182" s="47">
        <f t="shared" si="32"/>
        <v>-3319.2434999999932</v>
      </c>
    </row>
    <row r="183" spans="1:19" x14ac:dyDescent="0.45">
      <c r="A183" s="48">
        <v>1945</v>
      </c>
      <c r="B183" s="49" t="s">
        <v>70</v>
      </c>
      <c r="C183" s="36">
        <f>'[1]App.2-BA_Fixed Asset Cont'!M134</f>
        <v>9193.1400000000012</v>
      </c>
      <c r="D183" s="36"/>
      <c r="E183" s="37">
        <f t="shared" si="24"/>
        <v>9193.1400000000012</v>
      </c>
      <c r="F183" s="38">
        <f t="shared" si="25"/>
        <v>0</v>
      </c>
      <c r="G183" s="39"/>
      <c r="H183" s="37">
        <f t="shared" si="26"/>
        <v>0</v>
      </c>
      <c r="I183" s="36">
        <f>'[1]App.2-BA_Fixed Asset Cont'!E280</f>
        <v>0</v>
      </c>
      <c r="J183" s="40">
        <f>C183/'[1]App.2-BA_Fixed Asset Cont'!D280*'[1]App.2-C_DepExp'!L183</f>
        <v>5.0853623120261764</v>
      </c>
      <c r="K183" s="41">
        <f t="shared" si="27"/>
        <v>0.19664282280047948</v>
      </c>
      <c r="L183" s="40">
        <v>8</v>
      </c>
      <c r="M183" s="50">
        <f t="shared" si="28"/>
        <v>0.125</v>
      </c>
      <c r="N183" s="43">
        <f t="shared" si="29"/>
        <v>1807.7650000000001</v>
      </c>
      <c r="O183" s="43">
        <f t="shared" si="33"/>
        <v>0</v>
      </c>
      <c r="P183" s="44">
        <f t="shared" si="30"/>
        <v>0</v>
      </c>
      <c r="Q183" s="45">
        <f t="shared" si="31"/>
        <v>1807.7650000000001</v>
      </c>
      <c r="R183" s="46">
        <v>1446.21</v>
      </c>
      <c r="S183" s="47">
        <f t="shared" si="32"/>
        <v>-361.55500000000006</v>
      </c>
    </row>
    <row r="184" spans="1:19" x14ac:dyDescent="0.45">
      <c r="A184" s="48">
        <v>1950</v>
      </c>
      <c r="B184" s="49" t="s">
        <v>71</v>
      </c>
      <c r="C184" s="36">
        <f>'[1]App.2-BA_Fixed Asset Cont'!M135</f>
        <v>43881.82</v>
      </c>
      <c r="D184" s="36"/>
      <c r="E184" s="37">
        <f t="shared" si="24"/>
        <v>43881.82</v>
      </c>
      <c r="F184" s="38">
        <f t="shared" si="25"/>
        <v>0</v>
      </c>
      <c r="G184" s="39"/>
      <c r="H184" s="37">
        <f t="shared" si="26"/>
        <v>0</v>
      </c>
      <c r="I184" s="36">
        <f>'[1]App.2-BA_Fixed Asset Cont'!E281</f>
        <v>0</v>
      </c>
      <c r="J184" s="40">
        <f>C184/'[1]App.2-BA_Fixed Asset Cont'!D281*'[1]App.2-C_DepExp'!L184</f>
        <v>5.4774734516450154</v>
      </c>
      <c r="K184" s="41">
        <f t="shared" si="27"/>
        <v>0.18256592365585564</v>
      </c>
      <c r="L184" s="40">
        <v>8</v>
      </c>
      <c r="M184" s="50">
        <f t="shared" si="28"/>
        <v>0.125</v>
      </c>
      <c r="N184" s="43">
        <f t="shared" si="29"/>
        <v>8011.3249999999998</v>
      </c>
      <c r="O184" s="43">
        <f t="shared" si="33"/>
        <v>0</v>
      </c>
      <c r="P184" s="44">
        <f t="shared" si="30"/>
        <v>0</v>
      </c>
      <c r="Q184" s="45">
        <f t="shared" si="31"/>
        <v>8011.3249999999998</v>
      </c>
      <c r="R184" s="46">
        <v>6409.06</v>
      </c>
      <c r="S184" s="47">
        <f t="shared" si="32"/>
        <v>-1602.2649999999994</v>
      </c>
    </row>
    <row r="185" spans="1:19" x14ac:dyDescent="0.45">
      <c r="A185" s="48">
        <v>1955</v>
      </c>
      <c r="B185" s="49" t="s">
        <v>72</v>
      </c>
      <c r="C185" s="36">
        <f>'[1]App.2-BA_Fixed Asset Cont'!M136</f>
        <v>0</v>
      </c>
      <c r="D185" s="36"/>
      <c r="E185" s="37">
        <f t="shared" si="24"/>
        <v>0</v>
      </c>
      <c r="F185" s="38">
        <f t="shared" si="25"/>
        <v>0</v>
      </c>
      <c r="G185" s="39"/>
      <c r="H185" s="37">
        <f t="shared" si="26"/>
        <v>0</v>
      </c>
      <c r="I185" s="36">
        <f>'[1]App.2-BA_Fixed Asset Cont'!E282</f>
        <v>0</v>
      </c>
      <c r="J185" s="40"/>
      <c r="K185" s="41">
        <f t="shared" si="27"/>
        <v>0</v>
      </c>
      <c r="L185" s="40"/>
      <c r="M185" s="50">
        <f t="shared" si="28"/>
        <v>0</v>
      </c>
      <c r="N185" s="43">
        <f t="shared" si="29"/>
        <v>0</v>
      </c>
      <c r="O185" s="43">
        <f t="shared" si="33"/>
        <v>0</v>
      </c>
      <c r="P185" s="44">
        <f t="shared" si="30"/>
        <v>0</v>
      </c>
      <c r="Q185" s="45">
        <f t="shared" si="31"/>
        <v>0</v>
      </c>
      <c r="R185" s="46"/>
      <c r="S185" s="47">
        <f t="shared" si="32"/>
        <v>0</v>
      </c>
    </row>
    <row r="186" spans="1:19" x14ac:dyDescent="0.45">
      <c r="A186" s="51">
        <v>1955</v>
      </c>
      <c r="B186" s="52" t="s">
        <v>73</v>
      </c>
      <c r="C186" s="36">
        <f>'[1]App.2-BA_Fixed Asset Cont'!M137</f>
        <v>0</v>
      </c>
      <c r="D186" s="36"/>
      <c r="E186" s="37">
        <f t="shared" si="24"/>
        <v>0</v>
      </c>
      <c r="F186" s="38">
        <f t="shared" si="25"/>
        <v>0</v>
      </c>
      <c r="G186" s="39"/>
      <c r="H186" s="37">
        <f t="shared" si="26"/>
        <v>0</v>
      </c>
      <c r="I186" s="36">
        <f>'[1]App.2-BA_Fixed Asset Cont'!E283</f>
        <v>0</v>
      </c>
      <c r="J186" s="40"/>
      <c r="K186" s="41">
        <f t="shared" si="27"/>
        <v>0</v>
      </c>
      <c r="L186" s="40"/>
      <c r="M186" s="50">
        <f t="shared" si="28"/>
        <v>0</v>
      </c>
      <c r="N186" s="43">
        <f t="shared" si="29"/>
        <v>0</v>
      </c>
      <c r="O186" s="43">
        <f t="shared" si="33"/>
        <v>0</v>
      </c>
      <c r="P186" s="44">
        <f t="shared" si="30"/>
        <v>0</v>
      </c>
      <c r="Q186" s="45">
        <f t="shared" si="31"/>
        <v>0</v>
      </c>
      <c r="R186" s="46"/>
      <c r="S186" s="47">
        <f t="shared" si="32"/>
        <v>0</v>
      </c>
    </row>
    <row r="187" spans="1:19" x14ac:dyDescent="0.45">
      <c r="A187" s="48">
        <v>1960</v>
      </c>
      <c r="B187" s="49" t="s">
        <v>74</v>
      </c>
      <c r="C187" s="36">
        <f>'[1]App.2-BA_Fixed Asset Cont'!M138</f>
        <v>0</v>
      </c>
      <c r="D187" s="36"/>
      <c r="E187" s="37">
        <f t="shared" si="24"/>
        <v>0</v>
      </c>
      <c r="F187" s="38">
        <f t="shared" si="25"/>
        <v>0</v>
      </c>
      <c r="G187" s="39"/>
      <c r="H187" s="37">
        <f t="shared" si="26"/>
        <v>0</v>
      </c>
      <c r="I187" s="36">
        <f>'[1]App.2-BA_Fixed Asset Cont'!E284</f>
        <v>0</v>
      </c>
      <c r="J187" s="40"/>
      <c r="K187" s="41">
        <f t="shared" si="27"/>
        <v>0</v>
      </c>
      <c r="L187" s="40"/>
      <c r="M187" s="50">
        <f t="shared" si="28"/>
        <v>0</v>
      </c>
      <c r="N187" s="43">
        <f t="shared" si="29"/>
        <v>0</v>
      </c>
      <c r="O187" s="43">
        <f t="shared" si="33"/>
        <v>0</v>
      </c>
      <c r="P187" s="44">
        <f t="shared" si="30"/>
        <v>0</v>
      </c>
      <c r="Q187" s="45">
        <f t="shared" si="31"/>
        <v>0</v>
      </c>
      <c r="R187" s="46"/>
      <c r="S187" s="47">
        <f t="shared" si="32"/>
        <v>0</v>
      </c>
    </row>
    <row r="188" spans="1:19" x14ac:dyDescent="0.45">
      <c r="A188" s="51">
        <v>1970</v>
      </c>
      <c r="B188" s="53" t="s">
        <v>75</v>
      </c>
      <c r="C188" s="36">
        <f>'[1]App.2-BA_Fixed Asset Cont'!M139</f>
        <v>0</v>
      </c>
      <c r="D188" s="36"/>
      <c r="E188" s="37">
        <f t="shared" si="24"/>
        <v>0</v>
      </c>
      <c r="F188" s="38">
        <f t="shared" si="25"/>
        <v>0</v>
      </c>
      <c r="G188" s="39"/>
      <c r="H188" s="37">
        <f t="shared" si="26"/>
        <v>0</v>
      </c>
      <c r="I188" s="36">
        <f>'[1]App.2-BA_Fixed Asset Cont'!E285</f>
        <v>0</v>
      </c>
      <c r="J188" s="40"/>
      <c r="K188" s="41">
        <f t="shared" si="27"/>
        <v>0</v>
      </c>
      <c r="L188" s="40"/>
      <c r="M188" s="50">
        <f t="shared" si="28"/>
        <v>0</v>
      </c>
      <c r="N188" s="43">
        <f t="shared" si="29"/>
        <v>0</v>
      </c>
      <c r="O188" s="43">
        <f t="shared" si="33"/>
        <v>0</v>
      </c>
      <c r="P188" s="44">
        <f t="shared" si="30"/>
        <v>0</v>
      </c>
      <c r="Q188" s="45">
        <f t="shared" si="31"/>
        <v>0</v>
      </c>
      <c r="R188" s="46"/>
      <c r="S188" s="47">
        <f t="shared" si="32"/>
        <v>0</v>
      </c>
    </row>
    <row r="189" spans="1:19" x14ac:dyDescent="0.45">
      <c r="A189" s="48">
        <v>1975</v>
      </c>
      <c r="B189" s="49" t="s">
        <v>76</v>
      </c>
      <c r="C189" s="36">
        <f>'[1]App.2-BA_Fixed Asset Cont'!M140</f>
        <v>0</v>
      </c>
      <c r="D189" s="36"/>
      <c r="E189" s="37">
        <f t="shared" si="24"/>
        <v>0</v>
      </c>
      <c r="F189" s="38">
        <f t="shared" si="25"/>
        <v>0</v>
      </c>
      <c r="G189" s="39"/>
      <c r="H189" s="37">
        <f t="shared" si="26"/>
        <v>0</v>
      </c>
      <c r="I189" s="36">
        <f>'[1]App.2-BA_Fixed Asset Cont'!E286</f>
        <v>0</v>
      </c>
      <c r="J189" s="40"/>
      <c r="K189" s="41">
        <f t="shared" si="27"/>
        <v>0</v>
      </c>
      <c r="L189" s="40"/>
      <c r="M189" s="50">
        <f t="shared" si="28"/>
        <v>0</v>
      </c>
      <c r="N189" s="43">
        <f t="shared" si="29"/>
        <v>0</v>
      </c>
      <c r="O189" s="43">
        <f t="shared" si="33"/>
        <v>0</v>
      </c>
      <c r="P189" s="44">
        <f t="shared" si="30"/>
        <v>0</v>
      </c>
      <c r="Q189" s="45">
        <f t="shared" si="31"/>
        <v>0</v>
      </c>
      <c r="R189" s="46"/>
      <c r="S189" s="47">
        <f t="shared" si="32"/>
        <v>0</v>
      </c>
    </row>
    <row r="190" spans="1:19" x14ac:dyDescent="0.45">
      <c r="A190" s="48">
        <v>1980</v>
      </c>
      <c r="B190" s="49" t="s">
        <v>77</v>
      </c>
      <c r="C190" s="36">
        <f>'[1]App.2-BA_Fixed Asset Cont'!M141</f>
        <v>198467.89</v>
      </c>
      <c r="D190" s="36"/>
      <c r="E190" s="37">
        <f t="shared" si="24"/>
        <v>198467.89</v>
      </c>
      <c r="F190" s="38">
        <f t="shared" si="25"/>
        <v>3856.3099999999977</v>
      </c>
      <c r="G190" s="39"/>
      <c r="H190" s="37">
        <f t="shared" si="26"/>
        <v>3856.3099999999977</v>
      </c>
      <c r="I190" s="36">
        <f>'[1]App.2-BA_Fixed Asset Cont'!E287</f>
        <v>3856.3099999999977</v>
      </c>
      <c r="J190" s="40">
        <f>C190/'[1]App.2-BA_Fixed Asset Cont'!D287*'[1]App.2-C_DepExp'!L190</f>
        <v>3.8735926727328032</v>
      </c>
      <c r="K190" s="41">
        <f t="shared" si="27"/>
        <v>0.25815827436871525</v>
      </c>
      <c r="L190" s="40">
        <v>5</v>
      </c>
      <c r="M190" s="50">
        <f t="shared" si="28"/>
        <v>0.2</v>
      </c>
      <c r="N190" s="43">
        <f t="shared" si="29"/>
        <v>51236.127999999997</v>
      </c>
      <c r="O190" s="43">
        <f t="shared" si="33"/>
        <v>771.26199999999949</v>
      </c>
      <c r="P190" s="44">
        <f t="shared" si="30"/>
        <v>385.63099999999974</v>
      </c>
      <c r="Q190" s="45">
        <f t="shared" si="31"/>
        <v>52393.021000000001</v>
      </c>
      <c r="R190" s="46">
        <v>25618.06</v>
      </c>
      <c r="S190" s="47">
        <f t="shared" si="32"/>
        <v>-26774.960999999999</v>
      </c>
    </row>
    <row r="191" spans="1:19" x14ac:dyDescent="0.45">
      <c r="A191" s="48">
        <v>1985</v>
      </c>
      <c r="B191" s="49" t="s">
        <v>78</v>
      </c>
      <c r="C191" s="36">
        <f>'[1]App.2-BA_Fixed Asset Cont'!M142</f>
        <v>0</v>
      </c>
      <c r="D191" s="36"/>
      <c r="E191" s="37">
        <f t="shared" si="24"/>
        <v>0</v>
      </c>
      <c r="F191" s="38">
        <f t="shared" si="25"/>
        <v>0</v>
      </c>
      <c r="G191" s="39"/>
      <c r="H191" s="37">
        <f t="shared" si="26"/>
        <v>0</v>
      </c>
      <c r="I191" s="36">
        <f>'[1]App.2-BA_Fixed Asset Cont'!E288</f>
        <v>0</v>
      </c>
      <c r="J191" s="40"/>
      <c r="K191" s="41">
        <f t="shared" si="27"/>
        <v>0</v>
      </c>
      <c r="L191" s="40"/>
      <c r="M191" s="50">
        <f t="shared" si="28"/>
        <v>0</v>
      </c>
      <c r="N191" s="43">
        <f t="shared" si="29"/>
        <v>0</v>
      </c>
      <c r="O191" s="43">
        <f t="shared" si="33"/>
        <v>0</v>
      </c>
      <c r="P191" s="44">
        <f t="shared" si="30"/>
        <v>0</v>
      </c>
      <c r="Q191" s="45">
        <f t="shared" si="31"/>
        <v>0</v>
      </c>
      <c r="R191" s="46"/>
      <c r="S191" s="47">
        <f t="shared" si="32"/>
        <v>0</v>
      </c>
    </row>
    <row r="192" spans="1:19" x14ac:dyDescent="0.45">
      <c r="A192" s="48">
        <v>1990</v>
      </c>
      <c r="B192" s="54" t="s">
        <v>79</v>
      </c>
      <c r="C192" s="36">
        <f>'[1]App.2-BA_Fixed Asset Cont'!M143</f>
        <v>0</v>
      </c>
      <c r="D192" s="36"/>
      <c r="E192" s="37">
        <f t="shared" si="24"/>
        <v>0</v>
      </c>
      <c r="F192" s="38">
        <f t="shared" si="25"/>
        <v>0</v>
      </c>
      <c r="G192" s="39"/>
      <c r="H192" s="37">
        <f t="shared" si="26"/>
        <v>0</v>
      </c>
      <c r="I192" s="36">
        <f>'[1]App.2-BA_Fixed Asset Cont'!E289</f>
        <v>0</v>
      </c>
      <c r="J192" s="40"/>
      <c r="K192" s="41">
        <f t="shared" si="27"/>
        <v>0</v>
      </c>
      <c r="L192" s="40"/>
      <c r="M192" s="50">
        <f t="shared" si="28"/>
        <v>0</v>
      </c>
      <c r="N192" s="43">
        <f t="shared" si="29"/>
        <v>0</v>
      </c>
      <c r="O192" s="43">
        <f t="shared" si="33"/>
        <v>0</v>
      </c>
      <c r="P192" s="44">
        <f t="shared" si="30"/>
        <v>0</v>
      </c>
      <c r="Q192" s="45">
        <f t="shared" si="31"/>
        <v>0</v>
      </c>
      <c r="R192" s="46"/>
      <c r="S192" s="47">
        <f t="shared" si="32"/>
        <v>0</v>
      </c>
    </row>
    <row r="193" spans="1:19" ht="14.65" thickBot="1" x14ac:dyDescent="0.5">
      <c r="A193" s="48">
        <v>1995</v>
      </c>
      <c r="B193" s="49" t="s">
        <v>80</v>
      </c>
      <c r="C193" s="36">
        <f>'[1]App.2-BA_Fixed Asset Cont'!M144</f>
        <v>-5819423.9699999997</v>
      </c>
      <c r="D193" s="36"/>
      <c r="E193" s="37">
        <f t="shared" si="24"/>
        <v>-5819423.9699999997</v>
      </c>
      <c r="F193" s="38">
        <f t="shared" si="25"/>
        <v>-810945.87000000011</v>
      </c>
      <c r="G193" s="55"/>
      <c r="H193" s="37">
        <f t="shared" si="26"/>
        <v>-810945.87000000011</v>
      </c>
      <c r="I193" s="36">
        <f>'[1]App.2-BA_Fixed Asset Cont'!E291</f>
        <v>-810945.87000000011</v>
      </c>
      <c r="J193" s="40">
        <f>C193/'[1]App.2-BA_Fixed Asset Cont'!D290*'[1]App.2-C_DepExp'!L193</f>
        <v>21.425079504963815</v>
      </c>
      <c r="K193" s="41">
        <f t="shared" si="27"/>
        <v>4.6674272539726981E-2</v>
      </c>
      <c r="L193" s="56">
        <v>25</v>
      </c>
      <c r="M193" s="57">
        <f t="shared" si="28"/>
        <v>0.04</v>
      </c>
      <c r="N193" s="43">
        <f t="shared" si="29"/>
        <v>-271617.38039999997</v>
      </c>
      <c r="O193" s="43">
        <f t="shared" si="33"/>
        <v>-32437.834800000004</v>
      </c>
      <c r="P193" s="44">
        <f t="shared" si="30"/>
        <v>-16218.917400000002</v>
      </c>
      <c r="Q193" s="45">
        <f t="shared" si="31"/>
        <v>-320274.13259999995</v>
      </c>
      <c r="R193" s="46">
        <v>-287836.3</v>
      </c>
      <c r="S193" s="47">
        <f t="shared" si="32"/>
        <v>32437.832599999965</v>
      </c>
    </row>
    <row r="194" spans="1:19" ht="15" thickTop="1" thickBot="1" x14ac:dyDescent="0.5">
      <c r="A194" s="58"/>
      <c r="B194" s="59" t="s">
        <v>81</v>
      </c>
      <c r="C194" s="60">
        <f t="shared" ref="C194:I194" si="34">SUM(C156:C193)</f>
        <v>26440673.971474718</v>
      </c>
      <c r="D194" s="60">
        <f t="shared" si="34"/>
        <v>23325.93</v>
      </c>
      <c r="E194" s="60">
        <f t="shared" si="34"/>
        <v>26417348.041474719</v>
      </c>
      <c r="F194" s="60">
        <f t="shared" si="34"/>
        <v>4319637.5687537631</v>
      </c>
      <c r="G194" s="60">
        <f t="shared" si="34"/>
        <v>0</v>
      </c>
      <c r="H194" s="60">
        <f t="shared" si="34"/>
        <v>4319637.5687537631</v>
      </c>
      <c r="I194" s="61">
        <f t="shared" si="34"/>
        <v>4319637.5687537631</v>
      </c>
      <c r="J194" s="60"/>
      <c r="K194" s="62"/>
      <c r="L194" s="63"/>
      <c r="M194" s="64"/>
      <c r="N194" s="60">
        <f t="shared" ref="N194:S194" si="35">SUM(N156:N193)</f>
        <v>1790682.8289558697</v>
      </c>
      <c r="O194" s="65">
        <f t="shared" si="35"/>
        <v>129352.10855655718</v>
      </c>
      <c r="P194" s="65">
        <f t="shared" si="35"/>
        <v>64676.054278278592</v>
      </c>
      <c r="Q194" s="66">
        <f t="shared" si="35"/>
        <v>1984710.9917907061</v>
      </c>
      <c r="R194" s="67">
        <f t="shared" si="35"/>
        <v>2130271.7599999998</v>
      </c>
      <c r="S194" s="65">
        <f t="shared" si="35"/>
        <v>145560.76820929442</v>
      </c>
    </row>
    <row r="195" spans="1:19" x14ac:dyDescent="0.45">
      <c r="A195" s="68"/>
      <c r="B195" s="69"/>
      <c r="C195" s="70"/>
      <c r="D195" s="70"/>
      <c r="E195" s="70"/>
      <c r="F195" s="70"/>
      <c r="G195" s="70"/>
      <c r="H195" s="70"/>
      <c r="I195" s="70"/>
      <c r="J195" s="70"/>
      <c r="K195" s="70"/>
      <c r="L195" s="71"/>
      <c r="M195" s="72"/>
      <c r="N195" s="70"/>
      <c r="O195" s="70"/>
      <c r="P195" s="70"/>
      <c r="Q195" s="70"/>
      <c r="R195" s="70"/>
      <c r="S195" s="70"/>
    </row>
    <row r="196" spans="1:19" x14ac:dyDescent="0.45">
      <c r="A196" s="1"/>
      <c r="B196" s="1"/>
      <c r="C196" s="1"/>
      <c r="D196" s="1"/>
      <c r="E196" s="1"/>
      <c r="F196" s="1"/>
      <c r="G196" s="1"/>
      <c r="H196" s="1"/>
      <c r="I196" s="1"/>
      <c r="J196" s="1"/>
      <c r="K196" s="1"/>
      <c r="L196" s="1"/>
      <c r="M196" s="1"/>
      <c r="N196" s="1"/>
      <c r="O196" s="1"/>
      <c r="P196" s="1"/>
      <c r="Q196" s="1"/>
      <c r="R196" s="81"/>
      <c r="S196" s="1"/>
    </row>
    <row r="197" spans="1:19" x14ac:dyDescent="0.45">
      <c r="A197" s="73" t="s">
        <v>82</v>
      </c>
      <c r="B197" s="1" t="s">
        <v>83</v>
      </c>
      <c r="C197" s="1"/>
      <c r="D197" s="1"/>
      <c r="E197" s="1"/>
      <c r="F197" s="1"/>
      <c r="G197" s="1"/>
      <c r="H197" s="1"/>
      <c r="I197" s="1"/>
      <c r="J197" s="1"/>
      <c r="K197" s="1"/>
      <c r="L197" s="1"/>
      <c r="M197" s="1"/>
      <c r="N197" s="1"/>
      <c r="O197" s="1"/>
      <c r="P197" s="1"/>
      <c r="Q197" s="1"/>
      <c r="R197" s="1"/>
      <c r="S197" s="1"/>
    </row>
    <row r="198" spans="1:19" x14ac:dyDescent="0.45">
      <c r="A198" s="1"/>
      <c r="B198" s="104" t="s">
        <v>84</v>
      </c>
      <c r="C198" s="104"/>
      <c r="D198" s="104"/>
      <c r="E198" s="104"/>
      <c r="F198" s="104"/>
      <c r="G198" s="104"/>
      <c r="H198" s="104"/>
      <c r="I198" s="104"/>
      <c r="J198" s="104"/>
      <c r="K198" s="104"/>
      <c r="L198" s="104"/>
      <c r="M198" s="104"/>
      <c r="N198" s="104"/>
      <c r="O198" s="104"/>
      <c r="P198" s="104"/>
      <c r="Q198" s="104"/>
      <c r="R198" s="104"/>
      <c r="S198" s="104"/>
    </row>
    <row r="199" spans="1:19" x14ac:dyDescent="0.45">
      <c r="A199" s="73"/>
      <c r="B199" s="74"/>
      <c r="C199" s="74"/>
      <c r="D199" s="74"/>
      <c r="E199" s="74"/>
      <c r="F199" s="74"/>
      <c r="G199" s="74"/>
      <c r="H199" s="74"/>
      <c r="I199" s="74"/>
      <c r="J199" s="74"/>
      <c r="K199" s="74"/>
      <c r="L199" s="74"/>
      <c r="M199" s="74"/>
      <c r="N199" s="74"/>
      <c r="O199" s="74"/>
      <c r="P199" s="74"/>
      <c r="Q199" s="74"/>
      <c r="R199" s="74"/>
      <c r="S199" s="74"/>
    </row>
    <row r="200" spans="1:19" x14ac:dyDescent="0.45">
      <c r="A200" s="1"/>
      <c r="B200" s="74"/>
      <c r="C200" s="74"/>
      <c r="D200" s="74"/>
      <c r="E200" s="74"/>
      <c r="F200" s="74"/>
      <c r="G200" s="74"/>
      <c r="H200" s="74"/>
      <c r="I200" s="74"/>
      <c r="J200" s="74"/>
      <c r="K200" s="74"/>
      <c r="L200" s="74"/>
      <c r="M200" s="74"/>
      <c r="N200" s="74"/>
      <c r="O200" s="74"/>
      <c r="P200" s="74"/>
      <c r="Q200" s="74"/>
      <c r="R200" s="74"/>
      <c r="S200" s="74"/>
    </row>
    <row r="201" spans="1:19" x14ac:dyDescent="0.45">
      <c r="A201" s="73" t="s">
        <v>85</v>
      </c>
      <c r="B201" s="1"/>
      <c r="C201" s="1"/>
      <c r="D201" s="1"/>
      <c r="E201" s="1"/>
      <c r="F201" s="1"/>
      <c r="G201" s="1"/>
      <c r="H201" s="1"/>
      <c r="I201" s="1"/>
      <c r="J201" s="1"/>
      <c r="K201" s="1"/>
      <c r="L201" s="1"/>
      <c r="M201" s="1"/>
      <c r="N201" s="1"/>
      <c r="O201" s="1"/>
      <c r="P201" s="1"/>
      <c r="Q201" s="1"/>
      <c r="R201" s="1"/>
      <c r="S201" s="1"/>
    </row>
    <row r="202" spans="1:19" x14ac:dyDescent="0.45">
      <c r="A202" s="75">
        <v>1</v>
      </c>
      <c r="B202" s="109" t="s">
        <v>86</v>
      </c>
      <c r="C202" s="109"/>
      <c r="D202" s="109"/>
      <c r="E202" s="109"/>
      <c r="F202" s="109"/>
      <c r="G202" s="109"/>
      <c r="H202" s="109"/>
      <c r="I202" s="109"/>
      <c r="J202" s="109"/>
      <c r="K202" s="109"/>
      <c r="L202" s="109"/>
      <c r="M202" s="109"/>
      <c r="N202" s="109"/>
      <c r="O202" s="109"/>
      <c r="P202" s="109"/>
      <c r="Q202" s="109"/>
      <c r="R202" s="109"/>
      <c r="S202" s="109"/>
    </row>
    <row r="203" spans="1:19" x14ac:dyDescent="0.45">
      <c r="A203" s="75">
        <v>2</v>
      </c>
      <c r="B203" s="109" t="s">
        <v>87</v>
      </c>
      <c r="C203" s="109"/>
      <c r="D203" s="109"/>
      <c r="E203" s="109"/>
      <c r="F203" s="109"/>
      <c r="G203" s="109"/>
      <c r="H203" s="109"/>
      <c r="I203" s="109"/>
      <c r="J203" s="109"/>
      <c r="K203" s="109"/>
      <c r="L203" s="109"/>
      <c r="M203" s="109"/>
      <c r="N203" s="109"/>
      <c r="O203" s="109"/>
      <c r="P203" s="109"/>
      <c r="Q203" s="109"/>
      <c r="R203" s="109"/>
      <c r="S203" s="109"/>
    </row>
    <row r="204" spans="1:19" x14ac:dyDescent="0.45">
      <c r="A204" s="75">
        <v>3</v>
      </c>
      <c r="B204" s="104" t="s">
        <v>88</v>
      </c>
      <c r="C204" s="104"/>
      <c r="D204" s="104"/>
      <c r="E204" s="104"/>
      <c r="F204" s="104"/>
      <c r="G204" s="104"/>
      <c r="H204" s="104"/>
      <c r="I204" s="104"/>
      <c r="J204" s="104"/>
      <c r="K204" s="104"/>
      <c r="L204" s="104"/>
      <c r="M204" s="104"/>
      <c r="N204" s="104"/>
      <c r="O204" s="104"/>
      <c r="P204" s="104"/>
      <c r="Q204" s="104"/>
      <c r="R204" s="104"/>
      <c r="S204" s="104"/>
    </row>
    <row r="205" spans="1:19" x14ac:dyDescent="0.45">
      <c r="A205" s="75">
        <v>4</v>
      </c>
      <c r="B205" s="104" t="s">
        <v>89</v>
      </c>
      <c r="C205" s="104"/>
      <c r="D205" s="104"/>
      <c r="E205" s="104"/>
      <c r="F205" s="104"/>
      <c r="G205" s="104"/>
      <c r="H205" s="104"/>
      <c r="I205" s="104"/>
      <c r="J205" s="104"/>
      <c r="K205" s="104"/>
      <c r="L205" s="104"/>
      <c r="M205" s="104"/>
      <c r="N205" s="104"/>
      <c r="O205" s="104"/>
      <c r="P205" s="104"/>
      <c r="Q205" s="104"/>
      <c r="R205" s="104"/>
      <c r="S205" s="104"/>
    </row>
    <row r="206" spans="1:19" x14ac:dyDescent="0.45">
      <c r="A206" s="76">
        <v>5</v>
      </c>
      <c r="B206" s="77" t="s">
        <v>90</v>
      </c>
      <c r="C206" s="77"/>
      <c r="D206" s="77"/>
      <c r="E206" s="77"/>
      <c r="F206" s="77"/>
      <c r="G206" s="77"/>
      <c r="H206" s="77"/>
      <c r="I206" s="77"/>
      <c r="J206" s="77"/>
      <c r="K206" s="77"/>
      <c r="L206" s="77"/>
      <c r="M206" s="77"/>
      <c r="N206" s="77"/>
      <c r="O206" s="77"/>
      <c r="P206" s="77"/>
      <c r="Q206" s="77"/>
      <c r="R206" s="77"/>
      <c r="S206" s="77"/>
    </row>
    <row r="207" spans="1:19" x14ac:dyDescent="0.45">
      <c r="A207" s="76">
        <v>6</v>
      </c>
      <c r="B207" s="104" t="s">
        <v>91</v>
      </c>
      <c r="C207" s="104"/>
      <c r="D207" s="104"/>
      <c r="E207" s="104"/>
      <c r="F207" s="104"/>
      <c r="G207" s="104"/>
      <c r="H207" s="104"/>
      <c r="I207" s="104"/>
      <c r="J207" s="104"/>
      <c r="K207" s="104"/>
      <c r="L207" s="104"/>
      <c r="M207" s="104"/>
      <c r="N207" s="104"/>
      <c r="O207" s="104"/>
      <c r="P207" s="104"/>
      <c r="Q207" s="104"/>
      <c r="R207" s="104"/>
      <c r="S207" s="104"/>
    </row>
    <row r="208" spans="1:19" x14ac:dyDescent="0.45">
      <c r="A208" s="78">
        <v>7</v>
      </c>
      <c r="B208" s="77" t="s">
        <v>92</v>
      </c>
      <c r="C208" s="1"/>
      <c r="D208" s="1"/>
      <c r="E208" s="1"/>
      <c r="F208" s="1"/>
      <c r="G208" s="1"/>
      <c r="H208" s="1"/>
      <c r="I208" s="1"/>
      <c r="J208" s="1"/>
      <c r="K208" s="1"/>
      <c r="L208" s="1"/>
      <c r="M208" s="1"/>
      <c r="N208" s="1"/>
      <c r="O208" s="1"/>
      <c r="P208" s="1"/>
      <c r="Q208" s="1"/>
      <c r="R208" s="1"/>
      <c r="S208" s="1"/>
    </row>
    <row r="209" spans="1:19" x14ac:dyDescent="0.45">
      <c r="A209" s="78">
        <v>8</v>
      </c>
      <c r="B209" s="77" t="s">
        <v>93</v>
      </c>
      <c r="C209" s="79"/>
      <c r="D209" s="79"/>
      <c r="E209" s="79"/>
      <c r="F209" s="79"/>
      <c r="G209" s="79"/>
      <c r="H209" s="79"/>
      <c r="I209" s="79"/>
      <c r="J209" s="79"/>
      <c r="K209" s="79"/>
      <c r="L209" s="79"/>
      <c r="M209" s="79"/>
      <c r="N209" s="79"/>
      <c r="O209" s="79"/>
      <c r="P209" s="79"/>
      <c r="Q209" s="79"/>
      <c r="R209" s="79"/>
      <c r="S209" s="79"/>
    </row>
    <row r="210" spans="1:19" x14ac:dyDescent="0.45">
      <c r="A210" s="1"/>
      <c r="B210" s="1"/>
      <c r="C210" s="1"/>
      <c r="D210" s="1"/>
      <c r="E210" s="1"/>
      <c r="F210" s="1"/>
      <c r="G210" s="1"/>
      <c r="H210" s="1"/>
      <c r="I210" s="1"/>
      <c r="J210" s="1"/>
      <c r="K210" s="1"/>
      <c r="L210" s="1"/>
      <c r="M210" s="1"/>
      <c r="N210" s="1"/>
      <c r="O210" s="1"/>
      <c r="P210" s="1"/>
      <c r="Q210" s="1"/>
      <c r="R210" s="1"/>
      <c r="S210" s="1"/>
    </row>
    <row r="211" spans="1:19" x14ac:dyDescent="0.45">
      <c r="A211" s="1"/>
      <c r="B211" s="1"/>
      <c r="C211" s="1"/>
      <c r="D211" s="1"/>
      <c r="E211" s="1"/>
      <c r="F211" s="1"/>
      <c r="G211" s="1"/>
      <c r="H211" s="1"/>
      <c r="I211" s="1"/>
      <c r="J211" s="1"/>
      <c r="K211" s="1"/>
      <c r="L211" s="1"/>
      <c r="M211" s="1"/>
      <c r="N211" s="1"/>
      <c r="O211" s="1"/>
      <c r="P211" s="1"/>
      <c r="Q211" s="1"/>
      <c r="R211" s="1"/>
      <c r="S211" s="1"/>
    </row>
    <row r="212" spans="1:19" x14ac:dyDescent="0.45">
      <c r="A212" s="1"/>
      <c r="B212" s="1"/>
      <c r="C212" s="1"/>
      <c r="D212" s="1"/>
      <c r="E212" s="1"/>
      <c r="F212" s="1"/>
      <c r="G212" s="1"/>
      <c r="H212" s="1"/>
      <c r="I212" s="1"/>
      <c r="J212" s="1"/>
      <c r="K212" s="1"/>
      <c r="L212" s="1"/>
      <c r="M212" s="1"/>
      <c r="N212" s="1"/>
      <c r="O212" s="1"/>
      <c r="P212" s="1"/>
      <c r="Q212" s="1"/>
      <c r="R212" s="1"/>
      <c r="S212" s="1"/>
    </row>
    <row r="213" spans="1:19" x14ac:dyDescent="0.45">
      <c r="A213" s="1"/>
      <c r="B213" s="1"/>
      <c r="C213" s="1"/>
      <c r="D213" s="1"/>
      <c r="E213" s="1"/>
      <c r="F213" s="1"/>
      <c r="G213" s="1"/>
      <c r="H213" s="1"/>
      <c r="I213" s="1"/>
      <c r="J213" s="1"/>
      <c r="K213" s="1"/>
      <c r="L213" s="1"/>
      <c r="M213" s="1"/>
      <c r="N213" s="1"/>
      <c r="O213" s="1"/>
      <c r="P213" s="1"/>
      <c r="Q213" s="1"/>
      <c r="R213" s="1"/>
      <c r="S213" s="1"/>
    </row>
    <row r="214" spans="1:19" x14ac:dyDescent="0.45">
      <c r="A214" s="1"/>
      <c r="B214" s="1"/>
      <c r="C214" s="1"/>
      <c r="D214" s="1"/>
      <c r="E214" s="1"/>
      <c r="F214" s="1"/>
      <c r="G214" s="1"/>
      <c r="H214" s="1"/>
      <c r="I214" s="1"/>
      <c r="J214" s="1"/>
      <c r="K214" s="1"/>
      <c r="L214" s="1"/>
      <c r="M214" s="1"/>
      <c r="N214" s="1"/>
      <c r="O214" s="1"/>
      <c r="P214" s="1"/>
      <c r="Q214" s="1"/>
      <c r="R214" s="1"/>
      <c r="S214" s="1"/>
    </row>
    <row r="215" spans="1:19" ht="39.4" x14ac:dyDescent="0.45">
      <c r="A215" s="101" t="s">
        <v>3</v>
      </c>
      <c r="B215" s="102"/>
      <c r="C215" s="103" t="s">
        <v>4</v>
      </c>
      <c r="D215" s="103"/>
      <c r="E215" s="103"/>
      <c r="F215" s="103"/>
      <c r="G215" s="103"/>
      <c r="H215" s="103"/>
      <c r="I215" s="103"/>
      <c r="J215" s="103"/>
      <c r="K215" s="103"/>
      <c r="L215" s="103"/>
      <c r="M215" s="103"/>
      <c r="N215" s="103"/>
      <c r="O215" s="103"/>
      <c r="P215" s="103"/>
      <c r="Q215" s="103"/>
      <c r="R215" s="7" t="s">
        <v>5</v>
      </c>
      <c r="S215" s="8" t="s">
        <v>6</v>
      </c>
    </row>
    <row r="216" spans="1:19" x14ac:dyDescent="0.45">
      <c r="A216" s="89" t="s">
        <v>7</v>
      </c>
      <c r="B216" s="90"/>
      <c r="C216" s="91" t="s">
        <v>8</v>
      </c>
      <c r="D216" s="91"/>
      <c r="E216" s="91"/>
      <c r="F216" s="91"/>
      <c r="G216" s="91"/>
      <c r="H216" s="91"/>
      <c r="I216" s="91"/>
      <c r="J216" s="91"/>
      <c r="K216" s="91"/>
      <c r="L216" s="91"/>
      <c r="M216" s="91"/>
      <c r="N216" s="91"/>
      <c r="O216" s="91"/>
      <c r="P216" s="91"/>
      <c r="Q216" s="91"/>
      <c r="R216" s="9"/>
      <c r="S216" s="10"/>
    </row>
    <row r="217" spans="1:19" x14ac:dyDescent="0.45">
      <c r="A217" s="89" t="s">
        <v>9</v>
      </c>
      <c r="B217" s="90"/>
      <c r="C217" s="91" t="s">
        <v>10</v>
      </c>
      <c r="D217" s="91"/>
      <c r="E217" s="91"/>
      <c r="F217" s="91"/>
      <c r="G217" s="91"/>
      <c r="H217" s="91"/>
      <c r="I217" s="91"/>
      <c r="J217" s="91"/>
      <c r="K217" s="91"/>
      <c r="L217" s="91"/>
      <c r="M217" s="91"/>
      <c r="N217" s="91"/>
      <c r="O217" s="91"/>
      <c r="P217" s="91"/>
      <c r="Q217" s="91"/>
      <c r="R217" s="9">
        <v>2014</v>
      </c>
      <c r="S217" s="9" t="s">
        <v>95</v>
      </c>
    </row>
    <row r="218" spans="1:19" x14ac:dyDescent="0.45">
      <c r="A218" s="91" t="s">
        <v>12</v>
      </c>
      <c r="B218" s="91"/>
      <c r="C218" s="91" t="s">
        <v>13</v>
      </c>
      <c r="D218" s="91"/>
      <c r="E218" s="91"/>
      <c r="F218" s="91"/>
      <c r="G218" s="91"/>
      <c r="H218" s="91"/>
      <c r="I218" s="91"/>
      <c r="J218" s="91"/>
      <c r="K218" s="91"/>
      <c r="L218" s="91"/>
      <c r="M218" s="91"/>
      <c r="N218" s="91"/>
      <c r="O218" s="91"/>
      <c r="P218" s="91"/>
      <c r="Q218" s="91"/>
      <c r="R218" s="9"/>
      <c r="S218" s="9"/>
    </row>
    <row r="219" spans="1:19" x14ac:dyDescent="0.45">
      <c r="A219" s="11"/>
      <c r="B219" s="11"/>
      <c r="C219" s="12"/>
      <c r="D219" s="12"/>
      <c r="E219" s="12"/>
      <c r="F219" s="12"/>
      <c r="G219" s="12"/>
      <c r="H219" s="12"/>
      <c r="I219" s="12"/>
      <c r="J219" s="12"/>
      <c r="K219" s="12"/>
      <c r="L219" s="12"/>
      <c r="M219" s="12"/>
      <c r="N219" s="12"/>
      <c r="O219" s="12"/>
      <c r="P219" s="12"/>
      <c r="Q219" s="12"/>
      <c r="R219" s="12"/>
      <c r="S219" s="13"/>
    </row>
    <row r="220" spans="1:19" ht="14.65" thickBot="1" x14ac:dyDescent="0.5">
      <c r="A220" s="14"/>
      <c r="B220" s="14"/>
      <c r="C220" s="14"/>
      <c r="D220" s="14"/>
      <c r="E220" s="14"/>
      <c r="F220" s="14"/>
      <c r="G220" s="14"/>
      <c r="H220" s="14"/>
      <c r="I220" s="14"/>
      <c r="J220" s="14"/>
      <c r="K220" s="14"/>
      <c r="L220" s="14"/>
      <c r="M220" s="14"/>
      <c r="N220" s="14"/>
      <c r="O220" s="14"/>
      <c r="P220" s="14"/>
      <c r="Q220" s="14"/>
      <c r="R220" s="14"/>
      <c r="S220" s="14"/>
    </row>
    <row r="221" spans="1:19" ht="28.15" thickBot="1" x14ac:dyDescent="0.8">
      <c r="A221" s="92"/>
      <c r="B221" s="93"/>
      <c r="C221" s="94" t="s">
        <v>14</v>
      </c>
      <c r="D221" s="95"/>
      <c r="E221" s="95"/>
      <c r="F221" s="95"/>
      <c r="G221" s="95"/>
      <c r="H221" s="95"/>
      <c r="I221" s="96"/>
      <c r="J221" s="97" t="s">
        <v>15</v>
      </c>
      <c r="K221" s="98"/>
      <c r="L221" s="98"/>
      <c r="M221" s="98"/>
      <c r="N221" s="97" t="s">
        <v>16</v>
      </c>
      <c r="O221" s="98"/>
      <c r="P221" s="98"/>
      <c r="Q221" s="99"/>
      <c r="R221" s="6"/>
      <c r="S221" s="6"/>
    </row>
    <row r="222" spans="1:19" ht="93.75" x14ac:dyDescent="0.45">
      <c r="A222" s="105" t="s">
        <v>17</v>
      </c>
      <c r="B222" s="107" t="s">
        <v>18</v>
      </c>
      <c r="C222" s="15" t="s">
        <v>97</v>
      </c>
      <c r="D222" s="16" t="s">
        <v>98</v>
      </c>
      <c r="E222" s="17" t="s">
        <v>19</v>
      </c>
      <c r="F222" s="18" t="s">
        <v>99</v>
      </c>
      <c r="G222" s="16" t="s">
        <v>100</v>
      </c>
      <c r="H222" s="17" t="s">
        <v>20</v>
      </c>
      <c r="I222" s="19" t="s">
        <v>21</v>
      </c>
      <c r="J222" s="15" t="s">
        <v>101</v>
      </c>
      <c r="K222" s="20" t="s">
        <v>22</v>
      </c>
      <c r="L222" s="20" t="s">
        <v>102</v>
      </c>
      <c r="M222" s="21" t="s">
        <v>23</v>
      </c>
      <c r="N222" s="15" t="s">
        <v>24</v>
      </c>
      <c r="O222" s="20" t="s">
        <v>25</v>
      </c>
      <c r="P222" s="20" t="s">
        <v>103</v>
      </c>
      <c r="Q222" s="17" t="s">
        <v>26</v>
      </c>
      <c r="R222" s="22" t="s">
        <v>27</v>
      </c>
      <c r="S222" s="23" t="s">
        <v>104</v>
      </c>
    </row>
    <row r="223" spans="1:19" ht="14.65" thickBot="1" x14ac:dyDescent="0.5">
      <c r="A223" s="106"/>
      <c r="B223" s="108"/>
      <c r="C223" s="24" t="s">
        <v>28</v>
      </c>
      <c r="D223" s="25" t="s">
        <v>29</v>
      </c>
      <c r="E223" s="26" t="s">
        <v>30</v>
      </c>
      <c r="F223" s="24" t="s">
        <v>31</v>
      </c>
      <c r="G223" s="25" t="s">
        <v>32</v>
      </c>
      <c r="H223" s="26" t="s">
        <v>33</v>
      </c>
      <c r="I223" s="27" t="s">
        <v>34</v>
      </c>
      <c r="J223" s="28" t="s">
        <v>35</v>
      </c>
      <c r="K223" s="29" t="s">
        <v>36</v>
      </c>
      <c r="L223" s="25" t="s">
        <v>37</v>
      </c>
      <c r="M223" s="29" t="s">
        <v>38</v>
      </c>
      <c r="N223" s="30" t="s">
        <v>39</v>
      </c>
      <c r="O223" s="31" t="s">
        <v>40</v>
      </c>
      <c r="P223" s="31" t="s">
        <v>41</v>
      </c>
      <c r="Q223" s="32" t="s">
        <v>42</v>
      </c>
      <c r="R223" s="33" t="s">
        <v>43</v>
      </c>
      <c r="S223" s="26" t="s">
        <v>44</v>
      </c>
    </row>
    <row r="224" spans="1:19" x14ac:dyDescent="0.45">
      <c r="A224" s="34">
        <v>1611</v>
      </c>
      <c r="B224" s="35" t="s">
        <v>45</v>
      </c>
      <c r="C224" s="36">
        <f>C156</f>
        <v>402592.5</v>
      </c>
      <c r="D224" s="36">
        <f>8268.33</f>
        <v>8268.33</v>
      </c>
      <c r="E224" s="37">
        <f>C224-D224</f>
        <v>394324.17</v>
      </c>
      <c r="F224" s="38">
        <f>I224</f>
        <v>87557.439999999944</v>
      </c>
      <c r="G224" s="39"/>
      <c r="H224" s="37">
        <f>F224-G224</f>
        <v>87557.439999999944</v>
      </c>
      <c r="I224" s="36">
        <f>'[1]App.2-BA_Fixed Asset Cont'!E324</f>
        <v>87557.439999999944</v>
      </c>
      <c r="J224" s="40">
        <f>C224/'[1]App.2-BA_Fixed Asset Cont'!D324*'[1]App.2-C_DepExp'!L224</f>
        <v>1.0593299221362216</v>
      </c>
      <c r="K224" s="41">
        <f>IF(J224=0,0,1/J224)</f>
        <v>0.94399297055956077</v>
      </c>
      <c r="L224" s="40">
        <v>3</v>
      </c>
      <c r="M224" s="42">
        <f>IF(L224=0,0,1/L224)</f>
        <v>0.33333333333333331</v>
      </c>
      <c r="N224" s="43">
        <f>IF(J224=0,0,+E224/J224)</f>
        <v>372239.24460173323</v>
      </c>
      <c r="O224" s="43">
        <f>IF(L224=0,0,+H224/L224)</f>
        <v>29185.813333333313</v>
      </c>
      <c r="P224" s="44">
        <f>IF(L224=0,0,+(I224*0.5)/L224)</f>
        <v>14592.906666666657</v>
      </c>
      <c r="Q224" s="45">
        <f>IF(ISERROR(+N224+O224+P224), 0, +N224+O224+P224)</f>
        <v>416017.9646017332</v>
      </c>
      <c r="R224" s="46">
        <v>159240.51</v>
      </c>
      <c r="S224" s="47">
        <f>IF(ISERROR(+R224-122), 0, +R224-Q224)</f>
        <v>-256777.45460173319</v>
      </c>
    </row>
    <row r="225" spans="1:19" x14ac:dyDescent="0.45">
      <c r="A225" s="48">
        <v>1612</v>
      </c>
      <c r="B225" s="49" t="s">
        <v>46</v>
      </c>
      <c r="C225" s="36">
        <f t="shared" ref="C225:C261" si="36">C157</f>
        <v>43879.040000000001</v>
      </c>
      <c r="D225" s="36"/>
      <c r="E225" s="37">
        <f t="shared" ref="E225:E261" si="37">C225-D225</f>
        <v>43879.040000000001</v>
      </c>
      <c r="F225" s="38">
        <f t="shared" ref="F225:F261" si="38">I225</f>
        <v>0</v>
      </c>
      <c r="G225" s="39"/>
      <c r="H225" s="37">
        <f t="shared" ref="H225:H262" si="39">F225-G225</f>
        <v>0</v>
      </c>
      <c r="I225" s="36">
        <f>'[1]App.2-BA_Fixed Asset Cont'!E325</f>
        <v>0</v>
      </c>
      <c r="J225" s="40"/>
      <c r="K225" s="41">
        <f t="shared" ref="K225:K262" si="40">IF(J225=0,0,1/J225)</f>
        <v>0</v>
      </c>
      <c r="L225" s="40"/>
      <c r="M225" s="50">
        <f t="shared" ref="M225:M262" si="41">IF(L225=0,0,1/L225)</f>
        <v>0</v>
      </c>
      <c r="N225" s="43">
        <f t="shared" ref="N225:N262" si="42">IF(J225=0,0,+E225/J225)</f>
        <v>0</v>
      </c>
      <c r="O225" s="43">
        <f>IF(L225=0,0,+H225/L225)</f>
        <v>0</v>
      </c>
      <c r="P225" s="44">
        <f t="shared" ref="P225:P262" si="43">IF(L225=0,0,+(I225*0.5)/L225)</f>
        <v>0</v>
      </c>
      <c r="Q225" s="45">
        <f t="shared" ref="Q225:Q262" si="44">IF(ISERROR(+N225+O225+P225), 0, +N225+O225+P225)</f>
        <v>0</v>
      </c>
      <c r="R225" s="46"/>
      <c r="S225" s="47">
        <f t="shared" ref="S225:S262" si="45">IF(ISERROR(+R225-122), 0, +R225-Q225)</f>
        <v>0</v>
      </c>
    </row>
    <row r="226" spans="1:19" x14ac:dyDescent="0.45">
      <c r="A226" s="51">
        <v>1805</v>
      </c>
      <c r="B226" s="52" t="s">
        <v>47</v>
      </c>
      <c r="C226" s="36">
        <f t="shared" si="36"/>
        <v>104039.08</v>
      </c>
      <c r="D226" s="36"/>
      <c r="E226" s="37">
        <f t="shared" si="37"/>
        <v>104039.08</v>
      </c>
      <c r="F226" s="38">
        <f t="shared" si="38"/>
        <v>0</v>
      </c>
      <c r="G226" s="39"/>
      <c r="H226" s="37">
        <f t="shared" si="39"/>
        <v>0</v>
      </c>
      <c r="I226" s="36">
        <f>'[1]App.2-BA_Fixed Asset Cont'!E326</f>
        <v>0</v>
      </c>
      <c r="J226" s="40"/>
      <c r="K226" s="41">
        <f t="shared" si="40"/>
        <v>0</v>
      </c>
      <c r="L226" s="40"/>
      <c r="M226" s="50">
        <f t="shared" si="41"/>
        <v>0</v>
      </c>
      <c r="N226" s="43">
        <f t="shared" si="42"/>
        <v>0</v>
      </c>
      <c r="O226" s="43">
        <f t="shared" ref="O226:O262" si="46">IF(L226=0,0,+H226/L226)</f>
        <v>0</v>
      </c>
      <c r="P226" s="44">
        <f t="shared" si="43"/>
        <v>0</v>
      </c>
      <c r="Q226" s="45">
        <f t="shared" si="44"/>
        <v>0</v>
      </c>
      <c r="R226" s="46"/>
      <c r="S226" s="47">
        <f t="shared" si="45"/>
        <v>0</v>
      </c>
    </row>
    <row r="227" spans="1:19" x14ac:dyDescent="0.45">
      <c r="A227" s="48">
        <v>1808</v>
      </c>
      <c r="B227" s="49" t="s">
        <v>48</v>
      </c>
      <c r="C227" s="36">
        <f t="shared" si="36"/>
        <v>145794.17000000001</v>
      </c>
      <c r="D227" s="36"/>
      <c r="E227" s="37">
        <f t="shared" si="37"/>
        <v>145794.17000000001</v>
      </c>
      <c r="F227" s="38">
        <f t="shared" si="38"/>
        <v>4014</v>
      </c>
      <c r="G227" s="39"/>
      <c r="H227" s="37">
        <f t="shared" si="39"/>
        <v>4014</v>
      </c>
      <c r="I227" s="36">
        <f>'[1]App.2-BA_Fixed Asset Cont'!E327</f>
        <v>4014</v>
      </c>
      <c r="J227" s="40">
        <f>(C227/'[1]App.2-BA_Fixed Asset Cont'!D327)*L227</f>
        <v>39.605742301642934</v>
      </c>
      <c r="K227" s="41">
        <f t="shared" si="40"/>
        <v>2.5248863974922084E-2</v>
      </c>
      <c r="L227" s="40">
        <v>60</v>
      </c>
      <c r="M227" s="50">
        <f t="shared" si="41"/>
        <v>1.6666666666666666E-2</v>
      </c>
      <c r="N227" s="43">
        <f t="shared" si="42"/>
        <v>3681.1371666666664</v>
      </c>
      <c r="O227" s="43">
        <f t="shared" si="46"/>
        <v>66.900000000000006</v>
      </c>
      <c r="P227" s="44">
        <f t="shared" si="43"/>
        <v>33.450000000000003</v>
      </c>
      <c r="Q227" s="45">
        <f t="shared" si="44"/>
        <v>3781.4871666666663</v>
      </c>
      <c r="R227" s="46">
        <v>3988.52</v>
      </c>
      <c r="S227" s="47">
        <f t="shared" si="45"/>
        <v>207.03283333333366</v>
      </c>
    </row>
    <row r="228" spans="1:19" x14ac:dyDescent="0.45">
      <c r="A228" s="48">
        <v>1810</v>
      </c>
      <c r="B228" s="49" t="s">
        <v>49</v>
      </c>
      <c r="C228" s="36">
        <f t="shared" si="36"/>
        <v>0</v>
      </c>
      <c r="D228" s="36"/>
      <c r="E228" s="37">
        <f t="shared" si="37"/>
        <v>0</v>
      </c>
      <c r="F228" s="38">
        <f t="shared" si="38"/>
        <v>0</v>
      </c>
      <c r="G228" s="39"/>
      <c r="H228" s="37">
        <f t="shared" si="39"/>
        <v>0</v>
      </c>
      <c r="I228" s="36">
        <f>'[1]App.2-BA_Fixed Asset Cont'!E328</f>
        <v>0</v>
      </c>
      <c r="J228" s="40"/>
      <c r="K228" s="41">
        <f t="shared" si="40"/>
        <v>0</v>
      </c>
      <c r="L228" s="40"/>
      <c r="M228" s="50">
        <f t="shared" si="41"/>
        <v>0</v>
      </c>
      <c r="N228" s="43">
        <f t="shared" si="42"/>
        <v>0</v>
      </c>
      <c r="O228" s="43">
        <f t="shared" si="46"/>
        <v>0</v>
      </c>
      <c r="P228" s="44">
        <f t="shared" si="43"/>
        <v>0</v>
      </c>
      <c r="Q228" s="45">
        <f t="shared" si="44"/>
        <v>0</v>
      </c>
      <c r="R228" s="46"/>
      <c r="S228" s="47">
        <f t="shared" si="45"/>
        <v>0</v>
      </c>
    </row>
    <row r="229" spans="1:19" x14ac:dyDescent="0.45">
      <c r="A229" s="48">
        <v>1815</v>
      </c>
      <c r="B229" s="49" t="s">
        <v>50</v>
      </c>
      <c r="C229" s="36">
        <f t="shared" si="36"/>
        <v>0</v>
      </c>
      <c r="D229" s="36"/>
      <c r="E229" s="37">
        <f t="shared" si="37"/>
        <v>0</v>
      </c>
      <c r="F229" s="38">
        <f t="shared" si="38"/>
        <v>0</v>
      </c>
      <c r="G229" s="39"/>
      <c r="H229" s="37">
        <f t="shared" si="39"/>
        <v>0</v>
      </c>
      <c r="I229" s="36">
        <f>'[1]App.2-BA_Fixed Asset Cont'!E329</f>
        <v>0</v>
      </c>
      <c r="J229" s="40"/>
      <c r="K229" s="41">
        <f t="shared" si="40"/>
        <v>0</v>
      </c>
      <c r="L229" s="40"/>
      <c r="M229" s="50">
        <f t="shared" si="41"/>
        <v>0</v>
      </c>
      <c r="N229" s="43">
        <f t="shared" si="42"/>
        <v>0</v>
      </c>
      <c r="O229" s="43">
        <f t="shared" si="46"/>
        <v>0</v>
      </c>
      <c r="P229" s="44">
        <f t="shared" si="43"/>
        <v>0</v>
      </c>
      <c r="Q229" s="45">
        <f t="shared" si="44"/>
        <v>0</v>
      </c>
      <c r="R229" s="46"/>
      <c r="S229" s="47">
        <f t="shared" si="45"/>
        <v>0</v>
      </c>
    </row>
    <row r="230" spans="1:19" x14ac:dyDescent="0.45">
      <c r="A230" s="48">
        <v>1820</v>
      </c>
      <c r="B230" s="49" t="s">
        <v>51</v>
      </c>
      <c r="C230" s="36">
        <f t="shared" si="36"/>
        <v>423044.88709565229</v>
      </c>
      <c r="D230" s="36"/>
      <c r="E230" s="37">
        <f t="shared" si="37"/>
        <v>423044.88709565229</v>
      </c>
      <c r="F230" s="38">
        <f t="shared" si="38"/>
        <v>0</v>
      </c>
      <c r="G230" s="39"/>
      <c r="H230" s="37">
        <f t="shared" si="39"/>
        <v>0</v>
      </c>
      <c r="I230" s="36">
        <f>'[1]App.2-BA_Fixed Asset Cont'!E330</f>
        <v>0</v>
      </c>
      <c r="J230" s="40">
        <f>(C230/'[1]App.2-BA_Fixed Asset Cont'!D330)*'[1]App.2-C_DepExp'!L230</f>
        <v>41.101335481223693</v>
      </c>
      <c r="K230" s="41">
        <f t="shared" si="40"/>
        <v>2.4330109673853045E-2</v>
      </c>
      <c r="L230" s="40">
        <v>60</v>
      </c>
      <c r="M230" s="50">
        <f t="shared" si="41"/>
        <v>1.6666666666666666E-2</v>
      </c>
      <c r="N230" s="43">
        <f t="shared" si="42"/>
        <v>10292.728499999999</v>
      </c>
      <c r="O230" s="43">
        <f t="shared" si="46"/>
        <v>0</v>
      </c>
      <c r="P230" s="44">
        <f t="shared" si="43"/>
        <v>0</v>
      </c>
      <c r="Q230" s="45">
        <f t="shared" si="44"/>
        <v>10292.728499999999</v>
      </c>
      <c r="R230" s="46">
        <v>10591.34</v>
      </c>
      <c r="S230" s="47">
        <f t="shared" si="45"/>
        <v>298.61150000000089</v>
      </c>
    </row>
    <row r="231" spans="1:19" x14ac:dyDescent="0.45">
      <c r="A231" s="48">
        <v>1825</v>
      </c>
      <c r="B231" s="49" t="s">
        <v>52</v>
      </c>
      <c r="C231" s="36">
        <f t="shared" si="36"/>
        <v>0</v>
      </c>
      <c r="D231" s="36"/>
      <c r="E231" s="37">
        <f t="shared" si="37"/>
        <v>0</v>
      </c>
      <c r="F231" s="38">
        <f t="shared" si="38"/>
        <v>0</v>
      </c>
      <c r="G231" s="39"/>
      <c r="H231" s="37">
        <f t="shared" si="39"/>
        <v>0</v>
      </c>
      <c r="I231" s="36">
        <f>'[1]App.2-BA_Fixed Asset Cont'!E331</f>
        <v>0</v>
      </c>
      <c r="J231" s="40"/>
      <c r="K231" s="41">
        <f t="shared" si="40"/>
        <v>0</v>
      </c>
      <c r="L231" s="40"/>
      <c r="M231" s="50">
        <f t="shared" si="41"/>
        <v>0</v>
      </c>
      <c r="N231" s="43">
        <f t="shared" si="42"/>
        <v>0</v>
      </c>
      <c r="O231" s="43">
        <f t="shared" si="46"/>
        <v>0</v>
      </c>
      <c r="P231" s="44">
        <f t="shared" si="43"/>
        <v>0</v>
      </c>
      <c r="Q231" s="45">
        <f t="shared" si="44"/>
        <v>0</v>
      </c>
      <c r="R231" s="46"/>
      <c r="S231" s="47">
        <f t="shared" si="45"/>
        <v>0</v>
      </c>
    </row>
    <row r="232" spans="1:19" x14ac:dyDescent="0.45">
      <c r="A232" s="48">
        <v>1830</v>
      </c>
      <c r="B232" s="49" t="s">
        <v>53</v>
      </c>
      <c r="C232" s="36">
        <f t="shared" si="36"/>
        <v>4015623.2747665741</v>
      </c>
      <c r="D232" s="36"/>
      <c r="E232" s="37">
        <f t="shared" si="37"/>
        <v>4015623.2747665741</v>
      </c>
      <c r="F232" s="38">
        <f t="shared" si="38"/>
        <v>1232100.26</v>
      </c>
      <c r="G232" s="39"/>
      <c r="H232" s="37">
        <f t="shared" si="39"/>
        <v>1232100.26</v>
      </c>
      <c r="I232" s="36">
        <f>'[1]App.2-BA_Fixed Asset Cont'!E332</f>
        <v>1232100.26</v>
      </c>
      <c r="J232" s="40">
        <f>C232/'[1]App.2-BA_Fixed Asset Cont'!D332*'[1]App.2-C_DepExp'!L232</f>
        <v>30.778500002006421</v>
      </c>
      <c r="K232" s="41">
        <f t="shared" si="40"/>
        <v>3.2490212321419527E-2</v>
      </c>
      <c r="L232" s="40">
        <v>50</v>
      </c>
      <c r="M232" s="50">
        <f t="shared" si="41"/>
        <v>0.02</v>
      </c>
      <c r="N232" s="43">
        <f t="shared" si="42"/>
        <v>130468.45279999998</v>
      </c>
      <c r="O232" s="43">
        <f t="shared" si="46"/>
        <v>24642.0052</v>
      </c>
      <c r="P232" s="44">
        <f t="shared" si="43"/>
        <v>12321.0026</v>
      </c>
      <c r="Q232" s="45">
        <f t="shared" si="44"/>
        <v>167431.46059999999</v>
      </c>
      <c r="R232" s="46">
        <v>142789.46</v>
      </c>
      <c r="S232" s="47">
        <f t="shared" si="45"/>
        <v>-24642.000599999999</v>
      </c>
    </row>
    <row r="233" spans="1:19" x14ac:dyDescent="0.45">
      <c r="A233" s="48">
        <v>1835</v>
      </c>
      <c r="B233" s="49" t="s">
        <v>54</v>
      </c>
      <c r="C233" s="36">
        <f t="shared" si="36"/>
        <v>5049454.0686400868</v>
      </c>
      <c r="D233" s="36"/>
      <c r="E233" s="37">
        <f t="shared" si="37"/>
        <v>5049454.0686400868</v>
      </c>
      <c r="F233" s="38">
        <f t="shared" si="38"/>
        <v>1338932.3300000008</v>
      </c>
      <c r="G233" s="39"/>
      <c r="H233" s="37">
        <f t="shared" si="39"/>
        <v>1338932.3300000008</v>
      </c>
      <c r="I233" s="36">
        <f>'[1]App.2-BA_Fixed Asset Cont'!E333</f>
        <v>1338932.3300000008</v>
      </c>
      <c r="J233" s="40">
        <f>C233/'[1]App.2-BA_Fixed Asset Cont'!D333*'[1]App.2-C_DepExp'!L233</f>
        <v>25.215735880118572</v>
      </c>
      <c r="K233" s="41">
        <f t="shared" si="40"/>
        <v>3.9657775793426407E-2</v>
      </c>
      <c r="L233" s="40">
        <v>60</v>
      </c>
      <c r="M233" s="50">
        <f t="shared" si="41"/>
        <v>1.6666666666666666E-2</v>
      </c>
      <c r="N233" s="43">
        <f t="shared" si="42"/>
        <v>200250.1173333333</v>
      </c>
      <c r="O233" s="43">
        <f t="shared" si="46"/>
        <v>22315.538833333347</v>
      </c>
      <c r="P233" s="44">
        <f t="shared" si="43"/>
        <v>11157.769416666673</v>
      </c>
      <c r="Q233" s="45">
        <f t="shared" si="44"/>
        <v>233723.42558333333</v>
      </c>
      <c r="R233" s="46">
        <v>211407.89</v>
      </c>
      <c r="S233" s="47">
        <f t="shared" si="45"/>
        <v>-22315.535583333316</v>
      </c>
    </row>
    <row r="234" spans="1:19" x14ac:dyDescent="0.45">
      <c r="A234" s="48">
        <v>1840</v>
      </c>
      <c r="B234" s="49" t="s">
        <v>55</v>
      </c>
      <c r="C234" s="36">
        <f t="shared" si="36"/>
        <v>2378599.973294558</v>
      </c>
      <c r="D234" s="36"/>
      <c r="E234" s="37">
        <f t="shared" si="37"/>
        <v>2378599.973294558</v>
      </c>
      <c r="F234" s="38">
        <f t="shared" si="38"/>
        <v>45672.279999999795</v>
      </c>
      <c r="G234" s="39"/>
      <c r="H234" s="37">
        <f t="shared" si="39"/>
        <v>45672.279999999795</v>
      </c>
      <c r="I234" s="36">
        <f>'[1]App.2-BA_Fixed Asset Cont'!E334</f>
        <v>45672.279999999795</v>
      </c>
      <c r="J234" s="40">
        <f>C234/'[1]App.2-BA_Fixed Asset Cont'!D334*'[1]App.2-C_DepExp'!L234</f>
        <v>39.388880428902439</v>
      </c>
      <c r="K234" s="41">
        <f t="shared" si="40"/>
        <v>2.5387875692608631E-2</v>
      </c>
      <c r="L234" s="40">
        <v>45</v>
      </c>
      <c r="M234" s="50">
        <f t="shared" si="41"/>
        <v>2.2222222222222223E-2</v>
      </c>
      <c r="N234" s="43">
        <f t="shared" si="42"/>
        <v>60387.600444444441</v>
      </c>
      <c r="O234" s="43">
        <f t="shared" si="46"/>
        <v>1014.939555555551</v>
      </c>
      <c r="P234" s="44">
        <f t="shared" si="43"/>
        <v>507.46977777777551</v>
      </c>
      <c r="Q234" s="45">
        <f t="shared" si="44"/>
        <v>61910.00977777777</v>
      </c>
      <c r="R234" s="46">
        <v>66590</v>
      </c>
      <c r="S234" s="47">
        <f t="shared" si="45"/>
        <v>4679.9902222222299</v>
      </c>
    </row>
    <row r="235" spans="1:19" x14ac:dyDescent="0.45">
      <c r="A235" s="48">
        <v>1845</v>
      </c>
      <c r="B235" s="49" t="s">
        <v>56</v>
      </c>
      <c r="C235" s="36">
        <f t="shared" si="36"/>
        <v>5103144.8589108996</v>
      </c>
      <c r="D235" s="36"/>
      <c r="E235" s="37">
        <f t="shared" si="37"/>
        <v>5103144.8589108996</v>
      </c>
      <c r="F235" s="38">
        <f t="shared" si="38"/>
        <v>698300.43999999913</v>
      </c>
      <c r="G235" s="39"/>
      <c r="H235" s="37">
        <f t="shared" si="39"/>
        <v>698300.43999999913</v>
      </c>
      <c r="I235" s="36">
        <f>'[1]App.2-BA_Fixed Asset Cont'!E335</f>
        <v>698300.43999999913</v>
      </c>
      <c r="J235" s="40">
        <f>C235/'[1]App.2-BA_Fixed Asset Cont'!D335*'[1]App.2-C_DepExp'!L235</f>
        <v>38.132776778308518</v>
      </c>
      <c r="K235" s="41">
        <f t="shared" si="40"/>
        <v>2.6224158964705684E-2</v>
      </c>
      <c r="L235" s="40">
        <v>45</v>
      </c>
      <c r="M235" s="50">
        <f t="shared" si="41"/>
        <v>2.2222222222222223E-2</v>
      </c>
      <c r="N235" s="43">
        <f t="shared" si="42"/>
        <v>133825.68199999997</v>
      </c>
      <c r="O235" s="43">
        <f t="shared" si="46"/>
        <v>15517.787555555537</v>
      </c>
      <c r="P235" s="44">
        <f t="shared" si="43"/>
        <v>7758.8937777777683</v>
      </c>
      <c r="Q235" s="45">
        <f t="shared" si="44"/>
        <v>157102.36333333325</v>
      </c>
      <c r="R235" s="46">
        <v>159846.03</v>
      </c>
      <c r="S235" s="47">
        <f t="shared" si="45"/>
        <v>2743.6666666667443</v>
      </c>
    </row>
    <row r="236" spans="1:19" x14ac:dyDescent="0.45">
      <c r="A236" s="48">
        <v>1850</v>
      </c>
      <c r="B236" s="49" t="s">
        <v>57</v>
      </c>
      <c r="C236" s="36">
        <f t="shared" si="36"/>
        <v>6551942.5093659144</v>
      </c>
      <c r="D236" s="36"/>
      <c r="E236" s="37">
        <f t="shared" si="37"/>
        <v>6551942.5093659144</v>
      </c>
      <c r="F236" s="38">
        <f t="shared" si="38"/>
        <v>552590.61000000034</v>
      </c>
      <c r="G236" s="39"/>
      <c r="H236" s="37">
        <f t="shared" si="39"/>
        <v>552590.61000000034</v>
      </c>
      <c r="I236" s="36">
        <f>'[1]App.2-BA_Fixed Asset Cont'!E336</f>
        <v>552590.61000000034</v>
      </c>
      <c r="J236" s="40">
        <f>C236/'[1]App.2-BA_Fixed Asset Cont'!D336*'[1]App.2-C_DepExp'!L236</f>
        <v>33.70826593106159</v>
      </c>
      <c r="K236" s="41">
        <f t="shared" si="40"/>
        <v>2.9666313955311392E-2</v>
      </c>
      <c r="L236" s="40">
        <v>40</v>
      </c>
      <c r="M236" s="50">
        <f t="shared" si="41"/>
        <v>2.5000000000000001E-2</v>
      </c>
      <c r="N236" s="43">
        <f t="shared" si="42"/>
        <v>194371.98349999997</v>
      </c>
      <c r="O236" s="43">
        <f t="shared" si="46"/>
        <v>13814.765250000008</v>
      </c>
      <c r="P236" s="44">
        <f t="shared" si="43"/>
        <v>6907.3826250000038</v>
      </c>
      <c r="Q236" s="45">
        <f t="shared" si="44"/>
        <v>215094.13137499997</v>
      </c>
      <c r="R236" s="46">
        <v>161023.49</v>
      </c>
      <c r="S236" s="47">
        <f t="shared" si="45"/>
        <v>-54070.641374999977</v>
      </c>
    </row>
    <row r="237" spans="1:19" x14ac:dyDescent="0.45">
      <c r="A237" s="48">
        <v>1855</v>
      </c>
      <c r="B237" s="49" t="s">
        <v>58</v>
      </c>
      <c r="C237" s="36">
        <f t="shared" si="36"/>
        <v>2749228.0563997268</v>
      </c>
      <c r="D237" s="36"/>
      <c r="E237" s="37">
        <f t="shared" si="37"/>
        <v>2749228.0563997268</v>
      </c>
      <c r="F237" s="38">
        <f t="shared" si="38"/>
        <v>523811.29000000004</v>
      </c>
      <c r="G237" s="39"/>
      <c r="H237" s="37">
        <f t="shared" si="39"/>
        <v>523811.29000000004</v>
      </c>
      <c r="I237" s="36">
        <f>'[1]App.2-BA_Fixed Asset Cont'!E337</f>
        <v>523811.29000000004</v>
      </c>
      <c r="J237" s="40">
        <f>C237/'[1]App.2-BA_Fixed Asset Cont'!D337*'[1]App.2-C_DepExp'!L237</f>
        <v>39.167225827131986</v>
      </c>
      <c r="K237" s="41">
        <f t="shared" si="40"/>
        <v>2.553155039403578E-2</v>
      </c>
      <c r="L237" s="40">
        <v>60</v>
      </c>
      <c r="M237" s="50">
        <f t="shared" si="41"/>
        <v>1.6666666666666666E-2</v>
      </c>
      <c r="N237" s="43">
        <f t="shared" si="42"/>
        <v>70192.054666666663</v>
      </c>
      <c r="O237" s="43">
        <f t="shared" si="46"/>
        <v>8730.1881666666668</v>
      </c>
      <c r="P237" s="44">
        <f t="shared" si="43"/>
        <v>4365.0940833333334</v>
      </c>
      <c r="Q237" s="45">
        <f t="shared" si="44"/>
        <v>83287.336916666653</v>
      </c>
      <c r="R237" s="46">
        <v>74557.149999999994</v>
      </c>
      <c r="S237" s="47">
        <f t="shared" si="45"/>
        <v>-8730.1869166666584</v>
      </c>
    </row>
    <row r="238" spans="1:19" x14ac:dyDescent="0.45">
      <c r="A238" s="48">
        <v>1860</v>
      </c>
      <c r="B238" s="49" t="s">
        <v>59</v>
      </c>
      <c r="C238" s="36">
        <f t="shared" si="36"/>
        <v>469081.23501596926</v>
      </c>
      <c r="D238" s="36"/>
      <c r="E238" s="37">
        <f t="shared" si="37"/>
        <v>469081.23501596926</v>
      </c>
      <c r="F238" s="38">
        <f t="shared" si="38"/>
        <v>0</v>
      </c>
      <c r="G238" s="39"/>
      <c r="H238" s="37">
        <f t="shared" si="39"/>
        <v>0</v>
      </c>
      <c r="I238" s="36">
        <f>'[1]App.2-BA_Fixed Asset Cont'!E338</f>
        <v>0</v>
      </c>
      <c r="J238" s="40"/>
      <c r="K238" s="41">
        <f t="shared" si="40"/>
        <v>0</v>
      </c>
      <c r="L238" s="40">
        <v>25</v>
      </c>
      <c r="M238" s="50">
        <f t="shared" si="41"/>
        <v>0.04</v>
      </c>
      <c r="N238" s="43">
        <f t="shared" si="42"/>
        <v>0</v>
      </c>
      <c r="O238" s="43">
        <f t="shared" si="46"/>
        <v>0</v>
      </c>
      <c r="P238" s="44">
        <f t="shared" si="43"/>
        <v>0</v>
      </c>
      <c r="Q238" s="45">
        <f t="shared" si="44"/>
        <v>0</v>
      </c>
      <c r="R238" s="46"/>
      <c r="S238" s="47">
        <f t="shared" si="45"/>
        <v>0</v>
      </c>
    </row>
    <row r="239" spans="1:19" x14ac:dyDescent="0.45">
      <c r="A239" s="51">
        <v>1860</v>
      </c>
      <c r="B239" s="52" t="s">
        <v>60</v>
      </c>
      <c r="C239" s="36">
        <f t="shared" si="36"/>
        <v>3117386.2479853281</v>
      </c>
      <c r="D239" s="36"/>
      <c r="E239" s="37">
        <f t="shared" si="37"/>
        <v>3117386.2479853281</v>
      </c>
      <c r="F239" s="38">
        <f t="shared" si="38"/>
        <v>134232.45999999996</v>
      </c>
      <c r="G239" s="39"/>
      <c r="H239" s="37">
        <f t="shared" si="39"/>
        <v>134232.45999999996</v>
      </c>
      <c r="I239" s="36">
        <f>'[1]App.2-BA_Fixed Asset Cont'!E339</f>
        <v>134232.45999999996</v>
      </c>
      <c r="J239" s="40">
        <f>C239/'[1]App.2-BA_Fixed Asset Cont'!D339*'[1]App.2-C_DepExp'!L239</f>
        <v>12.068694604980822</v>
      </c>
      <c r="K239" s="41">
        <f t="shared" si="40"/>
        <v>8.2859002794493958E-2</v>
      </c>
      <c r="L239" s="40">
        <v>12</v>
      </c>
      <c r="M239" s="50">
        <f t="shared" si="41"/>
        <v>8.3333333333333329E-2</v>
      </c>
      <c r="N239" s="43">
        <f t="shared" si="42"/>
        <v>258303.51583333331</v>
      </c>
      <c r="O239" s="43">
        <f t="shared" si="46"/>
        <v>11186.03833333333</v>
      </c>
      <c r="P239" s="44">
        <f t="shared" si="43"/>
        <v>5593.0191666666651</v>
      </c>
      <c r="Q239" s="45">
        <f t="shared" si="44"/>
        <v>275082.5733333333</v>
      </c>
      <c r="R239" s="46">
        <v>318104.92</v>
      </c>
      <c r="S239" s="47">
        <f t="shared" si="45"/>
        <v>43022.346666666679</v>
      </c>
    </row>
    <row r="240" spans="1:19" x14ac:dyDescent="0.45">
      <c r="A240" s="51">
        <v>1905</v>
      </c>
      <c r="B240" s="52" t="s">
        <v>47</v>
      </c>
      <c r="C240" s="36">
        <f t="shared" si="36"/>
        <v>0</v>
      </c>
      <c r="D240" s="36"/>
      <c r="E240" s="37">
        <f t="shared" si="37"/>
        <v>0</v>
      </c>
      <c r="F240" s="38">
        <f t="shared" si="38"/>
        <v>0</v>
      </c>
      <c r="G240" s="39"/>
      <c r="H240" s="37">
        <f t="shared" si="39"/>
        <v>0</v>
      </c>
      <c r="I240" s="36">
        <f>'[1]App.2-BA_Fixed Asset Cont'!E340</f>
        <v>0</v>
      </c>
      <c r="J240" s="40"/>
      <c r="K240" s="41">
        <f t="shared" si="40"/>
        <v>0</v>
      </c>
      <c r="L240" s="40"/>
      <c r="M240" s="50">
        <f t="shared" si="41"/>
        <v>0</v>
      </c>
      <c r="N240" s="43">
        <f t="shared" si="42"/>
        <v>0</v>
      </c>
      <c r="O240" s="43">
        <f t="shared" si="46"/>
        <v>0</v>
      </c>
      <c r="P240" s="44">
        <f t="shared" si="43"/>
        <v>0</v>
      </c>
      <c r="Q240" s="45">
        <f t="shared" si="44"/>
        <v>0</v>
      </c>
      <c r="R240" s="46"/>
      <c r="S240" s="47">
        <f t="shared" si="45"/>
        <v>0</v>
      </c>
    </row>
    <row r="241" spans="1:19" x14ac:dyDescent="0.45">
      <c r="A241" s="48">
        <v>1908</v>
      </c>
      <c r="B241" s="49" t="s">
        <v>61</v>
      </c>
      <c r="C241" s="36">
        <f t="shared" si="36"/>
        <v>0</v>
      </c>
      <c r="D241" s="36"/>
      <c r="E241" s="37">
        <f t="shared" si="37"/>
        <v>0</v>
      </c>
      <c r="F241" s="38">
        <f t="shared" si="38"/>
        <v>0</v>
      </c>
      <c r="G241" s="39"/>
      <c r="H241" s="37">
        <f t="shared" si="39"/>
        <v>0</v>
      </c>
      <c r="I241" s="36">
        <f>'[1]App.2-BA_Fixed Asset Cont'!E341</f>
        <v>0</v>
      </c>
      <c r="J241" s="40"/>
      <c r="K241" s="41">
        <f t="shared" si="40"/>
        <v>0</v>
      </c>
      <c r="L241" s="40"/>
      <c r="M241" s="50">
        <f t="shared" si="41"/>
        <v>0</v>
      </c>
      <c r="N241" s="43">
        <f t="shared" si="42"/>
        <v>0</v>
      </c>
      <c r="O241" s="43">
        <f t="shared" si="46"/>
        <v>0</v>
      </c>
      <c r="P241" s="44">
        <f t="shared" si="43"/>
        <v>0</v>
      </c>
      <c r="Q241" s="45">
        <f t="shared" si="44"/>
        <v>0</v>
      </c>
      <c r="R241" s="46"/>
      <c r="S241" s="47">
        <f t="shared" si="45"/>
        <v>0</v>
      </c>
    </row>
    <row r="242" spans="1:19" x14ac:dyDescent="0.45">
      <c r="A242" s="48">
        <v>1910</v>
      </c>
      <c r="B242" s="49" t="s">
        <v>49</v>
      </c>
      <c r="C242" s="36">
        <f t="shared" si="36"/>
        <v>223638.78</v>
      </c>
      <c r="D242" s="36"/>
      <c r="E242" s="37">
        <f t="shared" si="37"/>
        <v>223638.78</v>
      </c>
      <c r="F242" s="38">
        <f t="shared" si="38"/>
        <v>47056.26999999999</v>
      </c>
      <c r="G242" s="39"/>
      <c r="H242" s="37">
        <f t="shared" si="39"/>
        <v>47056.26999999999</v>
      </c>
      <c r="I242" s="36">
        <f>'[1]App.2-BA_Fixed Asset Cont'!E342</f>
        <v>47056.26999999999</v>
      </c>
      <c r="J242" s="40">
        <f>C242/'[1]App.2-BA_Fixed Asset Cont'!D342*'[1]App.2-C_DepExp'!L242</f>
        <v>51.095237003319156</v>
      </c>
      <c r="K242" s="41">
        <f t="shared" si="40"/>
        <v>1.9571295851608238E-2</v>
      </c>
      <c r="L242" s="40">
        <v>55</v>
      </c>
      <c r="M242" s="50">
        <f t="shared" si="41"/>
        <v>1.8181818181818181E-2</v>
      </c>
      <c r="N242" s="43">
        <f t="shared" si="42"/>
        <v>4376.9007272727276</v>
      </c>
      <c r="O242" s="43">
        <f t="shared" si="46"/>
        <v>855.5685454545453</v>
      </c>
      <c r="P242" s="44">
        <f t="shared" si="43"/>
        <v>427.78427272727265</v>
      </c>
      <c r="Q242" s="45">
        <f t="shared" si="44"/>
        <v>5660.2535454545459</v>
      </c>
      <c r="R242" s="46">
        <v>4804.6899999999996</v>
      </c>
      <c r="S242" s="47">
        <f t="shared" si="45"/>
        <v>-855.56354545454633</v>
      </c>
    </row>
    <row r="243" spans="1:19" x14ac:dyDescent="0.45">
      <c r="A243" s="48">
        <v>1915</v>
      </c>
      <c r="B243" s="49" t="s">
        <v>62</v>
      </c>
      <c r="C243" s="36">
        <f t="shared" si="36"/>
        <v>21131.350000000006</v>
      </c>
      <c r="D243" s="36"/>
      <c r="E243" s="37">
        <f t="shared" si="37"/>
        <v>21131.350000000006</v>
      </c>
      <c r="F243" s="38">
        <f t="shared" si="38"/>
        <v>2395</v>
      </c>
      <c r="G243" s="39"/>
      <c r="H243" s="37">
        <f t="shared" si="39"/>
        <v>2395</v>
      </c>
      <c r="I243" s="36">
        <f>'[1]App.2-BA_Fixed Asset Cont'!E343</f>
        <v>2395</v>
      </c>
      <c r="J243" s="40">
        <f>C243/'[1]App.2-BA_Fixed Asset Cont'!D343*'[1]App.2-C_DepExp'!L243</f>
        <v>2.3630830168592358</v>
      </c>
      <c r="K243" s="41">
        <f t="shared" si="40"/>
        <v>0.42317599206865614</v>
      </c>
      <c r="L243" s="40">
        <v>10</v>
      </c>
      <c r="M243" s="50">
        <f t="shared" si="41"/>
        <v>0.1</v>
      </c>
      <c r="N243" s="43">
        <f t="shared" si="42"/>
        <v>8942.2799999999988</v>
      </c>
      <c r="O243" s="43">
        <f t="shared" si="46"/>
        <v>239.5</v>
      </c>
      <c r="P243" s="44">
        <f t="shared" si="43"/>
        <v>119.75</v>
      </c>
      <c r="Q243" s="45">
        <f t="shared" si="44"/>
        <v>9301.5299999999988</v>
      </c>
      <c r="R243" s="46">
        <v>2424.0700000000002</v>
      </c>
      <c r="S243" s="47">
        <f t="shared" si="45"/>
        <v>-6877.4599999999991</v>
      </c>
    </row>
    <row r="244" spans="1:19" x14ac:dyDescent="0.45">
      <c r="A244" s="48">
        <v>1915</v>
      </c>
      <c r="B244" s="49" t="s">
        <v>63</v>
      </c>
      <c r="C244" s="36">
        <f t="shared" si="36"/>
        <v>0</v>
      </c>
      <c r="D244" s="36"/>
      <c r="E244" s="37">
        <f t="shared" si="37"/>
        <v>0</v>
      </c>
      <c r="F244" s="38">
        <f t="shared" si="38"/>
        <v>0</v>
      </c>
      <c r="G244" s="39"/>
      <c r="H244" s="37">
        <f t="shared" si="39"/>
        <v>0</v>
      </c>
      <c r="I244" s="36">
        <f>'[1]App.2-BA_Fixed Asset Cont'!E344</f>
        <v>0</v>
      </c>
      <c r="J244" s="40"/>
      <c r="K244" s="41">
        <f t="shared" si="40"/>
        <v>0</v>
      </c>
      <c r="L244" s="40"/>
      <c r="M244" s="50">
        <f t="shared" si="41"/>
        <v>0</v>
      </c>
      <c r="N244" s="43">
        <f t="shared" si="42"/>
        <v>0</v>
      </c>
      <c r="O244" s="43">
        <f t="shared" si="46"/>
        <v>0</v>
      </c>
      <c r="P244" s="44">
        <f t="shared" si="43"/>
        <v>0</v>
      </c>
      <c r="Q244" s="45">
        <f t="shared" si="44"/>
        <v>0</v>
      </c>
      <c r="R244" s="46"/>
      <c r="S244" s="47">
        <f t="shared" si="45"/>
        <v>0</v>
      </c>
    </row>
    <row r="245" spans="1:19" x14ac:dyDescent="0.45">
      <c r="A245" s="48">
        <v>1920</v>
      </c>
      <c r="B245" s="49" t="s">
        <v>64</v>
      </c>
      <c r="C245" s="36">
        <f t="shared" si="36"/>
        <v>0</v>
      </c>
      <c r="D245" s="36"/>
      <c r="E245" s="37">
        <f t="shared" si="37"/>
        <v>0</v>
      </c>
      <c r="F245" s="38">
        <f t="shared" si="38"/>
        <v>0</v>
      </c>
      <c r="G245" s="39"/>
      <c r="H245" s="37">
        <f t="shared" si="39"/>
        <v>0</v>
      </c>
      <c r="I245" s="36">
        <f>'[1]App.2-BA_Fixed Asset Cont'!E345</f>
        <v>0</v>
      </c>
      <c r="J245" s="40"/>
      <c r="K245" s="41">
        <f t="shared" si="40"/>
        <v>0</v>
      </c>
      <c r="L245" s="40"/>
      <c r="M245" s="50">
        <f t="shared" si="41"/>
        <v>0</v>
      </c>
      <c r="N245" s="43">
        <f t="shared" si="42"/>
        <v>0</v>
      </c>
      <c r="O245" s="43">
        <f t="shared" si="46"/>
        <v>0</v>
      </c>
      <c r="P245" s="44">
        <f t="shared" si="43"/>
        <v>0</v>
      </c>
      <c r="Q245" s="45">
        <f t="shared" si="44"/>
        <v>0</v>
      </c>
      <c r="R245" s="46"/>
      <c r="S245" s="47">
        <f t="shared" si="45"/>
        <v>0</v>
      </c>
    </row>
    <row r="246" spans="1:19" x14ac:dyDescent="0.45">
      <c r="A246" s="48">
        <v>1920</v>
      </c>
      <c r="B246" s="49" t="s">
        <v>65</v>
      </c>
      <c r="C246" s="36">
        <f t="shared" si="36"/>
        <v>0</v>
      </c>
      <c r="D246" s="36"/>
      <c r="E246" s="37">
        <f t="shared" si="37"/>
        <v>0</v>
      </c>
      <c r="F246" s="38">
        <f t="shared" si="38"/>
        <v>0</v>
      </c>
      <c r="G246" s="39"/>
      <c r="H246" s="37">
        <f t="shared" si="39"/>
        <v>0</v>
      </c>
      <c r="I246" s="36">
        <f>'[1]App.2-BA_Fixed Asset Cont'!E346</f>
        <v>0</v>
      </c>
      <c r="J246" s="40"/>
      <c r="K246" s="41">
        <f t="shared" si="40"/>
        <v>0</v>
      </c>
      <c r="L246" s="40"/>
      <c r="M246" s="50">
        <f t="shared" si="41"/>
        <v>0</v>
      </c>
      <c r="N246" s="43">
        <f t="shared" si="42"/>
        <v>0</v>
      </c>
      <c r="O246" s="43">
        <f t="shared" si="46"/>
        <v>0</v>
      </c>
      <c r="P246" s="44">
        <f t="shared" si="43"/>
        <v>0</v>
      </c>
      <c r="Q246" s="45">
        <f t="shared" si="44"/>
        <v>0</v>
      </c>
      <c r="R246" s="46"/>
      <c r="S246" s="47">
        <f t="shared" si="45"/>
        <v>0</v>
      </c>
    </row>
    <row r="247" spans="1:19" x14ac:dyDescent="0.45">
      <c r="A247" s="48">
        <v>1920</v>
      </c>
      <c r="B247" s="49" t="s">
        <v>66</v>
      </c>
      <c r="C247" s="36">
        <f t="shared" si="36"/>
        <v>83695.75</v>
      </c>
      <c r="D247" s="36"/>
      <c r="E247" s="37">
        <f t="shared" si="37"/>
        <v>83695.75</v>
      </c>
      <c r="F247" s="38">
        <f t="shared" si="38"/>
        <v>34018.25</v>
      </c>
      <c r="G247" s="39"/>
      <c r="H247" s="37">
        <f t="shared" si="39"/>
        <v>34018.25</v>
      </c>
      <c r="I247" s="36">
        <f>'[1]App.2-BA_Fixed Asset Cont'!E347</f>
        <v>34018.25</v>
      </c>
      <c r="J247" s="40">
        <f>C247/'[1]App.2-BA_Fixed Asset Cont'!D347*'[1]App.2-C_DepExp'!L247</f>
        <v>4.0574284719510798</v>
      </c>
      <c r="K247" s="41">
        <f t="shared" si="40"/>
        <v>0.24646152283718112</v>
      </c>
      <c r="L247" s="40">
        <v>5</v>
      </c>
      <c r="M247" s="50">
        <f t="shared" si="41"/>
        <v>0.2</v>
      </c>
      <c r="N247" s="43">
        <f t="shared" si="42"/>
        <v>20627.782000000003</v>
      </c>
      <c r="O247" s="43">
        <f t="shared" si="46"/>
        <v>6803.65</v>
      </c>
      <c r="P247" s="44">
        <f t="shared" si="43"/>
        <v>3401.8249999999998</v>
      </c>
      <c r="Q247" s="45">
        <f t="shared" si="44"/>
        <v>30833.257000000001</v>
      </c>
      <c r="R247" s="46">
        <v>24029.46</v>
      </c>
      <c r="S247" s="47">
        <f t="shared" si="45"/>
        <v>-6803.7970000000023</v>
      </c>
    </row>
    <row r="248" spans="1:19" x14ac:dyDescent="0.45">
      <c r="A248" s="48">
        <v>1930</v>
      </c>
      <c r="B248" s="49" t="s">
        <v>67</v>
      </c>
      <c r="C248" s="36">
        <f t="shared" si="36"/>
        <v>1051728.2000000009</v>
      </c>
      <c r="D248" s="36">
        <f>7413.19+6395.66</f>
        <v>13808.849999999999</v>
      </c>
      <c r="E248" s="37">
        <f t="shared" si="37"/>
        <v>1037919.3500000009</v>
      </c>
      <c r="F248" s="38">
        <f t="shared" si="38"/>
        <v>137333.99999999991</v>
      </c>
      <c r="G248" s="39"/>
      <c r="H248" s="37">
        <f t="shared" si="39"/>
        <v>137333.99999999991</v>
      </c>
      <c r="I248" s="36">
        <f>'[1]App.2-BA_Fixed Asset Cont'!E348</f>
        <v>137333.99999999991</v>
      </c>
      <c r="J248" s="40">
        <f>C248/'[1]App.2-BA_Fixed Asset Cont'!D348*'[1]App.2-C_DepExp'!L248</f>
        <v>2.793564910100014</v>
      </c>
      <c r="K248" s="41">
        <f t="shared" si="40"/>
        <v>0.35796555017731752</v>
      </c>
      <c r="L248" s="40">
        <v>8</v>
      </c>
      <c r="M248" s="50">
        <f t="shared" si="41"/>
        <v>0.125</v>
      </c>
      <c r="N248" s="43">
        <f t="shared" si="42"/>
        <v>371539.37116243411</v>
      </c>
      <c r="O248" s="43">
        <f t="shared" si="46"/>
        <v>17166.749999999989</v>
      </c>
      <c r="P248" s="44">
        <f t="shared" si="43"/>
        <v>8583.3749999999945</v>
      </c>
      <c r="Q248" s="45">
        <f t="shared" si="44"/>
        <v>397289.49616243411</v>
      </c>
      <c r="R248" s="46">
        <v>216635.16</v>
      </c>
      <c r="S248" s="47">
        <f t="shared" si="45"/>
        <v>-180654.33616243411</v>
      </c>
    </row>
    <row r="249" spans="1:19" x14ac:dyDescent="0.45">
      <c r="A249" s="48">
        <v>1935</v>
      </c>
      <c r="B249" s="49" t="s">
        <v>68</v>
      </c>
      <c r="C249" s="36">
        <f t="shared" si="36"/>
        <v>0</v>
      </c>
      <c r="D249" s="36"/>
      <c r="E249" s="37">
        <f t="shared" si="37"/>
        <v>0</v>
      </c>
      <c r="F249" s="38">
        <f t="shared" si="38"/>
        <v>0</v>
      </c>
      <c r="G249" s="39"/>
      <c r="H249" s="37">
        <f t="shared" si="39"/>
        <v>0</v>
      </c>
      <c r="I249" s="36">
        <f>'[1]App.2-BA_Fixed Asset Cont'!E349</f>
        <v>0</v>
      </c>
      <c r="J249" s="40"/>
      <c r="K249" s="41">
        <f t="shared" si="40"/>
        <v>0</v>
      </c>
      <c r="L249" s="40"/>
      <c r="M249" s="50">
        <f t="shared" si="41"/>
        <v>0</v>
      </c>
      <c r="N249" s="43">
        <f t="shared" si="42"/>
        <v>0</v>
      </c>
      <c r="O249" s="43">
        <f t="shared" si="46"/>
        <v>0</v>
      </c>
      <c r="P249" s="44">
        <f t="shared" si="43"/>
        <v>0</v>
      </c>
      <c r="Q249" s="45">
        <f t="shared" si="44"/>
        <v>0</v>
      </c>
      <c r="R249" s="46"/>
      <c r="S249" s="47">
        <f t="shared" si="45"/>
        <v>0</v>
      </c>
    </row>
    <row r="250" spans="1:19" x14ac:dyDescent="0.45">
      <c r="A250" s="48">
        <v>1940</v>
      </c>
      <c r="B250" s="49" t="s">
        <v>69</v>
      </c>
      <c r="C250" s="36">
        <f t="shared" si="36"/>
        <v>74551.109999999986</v>
      </c>
      <c r="D250" s="36">
        <v>7203.35</v>
      </c>
      <c r="E250" s="37">
        <f t="shared" si="37"/>
        <v>67347.75999999998</v>
      </c>
      <c r="F250" s="38">
        <f t="shared" si="38"/>
        <v>23803.409999999974</v>
      </c>
      <c r="G250" s="39"/>
      <c r="H250" s="37">
        <f t="shared" si="39"/>
        <v>23803.409999999974</v>
      </c>
      <c r="I250" s="36">
        <f>'[1]App.2-BA_Fixed Asset Cont'!E350</f>
        <v>23803.409999999974</v>
      </c>
      <c r="J250" s="40">
        <f>C250/'[1]App.2-BA_Fixed Asset Cont'!D350*'[1]App.2-C_DepExp'!L250</f>
        <v>3.8780344842904748</v>
      </c>
      <c r="K250" s="41">
        <f t="shared" si="40"/>
        <v>0.25786258581528831</v>
      </c>
      <c r="L250" s="40">
        <v>10</v>
      </c>
      <c r="M250" s="50">
        <f t="shared" si="41"/>
        <v>0.1</v>
      </c>
      <c r="N250" s="43">
        <f t="shared" si="42"/>
        <v>17366.467542467439</v>
      </c>
      <c r="O250" s="43">
        <f t="shared" si="46"/>
        <v>2380.3409999999976</v>
      </c>
      <c r="P250" s="44">
        <f t="shared" si="43"/>
        <v>1190.1704999999988</v>
      </c>
      <c r="Q250" s="45">
        <f t="shared" si="44"/>
        <v>20936.979042467436</v>
      </c>
      <c r="R250" s="46">
        <v>21335.55</v>
      </c>
      <c r="S250" s="47">
        <f t="shared" si="45"/>
        <v>398.57095753256363</v>
      </c>
    </row>
    <row r="251" spans="1:19" x14ac:dyDescent="0.45">
      <c r="A251" s="48">
        <v>1945</v>
      </c>
      <c r="B251" s="49" t="s">
        <v>70</v>
      </c>
      <c r="C251" s="36">
        <f t="shared" si="36"/>
        <v>9193.1400000000012</v>
      </c>
      <c r="D251" s="36"/>
      <c r="E251" s="37">
        <f t="shared" si="37"/>
        <v>9193.1400000000012</v>
      </c>
      <c r="F251" s="38">
        <f t="shared" si="38"/>
        <v>0</v>
      </c>
      <c r="G251" s="39"/>
      <c r="H251" s="37">
        <f t="shared" si="39"/>
        <v>0</v>
      </c>
      <c r="I251" s="36">
        <f>'[1]App.2-BA_Fixed Asset Cont'!E351</f>
        <v>0</v>
      </c>
      <c r="J251" s="40">
        <f>C251/'[1]App.2-BA_Fixed Asset Cont'!D351*'[1]App.2-C_DepExp'!L251</f>
        <v>5.0853623120261764</v>
      </c>
      <c r="K251" s="41">
        <f t="shared" si="40"/>
        <v>0.19664282280047948</v>
      </c>
      <c r="L251" s="40">
        <v>8</v>
      </c>
      <c r="M251" s="50">
        <f t="shared" si="41"/>
        <v>0.125</v>
      </c>
      <c r="N251" s="43">
        <f t="shared" si="42"/>
        <v>1807.7650000000001</v>
      </c>
      <c r="O251" s="43">
        <f t="shared" si="46"/>
        <v>0</v>
      </c>
      <c r="P251" s="44">
        <f t="shared" si="43"/>
        <v>0</v>
      </c>
      <c r="Q251" s="45">
        <f t="shared" si="44"/>
        <v>1807.7650000000001</v>
      </c>
      <c r="R251" s="46">
        <v>1807.77</v>
      </c>
      <c r="S251" s="47">
        <f t="shared" si="45"/>
        <v>4.9999999998817657E-3</v>
      </c>
    </row>
    <row r="252" spans="1:19" x14ac:dyDescent="0.45">
      <c r="A252" s="48">
        <v>1950</v>
      </c>
      <c r="B252" s="49" t="s">
        <v>71</v>
      </c>
      <c r="C252" s="36">
        <f t="shared" si="36"/>
        <v>43881.82</v>
      </c>
      <c r="D252" s="36"/>
      <c r="E252" s="37">
        <f t="shared" si="37"/>
        <v>43881.82</v>
      </c>
      <c r="F252" s="38">
        <f t="shared" si="38"/>
        <v>0</v>
      </c>
      <c r="G252" s="39"/>
      <c r="H252" s="37">
        <f t="shared" si="39"/>
        <v>0</v>
      </c>
      <c r="I252" s="36">
        <f>'[1]App.2-BA_Fixed Asset Cont'!E352</f>
        <v>0</v>
      </c>
      <c r="J252" s="40">
        <f>C252/'[1]App.2-BA_Fixed Asset Cont'!D352*'[1]App.2-C_DepExp'!L252</f>
        <v>5.4774734516450154</v>
      </c>
      <c r="K252" s="41">
        <f t="shared" si="40"/>
        <v>0.18256592365585564</v>
      </c>
      <c r="L252" s="40">
        <v>8</v>
      </c>
      <c r="M252" s="50">
        <f t="shared" si="41"/>
        <v>0.125</v>
      </c>
      <c r="N252" s="43">
        <f t="shared" si="42"/>
        <v>8011.3249999999998</v>
      </c>
      <c r="O252" s="43">
        <f t="shared" si="46"/>
        <v>0</v>
      </c>
      <c r="P252" s="44">
        <f t="shared" si="43"/>
        <v>0</v>
      </c>
      <c r="Q252" s="45">
        <f t="shared" si="44"/>
        <v>8011.3249999999998</v>
      </c>
      <c r="R252" s="46">
        <v>8011.33</v>
      </c>
      <c r="S252" s="47">
        <f t="shared" si="45"/>
        <v>5.0000000001091394E-3</v>
      </c>
    </row>
    <row r="253" spans="1:19" x14ac:dyDescent="0.45">
      <c r="A253" s="48">
        <v>1955</v>
      </c>
      <c r="B253" s="49" t="s">
        <v>72</v>
      </c>
      <c r="C253" s="36">
        <f t="shared" si="36"/>
        <v>0</v>
      </c>
      <c r="D253" s="36"/>
      <c r="E253" s="37">
        <f t="shared" si="37"/>
        <v>0</v>
      </c>
      <c r="F253" s="38">
        <f t="shared" si="38"/>
        <v>0</v>
      </c>
      <c r="G253" s="39"/>
      <c r="H253" s="37">
        <f t="shared" si="39"/>
        <v>0</v>
      </c>
      <c r="I253" s="36">
        <f>'[1]App.2-BA_Fixed Asset Cont'!E353</f>
        <v>0</v>
      </c>
      <c r="J253" s="40"/>
      <c r="K253" s="41">
        <f t="shared" si="40"/>
        <v>0</v>
      </c>
      <c r="L253" s="40"/>
      <c r="M253" s="50">
        <f t="shared" si="41"/>
        <v>0</v>
      </c>
      <c r="N253" s="43">
        <f t="shared" si="42"/>
        <v>0</v>
      </c>
      <c r="O253" s="43">
        <f t="shared" si="46"/>
        <v>0</v>
      </c>
      <c r="P253" s="44">
        <f t="shared" si="43"/>
        <v>0</v>
      </c>
      <c r="Q253" s="45">
        <f t="shared" si="44"/>
        <v>0</v>
      </c>
      <c r="R253" s="46"/>
      <c r="S253" s="47">
        <f t="shared" si="45"/>
        <v>0</v>
      </c>
    </row>
    <row r="254" spans="1:19" x14ac:dyDescent="0.45">
      <c r="A254" s="51">
        <v>1955</v>
      </c>
      <c r="B254" s="52" t="s">
        <v>73</v>
      </c>
      <c r="C254" s="36">
        <f t="shared" si="36"/>
        <v>0</v>
      </c>
      <c r="D254" s="36"/>
      <c r="E254" s="37">
        <f t="shared" si="37"/>
        <v>0</v>
      </c>
      <c r="F254" s="38">
        <f t="shared" si="38"/>
        <v>0</v>
      </c>
      <c r="G254" s="39"/>
      <c r="H254" s="37">
        <f t="shared" si="39"/>
        <v>0</v>
      </c>
      <c r="I254" s="36">
        <f>'[1]App.2-BA_Fixed Asset Cont'!E354</f>
        <v>0</v>
      </c>
      <c r="J254" s="40"/>
      <c r="K254" s="41">
        <f t="shared" si="40"/>
        <v>0</v>
      </c>
      <c r="L254" s="40"/>
      <c r="M254" s="50">
        <f t="shared" si="41"/>
        <v>0</v>
      </c>
      <c r="N254" s="43">
        <f t="shared" si="42"/>
        <v>0</v>
      </c>
      <c r="O254" s="43">
        <f t="shared" si="46"/>
        <v>0</v>
      </c>
      <c r="P254" s="44">
        <f t="shared" si="43"/>
        <v>0</v>
      </c>
      <c r="Q254" s="45">
        <f t="shared" si="44"/>
        <v>0</v>
      </c>
      <c r="R254" s="46"/>
      <c r="S254" s="47">
        <f t="shared" si="45"/>
        <v>0</v>
      </c>
    </row>
    <row r="255" spans="1:19" x14ac:dyDescent="0.45">
      <c r="A255" s="48">
        <v>1960</v>
      </c>
      <c r="B255" s="49" t="s">
        <v>74</v>
      </c>
      <c r="C255" s="36">
        <f t="shared" si="36"/>
        <v>0</v>
      </c>
      <c r="D255" s="36"/>
      <c r="E255" s="37">
        <f t="shared" si="37"/>
        <v>0</v>
      </c>
      <c r="F255" s="38">
        <f t="shared" si="38"/>
        <v>0</v>
      </c>
      <c r="G255" s="39"/>
      <c r="H255" s="37">
        <f t="shared" si="39"/>
        <v>0</v>
      </c>
      <c r="I255" s="36">
        <f>'[1]App.2-BA_Fixed Asset Cont'!E355</f>
        <v>0</v>
      </c>
      <c r="J255" s="40"/>
      <c r="K255" s="41">
        <f t="shared" si="40"/>
        <v>0</v>
      </c>
      <c r="L255" s="40"/>
      <c r="M255" s="50">
        <f t="shared" si="41"/>
        <v>0</v>
      </c>
      <c r="N255" s="43">
        <f t="shared" si="42"/>
        <v>0</v>
      </c>
      <c r="O255" s="43">
        <f t="shared" si="46"/>
        <v>0</v>
      </c>
      <c r="P255" s="44">
        <f t="shared" si="43"/>
        <v>0</v>
      </c>
      <c r="Q255" s="45">
        <f t="shared" si="44"/>
        <v>0</v>
      </c>
      <c r="R255" s="46"/>
      <c r="S255" s="47">
        <f t="shared" si="45"/>
        <v>0</v>
      </c>
    </row>
    <row r="256" spans="1:19" x14ac:dyDescent="0.45">
      <c r="A256" s="51">
        <v>1970</v>
      </c>
      <c r="B256" s="53" t="s">
        <v>75</v>
      </c>
      <c r="C256" s="36">
        <f t="shared" si="36"/>
        <v>0</v>
      </c>
      <c r="D256" s="36"/>
      <c r="E256" s="37">
        <f t="shared" si="37"/>
        <v>0</v>
      </c>
      <c r="F256" s="38">
        <f t="shared" si="38"/>
        <v>0</v>
      </c>
      <c r="G256" s="39"/>
      <c r="H256" s="37">
        <f t="shared" si="39"/>
        <v>0</v>
      </c>
      <c r="I256" s="36">
        <f>'[1]App.2-BA_Fixed Asset Cont'!E356</f>
        <v>0</v>
      </c>
      <c r="J256" s="40"/>
      <c r="K256" s="41">
        <f t="shared" si="40"/>
        <v>0</v>
      </c>
      <c r="L256" s="40"/>
      <c r="M256" s="50">
        <f t="shared" si="41"/>
        <v>0</v>
      </c>
      <c r="N256" s="43">
        <f t="shared" si="42"/>
        <v>0</v>
      </c>
      <c r="O256" s="43">
        <f t="shared" si="46"/>
        <v>0</v>
      </c>
      <c r="P256" s="44">
        <f t="shared" si="43"/>
        <v>0</v>
      </c>
      <c r="Q256" s="45">
        <f t="shared" si="44"/>
        <v>0</v>
      </c>
      <c r="R256" s="46"/>
      <c r="S256" s="47">
        <f t="shared" si="45"/>
        <v>0</v>
      </c>
    </row>
    <row r="257" spans="1:19" x14ac:dyDescent="0.45">
      <c r="A257" s="48">
        <v>1975</v>
      </c>
      <c r="B257" s="49" t="s">
        <v>76</v>
      </c>
      <c r="C257" s="36">
        <f t="shared" si="36"/>
        <v>0</v>
      </c>
      <c r="D257" s="36"/>
      <c r="E257" s="37">
        <f t="shared" si="37"/>
        <v>0</v>
      </c>
      <c r="F257" s="38">
        <f t="shared" si="38"/>
        <v>0</v>
      </c>
      <c r="G257" s="39"/>
      <c r="H257" s="37">
        <f t="shared" si="39"/>
        <v>0</v>
      </c>
      <c r="I257" s="36">
        <f>'[1]App.2-BA_Fixed Asset Cont'!E357</f>
        <v>0</v>
      </c>
      <c r="J257" s="40"/>
      <c r="K257" s="41">
        <f t="shared" si="40"/>
        <v>0</v>
      </c>
      <c r="L257" s="40"/>
      <c r="M257" s="50">
        <f t="shared" si="41"/>
        <v>0</v>
      </c>
      <c r="N257" s="43">
        <f t="shared" si="42"/>
        <v>0</v>
      </c>
      <c r="O257" s="43">
        <f t="shared" si="46"/>
        <v>0</v>
      </c>
      <c r="P257" s="44">
        <f t="shared" si="43"/>
        <v>0</v>
      </c>
      <c r="Q257" s="45">
        <f t="shared" si="44"/>
        <v>0</v>
      </c>
      <c r="R257" s="46"/>
      <c r="S257" s="47">
        <f t="shared" si="45"/>
        <v>0</v>
      </c>
    </row>
    <row r="258" spans="1:19" x14ac:dyDescent="0.45">
      <c r="A258" s="48">
        <v>1980</v>
      </c>
      <c r="B258" s="49" t="s">
        <v>77</v>
      </c>
      <c r="C258" s="36">
        <f t="shared" si="36"/>
        <v>198467.89</v>
      </c>
      <c r="D258" s="36"/>
      <c r="E258" s="37">
        <f t="shared" si="37"/>
        <v>198467.89</v>
      </c>
      <c r="F258" s="38">
        <f t="shared" si="38"/>
        <v>3856.3099999999977</v>
      </c>
      <c r="G258" s="39"/>
      <c r="H258" s="37">
        <f t="shared" si="39"/>
        <v>3856.3099999999977</v>
      </c>
      <c r="I258" s="36">
        <f>'[1]App.2-BA_Fixed Asset Cont'!E358</f>
        <v>3856.3099999999977</v>
      </c>
      <c r="J258" s="40">
        <f>C258/'[1]App.2-BA_Fixed Asset Cont'!D358*'[1]App.2-C_DepExp'!L258</f>
        <v>3.8735926727328032</v>
      </c>
      <c r="K258" s="41">
        <f t="shared" si="40"/>
        <v>0.25815827436871525</v>
      </c>
      <c r="L258" s="40">
        <v>5</v>
      </c>
      <c r="M258" s="50">
        <f t="shared" si="41"/>
        <v>0.2</v>
      </c>
      <c r="N258" s="43">
        <f t="shared" si="42"/>
        <v>51236.127999999997</v>
      </c>
      <c r="O258" s="43">
        <f t="shared" si="46"/>
        <v>771.26199999999949</v>
      </c>
      <c r="P258" s="44">
        <f t="shared" si="43"/>
        <v>385.63099999999974</v>
      </c>
      <c r="Q258" s="45">
        <f t="shared" si="44"/>
        <v>52393.021000000001</v>
      </c>
      <c r="R258" s="46"/>
      <c r="S258" s="47">
        <f t="shared" si="45"/>
        <v>-52393.021000000001</v>
      </c>
    </row>
    <row r="259" spans="1:19" x14ac:dyDescent="0.45">
      <c r="A259" s="48">
        <v>1985</v>
      </c>
      <c r="B259" s="49" t="s">
        <v>78</v>
      </c>
      <c r="C259" s="36">
        <f t="shared" si="36"/>
        <v>0</v>
      </c>
      <c r="D259" s="36"/>
      <c r="E259" s="37">
        <f t="shared" si="37"/>
        <v>0</v>
      </c>
      <c r="F259" s="38">
        <f t="shared" si="38"/>
        <v>0</v>
      </c>
      <c r="G259" s="39"/>
      <c r="H259" s="37">
        <f t="shared" si="39"/>
        <v>0</v>
      </c>
      <c r="I259" s="36">
        <f>'[1]App.2-BA_Fixed Asset Cont'!E359</f>
        <v>0</v>
      </c>
      <c r="J259" s="40"/>
      <c r="K259" s="41">
        <f t="shared" si="40"/>
        <v>0</v>
      </c>
      <c r="L259" s="40"/>
      <c r="M259" s="50">
        <f t="shared" si="41"/>
        <v>0</v>
      </c>
      <c r="N259" s="43">
        <f t="shared" si="42"/>
        <v>0</v>
      </c>
      <c r="O259" s="43">
        <f t="shared" si="46"/>
        <v>0</v>
      </c>
      <c r="P259" s="44">
        <f t="shared" si="43"/>
        <v>0</v>
      </c>
      <c r="Q259" s="45">
        <f t="shared" si="44"/>
        <v>0</v>
      </c>
      <c r="R259" s="46"/>
      <c r="S259" s="47">
        <f t="shared" si="45"/>
        <v>0</v>
      </c>
    </row>
    <row r="260" spans="1:19" x14ac:dyDescent="0.45">
      <c r="A260" s="48">
        <v>1990</v>
      </c>
      <c r="B260" s="54" t="s">
        <v>79</v>
      </c>
      <c r="C260" s="36">
        <f t="shared" si="36"/>
        <v>0</v>
      </c>
      <c r="D260" s="36"/>
      <c r="E260" s="37">
        <f t="shared" si="37"/>
        <v>0</v>
      </c>
      <c r="F260" s="38">
        <f t="shared" si="38"/>
        <v>0</v>
      </c>
      <c r="G260" s="39"/>
      <c r="H260" s="37">
        <f t="shared" si="39"/>
        <v>0</v>
      </c>
      <c r="I260" s="36">
        <f>'[1]App.2-BA_Fixed Asset Cont'!E360</f>
        <v>0</v>
      </c>
      <c r="J260" s="40"/>
      <c r="K260" s="41">
        <f t="shared" si="40"/>
        <v>0</v>
      </c>
      <c r="L260" s="40"/>
      <c r="M260" s="50">
        <f t="shared" si="41"/>
        <v>0</v>
      </c>
      <c r="N260" s="43">
        <f t="shared" si="42"/>
        <v>0</v>
      </c>
      <c r="O260" s="43">
        <f t="shared" si="46"/>
        <v>0</v>
      </c>
      <c r="P260" s="44">
        <f t="shared" si="43"/>
        <v>0</v>
      </c>
      <c r="Q260" s="45">
        <f t="shared" si="44"/>
        <v>0</v>
      </c>
      <c r="R260" s="46"/>
      <c r="S260" s="47">
        <f t="shared" si="45"/>
        <v>0</v>
      </c>
    </row>
    <row r="261" spans="1:19" ht="14.65" thickBot="1" x14ac:dyDescent="0.5">
      <c r="A261" s="48">
        <v>1995</v>
      </c>
      <c r="B261" s="49" t="s">
        <v>80</v>
      </c>
      <c r="C261" s="36">
        <f t="shared" si="36"/>
        <v>-5819423.9699999997</v>
      </c>
      <c r="D261" s="36"/>
      <c r="E261" s="37">
        <f t="shared" si="37"/>
        <v>-5819423.9699999997</v>
      </c>
      <c r="F261" s="38">
        <f t="shared" si="38"/>
        <v>0</v>
      </c>
      <c r="G261" s="55"/>
      <c r="H261" s="37">
        <f t="shared" si="39"/>
        <v>0</v>
      </c>
      <c r="I261" s="36">
        <f>'[1]App.2-BA_Fixed Asset Cont'!E361</f>
        <v>0</v>
      </c>
      <c r="J261" s="40">
        <f>C261/'[1]App.2-BA_Fixed Asset Cont'!D361*'[1]App.2-C_DepExp'!L261</f>
        <v>21.425079504963815</v>
      </c>
      <c r="K261" s="41">
        <f t="shared" si="40"/>
        <v>4.6674272539726981E-2</v>
      </c>
      <c r="L261" s="40">
        <v>25</v>
      </c>
      <c r="M261" s="50">
        <f t="shared" si="41"/>
        <v>0.04</v>
      </c>
      <c r="N261" s="43">
        <f t="shared" si="42"/>
        <v>-271617.38039999997</v>
      </c>
      <c r="O261" s="43">
        <f t="shared" si="46"/>
        <v>0</v>
      </c>
      <c r="P261" s="44">
        <f t="shared" si="43"/>
        <v>0</v>
      </c>
      <c r="Q261" s="45">
        <f t="shared" si="44"/>
        <v>-271617.38039999997</v>
      </c>
      <c r="R261" s="46"/>
      <c r="S261" s="47">
        <f t="shared" si="45"/>
        <v>271617.38039999997</v>
      </c>
    </row>
    <row r="262" spans="1:19" ht="15" thickTop="1" thickBot="1" x14ac:dyDescent="0.5">
      <c r="A262" s="82">
        <v>2440</v>
      </c>
      <c r="B262" s="83" t="s">
        <v>96</v>
      </c>
      <c r="C262" s="36"/>
      <c r="D262" s="84"/>
      <c r="E262" s="85"/>
      <c r="F262" s="86">
        <f>I262</f>
        <v>-810945.87000000011</v>
      </c>
      <c r="G262" s="87"/>
      <c r="H262" s="85">
        <f t="shared" si="39"/>
        <v>-810945.87000000011</v>
      </c>
      <c r="I262" s="36">
        <f>'[1]App.2-BA_Fixed Asset Cont'!E362</f>
        <v>-810945.87000000011</v>
      </c>
      <c r="J262" s="40">
        <v>60</v>
      </c>
      <c r="K262" s="41">
        <f t="shared" si="40"/>
        <v>1.6666666666666666E-2</v>
      </c>
      <c r="L262" s="88">
        <v>60</v>
      </c>
      <c r="M262" s="50">
        <f t="shared" si="41"/>
        <v>1.6666666666666666E-2</v>
      </c>
      <c r="N262" s="43">
        <f t="shared" si="42"/>
        <v>0</v>
      </c>
      <c r="O262" s="43">
        <f t="shared" si="46"/>
        <v>-13515.764500000001</v>
      </c>
      <c r="P262" s="44">
        <f t="shared" si="43"/>
        <v>-6757.8822500000006</v>
      </c>
      <c r="Q262" s="45">
        <f t="shared" si="44"/>
        <v>-20273.64675</v>
      </c>
      <c r="R262" s="46">
        <v>-119931.79</v>
      </c>
      <c r="S262" s="47">
        <f t="shared" si="45"/>
        <v>-99658.143249999994</v>
      </c>
    </row>
    <row r="263" spans="1:19" ht="15" thickTop="1" thickBot="1" x14ac:dyDescent="0.5">
      <c r="A263" s="58"/>
      <c r="B263" s="59" t="s">
        <v>81</v>
      </c>
      <c r="C263" s="60">
        <f>SUM(C224:C262)</f>
        <v>26440673.971474718</v>
      </c>
      <c r="D263" s="60">
        <f t="shared" ref="D263:I263" si="47">SUM(D224:D262)</f>
        <v>29280.53</v>
      </c>
      <c r="E263" s="60">
        <f t="shared" si="47"/>
        <v>26411393.441474717</v>
      </c>
      <c r="F263" s="60">
        <f t="shared" si="47"/>
        <v>4054728.4799999995</v>
      </c>
      <c r="G263" s="60">
        <f t="shared" si="47"/>
        <v>0</v>
      </c>
      <c r="H263" s="60">
        <f t="shared" si="47"/>
        <v>4054728.4799999995</v>
      </c>
      <c r="I263" s="60">
        <f t="shared" si="47"/>
        <v>4054728.4799999995</v>
      </c>
      <c r="J263" s="61"/>
      <c r="K263" s="61"/>
      <c r="L263" s="61"/>
      <c r="M263" s="61"/>
      <c r="N263" s="61">
        <f t="shared" ref="N263:S263" si="48">SUM(N224:N262)</f>
        <v>1646303.155878352</v>
      </c>
      <c r="O263" s="61">
        <f t="shared" si="48"/>
        <v>141175.28327323229</v>
      </c>
      <c r="P263" s="61">
        <f t="shared" si="48"/>
        <v>70587.641636616143</v>
      </c>
      <c r="Q263" s="61">
        <f t="shared" si="48"/>
        <v>1858066.0807882003</v>
      </c>
      <c r="R263" s="61">
        <f t="shared" si="48"/>
        <v>1467255.55</v>
      </c>
      <c r="S263" s="60">
        <f t="shared" si="48"/>
        <v>-390810.53078820033</v>
      </c>
    </row>
    <row r="264" spans="1:19" x14ac:dyDescent="0.45">
      <c r="A264" s="68"/>
      <c r="B264" s="69"/>
      <c r="C264" s="70"/>
      <c r="D264" s="70"/>
      <c r="E264" s="70"/>
      <c r="F264" s="70"/>
      <c r="G264" s="70"/>
      <c r="H264" s="70"/>
      <c r="I264" s="70"/>
      <c r="J264" s="70"/>
      <c r="K264" s="70"/>
      <c r="L264" s="71"/>
      <c r="M264" s="72"/>
      <c r="N264" s="70"/>
      <c r="O264" s="70"/>
      <c r="P264" s="70"/>
      <c r="Q264" s="70"/>
      <c r="R264" s="70"/>
      <c r="S264" s="70"/>
    </row>
    <row r="265" spans="1:19" x14ac:dyDescent="0.45">
      <c r="A265" s="1"/>
      <c r="B265" s="1"/>
      <c r="C265" s="1"/>
      <c r="D265" s="1"/>
      <c r="E265" s="1"/>
      <c r="F265" s="1"/>
      <c r="G265" s="1"/>
      <c r="H265" s="1"/>
      <c r="I265" s="1"/>
      <c r="J265" s="1"/>
      <c r="K265" s="1"/>
      <c r="L265" s="1"/>
      <c r="M265" s="1"/>
      <c r="N265" s="1"/>
      <c r="O265" s="1"/>
      <c r="P265" s="1"/>
      <c r="Q265" s="1"/>
      <c r="R265" s="81"/>
      <c r="S265" s="1"/>
    </row>
    <row r="266" spans="1:19" x14ac:dyDescent="0.45">
      <c r="A266" s="73" t="s">
        <v>82</v>
      </c>
      <c r="B266" s="1" t="s">
        <v>83</v>
      </c>
      <c r="C266" s="1"/>
      <c r="D266" s="1"/>
      <c r="E266" s="1"/>
      <c r="F266" s="1"/>
      <c r="G266" s="1"/>
      <c r="H266" s="1"/>
      <c r="I266" s="1"/>
      <c r="J266" s="1"/>
      <c r="K266" s="1"/>
      <c r="L266" s="1"/>
      <c r="M266" s="1"/>
      <c r="N266" s="1"/>
      <c r="O266" s="1"/>
      <c r="P266" s="1"/>
      <c r="Q266" s="1"/>
      <c r="R266" s="1"/>
      <c r="S266" s="1"/>
    </row>
    <row r="267" spans="1:19" x14ac:dyDescent="0.45">
      <c r="A267" s="1"/>
      <c r="B267" s="104" t="s">
        <v>84</v>
      </c>
      <c r="C267" s="104"/>
      <c r="D267" s="104"/>
      <c r="E267" s="104"/>
      <c r="F267" s="104"/>
      <c r="G267" s="104"/>
      <c r="H267" s="104"/>
      <c r="I267" s="104"/>
      <c r="J267" s="104"/>
      <c r="K267" s="104"/>
      <c r="L267" s="104"/>
      <c r="M267" s="104"/>
      <c r="N267" s="104"/>
      <c r="O267" s="104"/>
      <c r="P267" s="104"/>
      <c r="Q267" s="104"/>
      <c r="R267" s="104"/>
      <c r="S267" s="104"/>
    </row>
    <row r="268" spans="1:19" x14ac:dyDescent="0.45">
      <c r="A268" s="73"/>
      <c r="B268" s="74"/>
      <c r="C268" s="74"/>
      <c r="D268" s="74"/>
      <c r="E268" s="74"/>
      <c r="F268" s="74"/>
      <c r="G268" s="74"/>
      <c r="H268" s="74"/>
      <c r="I268" s="74"/>
      <c r="J268" s="74"/>
      <c r="K268" s="74"/>
      <c r="L268" s="74"/>
      <c r="M268" s="74"/>
      <c r="N268" s="74"/>
      <c r="O268" s="74"/>
      <c r="P268" s="74"/>
      <c r="Q268" s="74"/>
      <c r="R268" s="74"/>
      <c r="S268" s="74"/>
    </row>
    <row r="269" spans="1:19" x14ac:dyDescent="0.45">
      <c r="A269" s="1"/>
      <c r="B269" s="74"/>
      <c r="C269" s="74"/>
      <c r="D269" s="74"/>
      <c r="E269" s="74"/>
      <c r="F269" s="74"/>
      <c r="G269" s="74"/>
      <c r="H269" s="74"/>
      <c r="I269" s="74"/>
      <c r="J269" s="74"/>
      <c r="K269" s="74"/>
      <c r="L269" s="74"/>
      <c r="M269" s="74"/>
      <c r="N269" s="74"/>
      <c r="O269" s="74"/>
      <c r="P269" s="74"/>
      <c r="Q269" s="74"/>
      <c r="R269" s="74"/>
      <c r="S269" s="74"/>
    </row>
    <row r="270" spans="1:19" x14ac:dyDescent="0.45">
      <c r="A270" s="73" t="s">
        <v>85</v>
      </c>
      <c r="B270" s="1"/>
      <c r="C270" s="1"/>
      <c r="D270" s="1"/>
      <c r="E270" s="1"/>
      <c r="F270" s="1"/>
      <c r="G270" s="1"/>
      <c r="H270" s="1"/>
      <c r="I270" s="1"/>
      <c r="J270" s="1"/>
      <c r="K270" s="1"/>
      <c r="L270" s="1"/>
      <c r="M270" s="1"/>
      <c r="N270" s="1"/>
      <c r="O270" s="1"/>
      <c r="P270" s="1"/>
      <c r="Q270" s="1"/>
      <c r="R270" s="1"/>
      <c r="S270" s="1"/>
    </row>
    <row r="271" spans="1:19" x14ac:dyDescent="0.45">
      <c r="A271" s="75">
        <v>1</v>
      </c>
      <c r="B271" s="109" t="s">
        <v>86</v>
      </c>
      <c r="C271" s="109"/>
      <c r="D271" s="109"/>
      <c r="E271" s="109"/>
      <c r="F271" s="109"/>
      <c r="G271" s="109"/>
      <c r="H271" s="109"/>
      <c r="I271" s="109"/>
      <c r="J271" s="109"/>
      <c r="K271" s="109"/>
      <c r="L271" s="109"/>
      <c r="M271" s="109"/>
      <c r="N271" s="109"/>
      <c r="O271" s="109"/>
      <c r="P271" s="109"/>
      <c r="Q271" s="109"/>
      <c r="R271" s="109"/>
      <c r="S271" s="109"/>
    </row>
    <row r="272" spans="1:19" x14ac:dyDescent="0.45">
      <c r="A272" s="75">
        <v>2</v>
      </c>
      <c r="B272" s="109" t="s">
        <v>87</v>
      </c>
      <c r="C272" s="109"/>
      <c r="D272" s="109"/>
      <c r="E272" s="109"/>
      <c r="F272" s="109"/>
      <c r="G272" s="109"/>
      <c r="H272" s="109"/>
      <c r="I272" s="109"/>
      <c r="J272" s="109"/>
      <c r="K272" s="109"/>
      <c r="L272" s="109"/>
      <c r="M272" s="109"/>
      <c r="N272" s="109"/>
      <c r="O272" s="109"/>
      <c r="P272" s="109"/>
      <c r="Q272" s="109"/>
      <c r="R272" s="109"/>
      <c r="S272" s="109"/>
    </row>
    <row r="273" spans="1:19" x14ac:dyDescent="0.45">
      <c r="A273" s="75">
        <v>3</v>
      </c>
      <c r="B273" s="104" t="s">
        <v>88</v>
      </c>
      <c r="C273" s="104"/>
      <c r="D273" s="104"/>
      <c r="E273" s="104"/>
      <c r="F273" s="104"/>
      <c r="G273" s="104"/>
      <c r="H273" s="104"/>
      <c r="I273" s="104"/>
      <c r="J273" s="104"/>
      <c r="K273" s="104"/>
      <c r="L273" s="104"/>
      <c r="M273" s="104"/>
      <c r="N273" s="104"/>
      <c r="O273" s="104"/>
      <c r="P273" s="104"/>
      <c r="Q273" s="104"/>
      <c r="R273" s="104"/>
      <c r="S273" s="104"/>
    </row>
    <row r="274" spans="1:19" x14ac:dyDescent="0.45">
      <c r="A274" s="75">
        <v>4</v>
      </c>
      <c r="B274" s="104" t="s">
        <v>89</v>
      </c>
      <c r="C274" s="104"/>
      <c r="D274" s="104"/>
      <c r="E274" s="104"/>
      <c r="F274" s="104"/>
      <c r="G274" s="104"/>
      <c r="H274" s="104"/>
      <c r="I274" s="104"/>
      <c r="J274" s="104"/>
      <c r="K274" s="104"/>
      <c r="L274" s="104"/>
      <c r="M274" s="104"/>
      <c r="N274" s="104"/>
      <c r="O274" s="104"/>
      <c r="P274" s="104"/>
      <c r="Q274" s="104"/>
      <c r="R274" s="104"/>
      <c r="S274" s="104"/>
    </row>
    <row r="275" spans="1:19" x14ac:dyDescent="0.45">
      <c r="A275" s="76">
        <v>5</v>
      </c>
      <c r="B275" s="77" t="s">
        <v>90</v>
      </c>
      <c r="C275" s="77"/>
      <c r="D275" s="77"/>
      <c r="E275" s="77"/>
      <c r="F275" s="77"/>
      <c r="G275" s="77"/>
      <c r="H275" s="77"/>
      <c r="I275" s="77"/>
      <c r="J275" s="77"/>
      <c r="K275" s="77"/>
      <c r="L275" s="77"/>
      <c r="M275" s="77"/>
      <c r="N275" s="77"/>
      <c r="O275" s="77"/>
      <c r="P275" s="77"/>
      <c r="Q275" s="77"/>
      <c r="R275" s="77"/>
      <c r="S275" s="77"/>
    </row>
    <row r="276" spans="1:19" x14ac:dyDescent="0.45">
      <c r="A276" s="76">
        <v>6</v>
      </c>
      <c r="B276" s="104" t="s">
        <v>91</v>
      </c>
      <c r="C276" s="104"/>
      <c r="D276" s="104"/>
      <c r="E276" s="104"/>
      <c r="F276" s="104"/>
      <c r="G276" s="104"/>
      <c r="H276" s="104"/>
      <c r="I276" s="104"/>
      <c r="J276" s="104"/>
      <c r="K276" s="104"/>
      <c r="L276" s="104"/>
      <c r="M276" s="104"/>
      <c r="N276" s="104"/>
      <c r="O276" s="104"/>
      <c r="P276" s="104"/>
      <c r="Q276" s="104"/>
      <c r="R276" s="104"/>
      <c r="S276" s="104"/>
    </row>
    <row r="277" spans="1:19" x14ac:dyDescent="0.45">
      <c r="A277" s="78">
        <v>7</v>
      </c>
      <c r="B277" s="77" t="s">
        <v>92</v>
      </c>
      <c r="C277" s="1"/>
      <c r="D277" s="1"/>
      <c r="E277" s="1"/>
      <c r="F277" s="1"/>
      <c r="G277" s="1"/>
      <c r="H277" s="1"/>
      <c r="I277" s="1"/>
      <c r="J277" s="1"/>
      <c r="K277" s="1"/>
      <c r="L277" s="1"/>
      <c r="M277" s="1"/>
      <c r="N277" s="1"/>
      <c r="O277" s="1"/>
      <c r="P277" s="1"/>
      <c r="Q277" s="1"/>
      <c r="R277" s="1"/>
      <c r="S277" s="1"/>
    </row>
    <row r="278" spans="1:19" x14ac:dyDescent="0.45">
      <c r="A278" s="78">
        <v>8</v>
      </c>
      <c r="B278" s="77" t="s">
        <v>93</v>
      </c>
      <c r="C278" s="79"/>
      <c r="D278" s="79"/>
      <c r="E278" s="79"/>
      <c r="F278" s="79"/>
      <c r="G278" s="79"/>
      <c r="H278" s="79"/>
      <c r="I278" s="79"/>
      <c r="J278" s="79"/>
      <c r="K278" s="79"/>
      <c r="L278" s="79"/>
      <c r="M278" s="79"/>
      <c r="N278" s="79"/>
      <c r="O278" s="79"/>
      <c r="P278" s="79"/>
      <c r="Q278" s="79"/>
      <c r="R278" s="79"/>
      <c r="S278" s="79"/>
    </row>
    <row r="279" spans="1:19" x14ac:dyDescent="0.45">
      <c r="A279" s="1"/>
      <c r="B279" s="1"/>
      <c r="C279" s="1"/>
      <c r="D279" s="1"/>
      <c r="E279" s="1"/>
      <c r="F279" s="1"/>
      <c r="G279" s="1"/>
      <c r="H279" s="1"/>
      <c r="I279" s="1"/>
      <c r="J279" s="1"/>
      <c r="K279" s="1"/>
      <c r="L279" s="1"/>
      <c r="M279" s="1"/>
      <c r="N279" s="1"/>
      <c r="O279" s="1"/>
      <c r="P279" s="1"/>
      <c r="Q279" s="1"/>
      <c r="R279" s="1"/>
      <c r="S279" s="1"/>
    </row>
    <row r="280" spans="1:19" x14ac:dyDescent="0.45">
      <c r="A280" s="1"/>
      <c r="B280" s="1"/>
      <c r="C280" s="1"/>
      <c r="D280" s="1"/>
      <c r="E280" s="1"/>
      <c r="F280" s="1"/>
      <c r="G280" s="1"/>
      <c r="H280" s="1"/>
      <c r="I280" s="1"/>
      <c r="J280" s="1"/>
      <c r="K280" s="1"/>
      <c r="L280" s="1"/>
      <c r="M280" s="1"/>
      <c r="N280" s="1"/>
      <c r="O280" s="1"/>
      <c r="P280" s="1"/>
      <c r="Q280" s="1"/>
      <c r="R280" s="1"/>
      <c r="S280" s="1"/>
    </row>
    <row r="281" spans="1:19" x14ac:dyDescent="0.45">
      <c r="A281" s="1"/>
      <c r="B281" s="1"/>
      <c r="C281" s="1"/>
      <c r="D281" s="1"/>
      <c r="E281" s="1"/>
      <c r="F281" s="1"/>
      <c r="G281" s="1"/>
      <c r="H281" s="1"/>
      <c r="I281" s="1"/>
      <c r="J281" s="1"/>
      <c r="K281" s="1"/>
      <c r="L281" s="1"/>
      <c r="M281" s="1"/>
      <c r="N281" s="1"/>
      <c r="O281" s="1"/>
      <c r="P281" s="1"/>
      <c r="Q281" s="1"/>
      <c r="R281" s="1"/>
      <c r="S281" s="1"/>
    </row>
    <row r="282" spans="1:19" x14ac:dyDescent="0.45">
      <c r="A282" s="1"/>
      <c r="B282" s="1"/>
      <c r="C282" s="1"/>
      <c r="D282" s="1"/>
      <c r="E282" s="1"/>
      <c r="F282" s="1"/>
      <c r="G282" s="1"/>
      <c r="H282" s="1"/>
      <c r="I282" s="1"/>
      <c r="J282" s="1"/>
      <c r="K282" s="1"/>
      <c r="L282" s="1"/>
      <c r="M282" s="1"/>
      <c r="N282" s="1"/>
      <c r="O282" s="1"/>
      <c r="P282" s="1"/>
      <c r="Q282" s="1"/>
      <c r="R282" s="1"/>
      <c r="S282" s="1"/>
    </row>
    <row r="283" spans="1:19" ht="39.4" x14ac:dyDescent="0.45">
      <c r="A283" s="101" t="s">
        <v>3</v>
      </c>
      <c r="B283" s="102"/>
      <c r="C283" s="103" t="s">
        <v>4</v>
      </c>
      <c r="D283" s="103"/>
      <c r="E283" s="103"/>
      <c r="F283" s="103"/>
      <c r="G283" s="103"/>
      <c r="H283" s="103"/>
      <c r="I283" s="103"/>
      <c r="J283" s="103"/>
      <c r="K283" s="103"/>
      <c r="L283" s="103"/>
      <c r="M283" s="103"/>
      <c r="N283" s="103"/>
      <c r="O283" s="103"/>
      <c r="P283" s="103"/>
      <c r="Q283" s="103"/>
      <c r="R283" s="7" t="s">
        <v>5</v>
      </c>
      <c r="S283" s="8" t="s">
        <v>6</v>
      </c>
    </row>
    <row r="284" spans="1:19" x14ac:dyDescent="0.45">
      <c r="A284" s="89" t="s">
        <v>7</v>
      </c>
      <c r="B284" s="90"/>
      <c r="C284" s="91" t="s">
        <v>8</v>
      </c>
      <c r="D284" s="91"/>
      <c r="E284" s="91"/>
      <c r="F284" s="91"/>
      <c r="G284" s="91"/>
      <c r="H284" s="91"/>
      <c r="I284" s="91"/>
      <c r="J284" s="91"/>
      <c r="K284" s="91"/>
      <c r="L284" s="91"/>
      <c r="M284" s="91"/>
      <c r="N284" s="91"/>
      <c r="O284" s="91"/>
      <c r="P284" s="91"/>
      <c r="Q284" s="91"/>
      <c r="R284" s="9"/>
      <c r="S284" s="10"/>
    </row>
    <row r="285" spans="1:19" x14ac:dyDescent="0.45">
      <c r="A285" s="89" t="s">
        <v>9</v>
      </c>
      <c r="B285" s="90"/>
      <c r="C285" s="91" t="s">
        <v>10</v>
      </c>
      <c r="D285" s="91"/>
      <c r="E285" s="91"/>
      <c r="F285" s="91"/>
      <c r="G285" s="91"/>
      <c r="H285" s="91"/>
      <c r="I285" s="91"/>
      <c r="J285" s="91"/>
      <c r="K285" s="91"/>
      <c r="L285" s="91"/>
      <c r="M285" s="91"/>
      <c r="N285" s="91"/>
      <c r="O285" s="91"/>
      <c r="P285" s="91"/>
      <c r="Q285" s="91"/>
      <c r="R285" s="9">
        <v>2015</v>
      </c>
      <c r="S285" s="9" t="s">
        <v>95</v>
      </c>
    </row>
    <row r="286" spans="1:19" x14ac:dyDescent="0.45">
      <c r="A286" s="91" t="s">
        <v>12</v>
      </c>
      <c r="B286" s="91"/>
      <c r="C286" s="91" t="s">
        <v>13</v>
      </c>
      <c r="D286" s="91"/>
      <c r="E286" s="91"/>
      <c r="F286" s="91"/>
      <c r="G286" s="91"/>
      <c r="H286" s="91"/>
      <c r="I286" s="91"/>
      <c r="J286" s="91"/>
      <c r="K286" s="91"/>
      <c r="L286" s="91"/>
      <c r="M286" s="91"/>
      <c r="N286" s="91"/>
      <c r="O286" s="91"/>
      <c r="P286" s="91"/>
      <c r="Q286" s="91"/>
      <c r="R286" s="9"/>
      <c r="S286" s="9"/>
    </row>
    <row r="287" spans="1:19" x14ac:dyDescent="0.45">
      <c r="A287" s="11"/>
      <c r="B287" s="11"/>
      <c r="C287" s="12"/>
      <c r="D287" s="12"/>
      <c r="E287" s="12"/>
      <c r="F287" s="12"/>
      <c r="G287" s="12"/>
      <c r="H287" s="12"/>
      <c r="I287" s="12"/>
      <c r="J287" s="12"/>
      <c r="K287" s="12"/>
      <c r="L287" s="12"/>
      <c r="M287" s="12"/>
      <c r="N287" s="12"/>
      <c r="O287" s="12"/>
      <c r="P287" s="12"/>
      <c r="Q287" s="12"/>
      <c r="R287" s="12"/>
      <c r="S287" s="13"/>
    </row>
    <row r="288" spans="1:19" ht="14.65" thickBot="1" x14ac:dyDescent="0.5">
      <c r="A288" s="14"/>
      <c r="B288" s="14"/>
      <c r="C288" s="14"/>
      <c r="D288" s="14"/>
      <c r="E288" s="14"/>
      <c r="F288" s="14"/>
      <c r="G288" s="14"/>
      <c r="H288" s="14"/>
      <c r="I288" s="14"/>
      <c r="J288" s="14"/>
      <c r="K288" s="14"/>
      <c r="L288" s="14"/>
      <c r="M288" s="14"/>
      <c r="N288" s="14"/>
      <c r="O288" s="14"/>
      <c r="P288" s="14"/>
      <c r="Q288" s="14"/>
      <c r="R288" s="14"/>
      <c r="S288" s="14"/>
    </row>
    <row r="289" spans="1:19" ht="28.15" thickBot="1" x14ac:dyDescent="0.8">
      <c r="A289" s="92"/>
      <c r="B289" s="93"/>
      <c r="C289" s="94" t="s">
        <v>14</v>
      </c>
      <c r="D289" s="95"/>
      <c r="E289" s="95"/>
      <c r="F289" s="95"/>
      <c r="G289" s="95"/>
      <c r="H289" s="95"/>
      <c r="I289" s="96"/>
      <c r="J289" s="97" t="s">
        <v>15</v>
      </c>
      <c r="K289" s="98"/>
      <c r="L289" s="98"/>
      <c r="M289" s="98"/>
      <c r="N289" s="97" t="s">
        <v>16</v>
      </c>
      <c r="O289" s="98"/>
      <c r="P289" s="98"/>
      <c r="Q289" s="99"/>
      <c r="R289" s="6"/>
      <c r="S289" s="6"/>
    </row>
    <row r="290" spans="1:19" ht="93.75" x14ac:dyDescent="0.45">
      <c r="A290" s="105" t="s">
        <v>17</v>
      </c>
      <c r="B290" s="107" t="s">
        <v>18</v>
      </c>
      <c r="C290" s="15" t="s">
        <v>97</v>
      </c>
      <c r="D290" s="16" t="s">
        <v>98</v>
      </c>
      <c r="E290" s="17" t="s">
        <v>19</v>
      </c>
      <c r="F290" s="18" t="s">
        <v>99</v>
      </c>
      <c r="G290" s="16" t="s">
        <v>100</v>
      </c>
      <c r="H290" s="17" t="s">
        <v>20</v>
      </c>
      <c r="I290" s="19" t="s">
        <v>21</v>
      </c>
      <c r="J290" s="15" t="s">
        <v>101</v>
      </c>
      <c r="K290" s="20" t="s">
        <v>22</v>
      </c>
      <c r="L290" s="20" t="s">
        <v>102</v>
      </c>
      <c r="M290" s="21" t="s">
        <v>23</v>
      </c>
      <c r="N290" s="15" t="s">
        <v>24</v>
      </c>
      <c r="O290" s="20" t="s">
        <v>25</v>
      </c>
      <c r="P290" s="20" t="s">
        <v>103</v>
      </c>
      <c r="Q290" s="17" t="s">
        <v>26</v>
      </c>
      <c r="R290" s="22" t="s">
        <v>27</v>
      </c>
      <c r="S290" s="23" t="s">
        <v>104</v>
      </c>
    </row>
    <row r="291" spans="1:19" ht="14.65" thickBot="1" x14ac:dyDescent="0.5">
      <c r="A291" s="106"/>
      <c r="B291" s="108"/>
      <c r="C291" s="24" t="s">
        <v>28</v>
      </c>
      <c r="D291" s="25" t="s">
        <v>29</v>
      </c>
      <c r="E291" s="26" t="s">
        <v>30</v>
      </c>
      <c r="F291" s="24" t="s">
        <v>31</v>
      </c>
      <c r="G291" s="25" t="s">
        <v>32</v>
      </c>
      <c r="H291" s="26" t="s">
        <v>33</v>
      </c>
      <c r="I291" s="27" t="s">
        <v>34</v>
      </c>
      <c r="J291" s="28" t="s">
        <v>35</v>
      </c>
      <c r="K291" s="29" t="s">
        <v>36</v>
      </c>
      <c r="L291" s="25" t="s">
        <v>37</v>
      </c>
      <c r="M291" s="29" t="s">
        <v>38</v>
      </c>
      <c r="N291" s="30" t="s">
        <v>39</v>
      </c>
      <c r="O291" s="31" t="s">
        <v>40</v>
      </c>
      <c r="P291" s="31" t="s">
        <v>41</v>
      </c>
      <c r="Q291" s="32" t="s">
        <v>42</v>
      </c>
      <c r="R291" s="33" t="s">
        <v>43</v>
      </c>
      <c r="S291" s="26" t="s">
        <v>44</v>
      </c>
    </row>
    <row r="292" spans="1:19" x14ac:dyDescent="0.45">
      <c r="A292" s="34">
        <v>1611</v>
      </c>
      <c r="B292" s="35" t="s">
        <v>45</v>
      </c>
      <c r="C292" s="36">
        <f>'[1]App.2-BA_Fixed Asset Cont'!M324</f>
        <v>330909.42999999993</v>
      </c>
      <c r="D292" s="36">
        <f>13365.3066666667</f>
        <v>13365.3066666667</v>
      </c>
      <c r="E292" s="37">
        <f>C292-D292</f>
        <v>317544.12333333323</v>
      </c>
      <c r="F292" s="38">
        <f>I292</f>
        <v>218360.80000000005</v>
      </c>
      <c r="G292" s="39"/>
      <c r="H292" s="37">
        <f>F292-G292</f>
        <v>218360.80000000005</v>
      </c>
      <c r="I292" s="36">
        <f>'[1]App.2-BA_Fixed Asset Cont'!E412</f>
        <v>218360.80000000005</v>
      </c>
      <c r="J292" s="40">
        <f>C292/'[1]App.2-BA_Fixed Asset Cont'!D412*'[1]App.2-C_DepExp'!L292</f>
        <v>0.8086141893809411</v>
      </c>
      <c r="K292" s="41">
        <f>IF(J292=0,0,1/J292)</f>
        <v>1.2366837153396728</v>
      </c>
      <c r="L292" s="40">
        <v>3</v>
      </c>
      <c r="M292" s="42">
        <f>IF(L292=0,0,1/L292)</f>
        <v>0.33333333333333331</v>
      </c>
      <c r="N292" s="43">
        <f>IF(J292=0,0,+E292/J292)</f>
        <v>392701.64622814581</v>
      </c>
      <c r="O292" s="43">
        <f>IF(L292=0,0,+H292/L292)</f>
        <v>72786.933333333349</v>
      </c>
      <c r="P292" s="44">
        <f>IF(L292=0,0,+(I292*0.5)/L292)</f>
        <v>36393.466666666674</v>
      </c>
      <c r="Q292" s="45">
        <f>IF(ISERROR(+N292+O292+P292), 0, +N292+O292+P292)</f>
        <v>501882.04622814583</v>
      </c>
      <c r="R292" s="46">
        <v>123586.65</v>
      </c>
      <c r="S292" s="47">
        <f>IF(ISERROR(+R292-122), 0, +R292-Q292)</f>
        <v>-378295.39622814581</v>
      </c>
    </row>
    <row r="293" spans="1:19" x14ac:dyDescent="0.45">
      <c r="A293" s="48">
        <v>1612</v>
      </c>
      <c r="B293" s="49" t="s">
        <v>46</v>
      </c>
      <c r="C293" s="36">
        <f>'[1]App.2-BA_Fixed Asset Cont'!M325</f>
        <v>43879.040000000001</v>
      </c>
      <c r="D293" s="36"/>
      <c r="E293" s="37">
        <f t="shared" ref="E293:E329" si="49">C293-D293</f>
        <v>43879.040000000001</v>
      </c>
      <c r="F293" s="38">
        <f t="shared" ref="F293:F329" si="50">I293</f>
        <v>0</v>
      </c>
      <c r="G293" s="39"/>
      <c r="H293" s="37">
        <f t="shared" ref="H293:H330" si="51">F293-G293</f>
        <v>0</v>
      </c>
      <c r="I293" s="36">
        <f>'[1]App.2-BA_Fixed Asset Cont'!E413</f>
        <v>0</v>
      </c>
      <c r="J293" s="40"/>
      <c r="K293" s="41">
        <f t="shared" ref="K293:K330" si="52">IF(J293=0,0,1/J293)</f>
        <v>0</v>
      </c>
      <c r="L293" s="40"/>
      <c r="M293" s="50">
        <f t="shared" ref="M293:M330" si="53">IF(L293=0,0,1/L293)</f>
        <v>0</v>
      </c>
      <c r="N293" s="43">
        <f t="shared" ref="N293:N330" si="54">IF(J293=0,0,+E293/J293)</f>
        <v>0</v>
      </c>
      <c r="O293" s="43">
        <f>IF(L293=0,0,+H293/L293)</f>
        <v>0</v>
      </c>
      <c r="P293" s="44">
        <f t="shared" ref="P293:P330" si="55">IF(L293=0,0,+(I293*0.5)/L293)</f>
        <v>0</v>
      </c>
      <c r="Q293" s="45">
        <f t="shared" ref="Q293:Q330" si="56">IF(ISERROR(+N293+O293+P293), 0, +N293+O293+P293)</f>
        <v>0</v>
      </c>
      <c r="R293" s="46"/>
      <c r="S293" s="47">
        <f t="shared" ref="S293:S330" si="57">IF(ISERROR(+R293-122), 0, +R293-Q293)</f>
        <v>0</v>
      </c>
    </row>
    <row r="294" spans="1:19" x14ac:dyDescent="0.45">
      <c r="A294" s="51">
        <v>1805</v>
      </c>
      <c r="B294" s="52" t="s">
        <v>47</v>
      </c>
      <c r="C294" s="36">
        <f>'[1]App.2-BA_Fixed Asset Cont'!M326</f>
        <v>104039.08</v>
      </c>
      <c r="D294" s="36"/>
      <c r="E294" s="37">
        <f t="shared" si="49"/>
        <v>104039.08</v>
      </c>
      <c r="F294" s="38">
        <f t="shared" si="50"/>
        <v>0</v>
      </c>
      <c r="G294" s="39"/>
      <c r="H294" s="37">
        <f t="shared" si="51"/>
        <v>0</v>
      </c>
      <c r="I294" s="36">
        <f>'[1]App.2-BA_Fixed Asset Cont'!E414</f>
        <v>0</v>
      </c>
      <c r="J294" s="40"/>
      <c r="K294" s="41">
        <f t="shared" si="52"/>
        <v>0</v>
      </c>
      <c r="L294" s="40"/>
      <c r="M294" s="50">
        <f t="shared" si="53"/>
        <v>0</v>
      </c>
      <c r="N294" s="43">
        <f t="shared" si="54"/>
        <v>0</v>
      </c>
      <c r="O294" s="43">
        <f t="shared" ref="O294:O330" si="58">IF(L294=0,0,+H294/L294)</f>
        <v>0</v>
      </c>
      <c r="P294" s="44">
        <f t="shared" si="55"/>
        <v>0</v>
      </c>
      <c r="Q294" s="45">
        <f t="shared" si="56"/>
        <v>0</v>
      </c>
      <c r="R294" s="46"/>
      <c r="S294" s="47">
        <f t="shared" si="57"/>
        <v>0</v>
      </c>
    </row>
    <row r="295" spans="1:19" x14ac:dyDescent="0.45">
      <c r="A295" s="48">
        <v>1808</v>
      </c>
      <c r="B295" s="49" t="s">
        <v>48</v>
      </c>
      <c r="C295" s="36">
        <f>'[1]App.2-BA_Fixed Asset Cont'!M327</f>
        <v>145819.65000000002</v>
      </c>
      <c r="D295" s="36"/>
      <c r="E295" s="37">
        <f t="shared" si="49"/>
        <v>145819.65000000002</v>
      </c>
      <c r="F295" s="38">
        <f t="shared" si="50"/>
        <v>28387.339999999997</v>
      </c>
      <c r="G295" s="39"/>
      <c r="H295" s="37">
        <f t="shared" si="51"/>
        <v>28387.339999999997</v>
      </c>
      <c r="I295" s="36">
        <f>'[1]App.2-BA_Fixed Asset Cont'!E415</f>
        <v>28387.339999999997</v>
      </c>
      <c r="J295" s="40">
        <f>(C295/'[1]App.2-BA_Fixed Asset Cont'!D415)*L295</f>
        <v>38.905604057732802</v>
      </c>
      <c r="K295" s="41">
        <f t="shared" si="52"/>
        <v>2.5703237983815391E-2</v>
      </c>
      <c r="L295" s="40">
        <v>60</v>
      </c>
      <c r="M295" s="50">
        <f t="shared" si="53"/>
        <v>1.6666666666666666E-2</v>
      </c>
      <c r="N295" s="43">
        <f t="shared" si="54"/>
        <v>3748.0371666666665</v>
      </c>
      <c r="O295" s="43">
        <f t="shared" si="58"/>
        <v>473.1223333333333</v>
      </c>
      <c r="P295" s="44">
        <f t="shared" si="55"/>
        <v>236.56116666666665</v>
      </c>
      <c r="Q295" s="45">
        <f t="shared" si="56"/>
        <v>4457.7206666666661</v>
      </c>
      <c r="R295" s="46">
        <v>4258.53</v>
      </c>
      <c r="S295" s="47">
        <f t="shared" si="57"/>
        <v>-199.1906666666664</v>
      </c>
    </row>
    <row r="296" spans="1:19" x14ac:dyDescent="0.45">
      <c r="A296" s="48">
        <v>1810</v>
      </c>
      <c r="B296" s="49" t="s">
        <v>49</v>
      </c>
      <c r="C296" s="36">
        <f>'[1]App.2-BA_Fixed Asset Cont'!M328</f>
        <v>0</v>
      </c>
      <c r="D296" s="36"/>
      <c r="E296" s="37">
        <f t="shared" si="49"/>
        <v>0</v>
      </c>
      <c r="F296" s="38">
        <f t="shared" si="50"/>
        <v>0</v>
      </c>
      <c r="G296" s="39"/>
      <c r="H296" s="37">
        <f t="shared" si="51"/>
        <v>0</v>
      </c>
      <c r="I296" s="36">
        <f>'[1]App.2-BA_Fixed Asset Cont'!E416</f>
        <v>0</v>
      </c>
      <c r="J296" s="40"/>
      <c r="K296" s="41">
        <f t="shared" si="52"/>
        <v>0</v>
      </c>
      <c r="L296" s="40"/>
      <c r="M296" s="50">
        <f t="shared" si="53"/>
        <v>0</v>
      </c>
      <c r="N296" s="43">
        <f t="shared" si="54"/>
        <v>0</v>
      </c>
      <c r="O296" s="43">
        <f t="shared" si="58"/>
        <v>0</v>
      </c>
      <c r="P296" s="44">
        <f t="shared" si="55"/>
        <v>0</v>
      </c>
      <c r="Q296" s="45">
        <f t="shared" si="56"/>
        <v>0</v>
      </c>
      <c r="R296" s="46"/>
      <c r="S296" s="47">
        <f t="shared" si="57"/>
        <v>0</v>
      </c>
    </row>
    <row r="297" spans="1:19" x14ac:dyDescent="0.45">
      <c r="A297" s="48">
        <v>1815</v>
      </c>
      <c r="B297" s="49" t="s">
        <v>50</v>
      </c>
      <c r="C297" s="36">
        <f>'[1]App.2-BA_Fixed Asset Cont'!M329</f>
        <v>0</v>
      </c>
      <c r="D297" s="36"/>
      <c r="E297" s="37">
        <f t="shared" si="49"/>
        <v>0</v>
      </c>
      <c r="F297" s="38">
        <f t="shared" si="50"/>
        <v>0</v>
      </c>
      <c r="G297" s="39"/>
      <c r="H297" s="37">
        <f t="shared" si="51"/>
        <v>0</v>
      </c>
      <c r="I297" s="36">
        <f>'[1]App.2-BA_Fixed Asset Cont'!E417</f>
        <v>0</v>
      </c>
      <c r="J297" s="40"/>
      <c r="K297" s="41">
        <f t="shared" si="52"/>
        <v>0</v>
      </c>
      <c r="L297" s="40"/>
      <c r="M297" s="50">
        <f t="shared" si="53"/>
        <v>0</v>
      </c>
      <c r="N297" s="43">
        <f t="shared" si="54"/>
        <v>0</v>
      </c>
      <c r="O297" s="43">
        <f t="shared" si="58"/>
        <v>0</v>
      </c>
      <c r="P297" s="44">
        <f t="shared" si="55"/>
        <v>0</v>
      </c>
      <c r="Q297" s="45">
        <f t="shared" si="56"/>
        <v>0</v>
      </c>
      <c r="R297" s="46"/>
      <c r="S297" s="47">
        <f t="shared" si="57"/>
        <v>0</v>
      </c>
    </row>
    <row r="298" spans="1:19" x14ac:dyDescent="0.45">
      <c r="A298" s="48">
        <v>1820</v>
      </c>
      <c r="B298" s="49" t="s">
        <v>51</v>
      </c>
      <c r="C298" s="36">
        <f>'[1]App.2-BA_Fixed Asset Cont'!M330</f>
        <v>408737.95999999996</v>
      </c>
      <c r="D298" s="36"/>
      <c r="E298" s="37">
        <f t="shared" si="49"/>
        <v>408737.95999999996</v>
      </c>
      <c r="F298" s="38">
        <f t="shared" si="50"/>
        <v>7.2759576141834259E-11</v>
      </c>
      <c r="G298" s="39"/>
      <c r="H298" s="37">
        <f t="shared" si="51"/>
        <v>7.2759576141834259E-11</v>
      </c>
      <c r="I298" s="36">
        <f>'[1]App.2-BA_Fixed Asset Cont'!E418</f>
        <v>7.2759576141834259E-11</v>
      </c>
      <c r="J298" s="40">
        <f>(C298/'[1]App.2-BA_Fixed Asset Cont'!D418)*'[1]App.2-C_DepExp'!L298</f>
        <v>39.711332131222541</v>
      </c>
      <c r="K298" s="41">
        <f t="shared" si="52"/>
        <v>2.5181728900344858E-2</v>
      </c>
      <c r="L298" s="40">
        <v>60</v>
      </c>
      <c r="M298" s="50">
        <f t="shared" si="53"/>
        <v>1.6666666666666666E-2</v>
      </c>
      <c r="N298" s="43">
        <f t="shared" si="54"/>
        <v>10292.728499999999</v>
      </c>
      <c r="O298" s="43">
        <f t="shared" si="58"/>
        <v>1.2126596023639042E-12</v>
      </c>
      <c r="P298" s="44">
        <f t="shared" si="55"/>
        <v>6.0632980118195212E-13</v>
      </c>
      <c r="Q298" s="45">
        <f t="shared" si="56"/>
        <v>10292.728500000001</v>
      </c>
      <c r="R298" s="46">
        <v>9727.65</v>
      </c>
      <c r="S298" s="47">
        <f t="shared" si="57"/>
        <v>-565.07850000000144</v>
      </c>
    </row>
    <row r="299" spans="1:19" x14ac:dyDescent="0.45">
      <c r="A299" s="48">
        <v>1825</v>
      </c>
      <c r="B299" s="49" t="s">
        <v>52</v>
      </c>
      <c r="C299" s="36">
        <f>'[1]App.2-BA_Fixed Asset Cont'!M331</f>
        <v>0</v>
      </c>
      <c r="D299" s="36"/>
      <c r="E299" s="37">
        <f t="shared" si="49"/>
        <v>0</v>
      </c>
      <c r="F299" s="38">
        <f t="shared" si="50"/>
        <v>0</v>
      </c>
      <c r="G299" s="39"/>
      <c r="H299" s="37">
        <f t="shared" si="51"/>
        <v>0</v>
      </c>
      <c r="I299" s="36">
        <f>'[1]App.2-BA_Fixed Asset Cont'!E419</f>
        <v>0</v>
      </c>
      <c r="J299" s="40"/>
      <c r="K299" s="41">
        <f t="shared" si="52"/>
        <v>0</v>
      </c>
      <c r="L299" s="40"/>
      <c r="M299" s="50">
        <f t="shared" si="53"/>
        <v>0</v>
      </c>
      <c r="N299" s="43">
        <f t="shared" si="54"/>
        <v>0</v>
      </c>
      <c r="O299" s="43">
        <f t="shared" si="58"/>
        <v>0</v>
      </c>
      <c r="P299" s="44">
        <f t="shared" si="55"/>
        <v>0</v>
      </c>
      <c r="Q299" s="45">
        <f t="shared" si="56"/>
        <v>0</v>
      </c>
      <c r="R299" s="46"/>
      <c r="S299" s="47">
        <f t="shared" si="57"/>
        <v>0</v>
      </c>
    </row>
    <row r="300" spans="1:19" x14ac:dyDescent="0.45">
      <c r="A300" s="48">
        <v>1830</v>
      </c>
      <c r="B300" s="49" t="s">
        <v>53</v>
      </c>
      <c r="C300" s="36">
        <f>'[1]App.2-BA_Fixed Asset Cont'!M332</f>
        <v>5064967.82</v>
      </c>
      <c r="D300" s="36"/>
      <c r="E300" s="37">
        <f t="shared" si="49"/>
        <v>5064967.82</v>
      </c>
      <c r="F300" s="38">
        <f t="shared" si="50"/>
        <v>706809.00000000035</v>
      </c>
      <c r="G300" s="39"/>
      <c r="H300" s="37">
        <f t="shared" si="51"/>
        <v>706809.00000000035</v>
      </c>
      <c r="I300" s="36">
        <f>'[1]App.2-BA_Fixed Asset Cont'!E420</f>
        <v>706809.00000000035</v>
      </c>
      <c r="J300" s="40">
        <f>C300/'[1]App.2-BA_Fixed Asset Cont'!D420*'[1]App.2-C_DepExp'!L300</f>
        <v>32.841945116441309</v>
      </c>
      <c r="K300" s="41">
        <f t="shared" si="52"/>
        <v>3.0448866425374446E-2</v>
      </c>
      <c r="L300" s="40">
        <v>50</v>
      </c>
      <c r="M300" s="50">
        <f t="shared" si="53"/>
        <v>0.02</v>
      </c>
      <c r="N300" s="43">
        <f t="shared" si="54"/>
        <v>154222.52860000002</v>
      </c>
      <c r="O300" s="43">
        <f t="shared" si="58"/>
        <v>14136.180000000008</v>
      </c>
      <c r="P300" s="44">
        <f t="shared" si="55"/>
        <v>7068.0900000000038</v>
      </c>
      <c r="Q300" s="45">
        <f t="shared" si="56"/>
        <v>175426.79860000001</v>
      </c>
      <c r="R300" s="46">
        <v>160726.82</v>
      </c>
      <c r="S300" s="47">
        <f t="shared" si="57"/>
        <v>-14699.978600000002</v>
      </c>
    </row>
    <row r="301" spans="1:19" x14ac:dyDescent="0.45">
      <c r="A301" s="48">
        <v>1835</v>
      </c>
      <c r="B301" s="49" t="s">
        <v>54</v>
      </c>
      <c r="C301" s="36">
        <f>'[1]App.2-BA_Fixed Asset Cont'!M333</f>
        <v>6107455.7400000002</v>
      </c>
      <c r="D301" s="36"/>
      <c r="E301" s="37">
        <f t="shared" si="49"/>
        <v>6107455.7400000002</v>
      </c>
      <c r="F301" s="38">
        <f t="shared" si="50"/>
        <v>983489.00000000058</v>
      </c>
      <c r="G301" s="39"/>
      <c r="H301" s="37">
        <f t="shared" si="51"/>
        <v>983489.00000000058</v>
      </c>
      <c r="I301" s="36">
        <f>'[1]App.2-BA_Fixed Asset Cont'!E421</f>
        <v>983489.00000000058</v>
      </c>
      <c r="J301" s="40">
        <f>C301/'[1]App.2-BA_Fixed Asset Cont'!D421*'[1]App.2-C_DepExp'!L301</f>
        <v>27.445045246265437</v>
      </c>
      <c r="K301" s="41">
        <f t="shared" si="52"/>
        <v>3.6436449312688753E-2</v>
      </c>
      <c r="L301" s="40">
        <v>60</v>
      </c>
      <c r="M301" s="50">
        <f t="shared" si="53"/>
        <v>1.6666666666666666E-2</v>
      </c>
      <c r="N301" s="43">
        <f t="shared" si="54"/>
        <v>222534.00149999998</v>
      </c>
      <c r="O301" s="43">
        <f t="shared" si="58"/>
        <v>16391.483333333344</v>
      </c>
      <c r="P301" s="44">
        <f t="shared" si="55"/>
        <v>8195.7416666666722</v>
      </c>
      <c r="Q301" s="45">
        <f t="shared" si="56"/>
        <v>247121.22649999999</v>
      </c>
      <c r="R301" s="46">
        <v>230568.32000000001</v>
      </c>
      <c r="S301" s="47">
        <f t="shared" si="57"/>
        <v>-16552.906499999983</v>
      </c>
    </row>
    <row r="302" spans="1:19" x14ac:dyDescent="0.45">
      <c r="A302" s="48">
        <v>1840</v>
      </c>
      <c r="B302" s="49" t="s">
        <v>55</v>
      </c>
      <c r="C302" s="36">
        <f>'[1]App.2-BA_Fixed Asset Cont'!M334</f>
        <v>2341170.58</v>
      </c>
      <c r="D302" s="36"/>
      <c r="E302" s="37">
        <f t="shared" si="49"/>
        <v>2341170.58</v>
      </c>
      <c r="F302" s="38">
        <f t="shared" si="50"/>
        <v>113924.05000000028</v>
      </c>
      <c r="G302" s="39"/>
      <c r="H302" s="37">
        <f t="shared" si="51"/>
        <v>113924.05000000028</v>
      </c>
      <c r="I302" s="36">
        <f>'[1]App.2-BA_Fixed Asset Cont'!E422</f>
        <v>113924.05000000028</v>
      </c>
      <c r="J302" s="40">
        <f>C302/'[1]App.2-BA_Fixed Asset Cont'!D422*'[1]App.2-C_DepExp'!L302</f>
        <v>38.128236714637538</v>
      </c>
      <c r="K302" s="41">
        <f t="shared" si="52"/>
        <v>2.6227281567838597E-2</v>
      </c>
      <c r="L302" s="40">
        <v>45</v>
      </c>
      <c r="M302" s="50">
        <f t="shared" si="53"/>
        <v>2.2222222222222223E-2</v>
      </c>
      <c r="N302" s="43">
        <f t="shared" si="54"/>
        <v>61402.54</v>
      </c>
      <c r="O302" s="43">
        <f t="shared" si="58"/>
        <v>2531.6455555555617</v>
      </c>
      <c r="P302" s="44">
        <f t="shared" si="55"/>
        <v>1265.8227777777809</v>
      </c>
      <c r="Q302" s="45">
        <f t="shared" si="56"/>
        <v>65200.008333333339</v>
      </c>
      <c r="R302" s="46">
        <v>68363.289999999994</v>
      </c>
      <c r="S302" s="47">
        <f t="shared" si="57"/>
        <v>3163.2816666666549</v>
      </c>
    </row>
    <row r="303" spans="1:19" x14ac:dyDescent="0.45">
      <c r="A303" s="48">
        <v>1845</v>
      </c>
      <c r="B303" s="49" t="s">
        <v>56</v>
      </c>
      <c r="C303" s="36">
        <f>'[1]App.2-BA_Fixed Asset Cont'!M335</f>
        <v>5606712.0199999986</v>
      </c>
      <c r="D303" s="36"/>
      <c r="E303" s="37">
        <f t="shared" si="49"/>
        <v>5606712.0199999986</v>
      </c>
      <c r="F303" s="38">
        <f t="shared" si="50"/>
        <v>298197.3900000006</v>
      </c>
      <c r="G303" s="39"/>
      <c r="H303" s="37">
        <f t="shared" si="51"/>
        <v>298197.3900000006</v>
      </c>
      <c r="I303" s="36">
        <f>'[1]App.2-BA_Fixed Asset Cont'!E423</f>
        <v>298197.3900000006</v>
      </c>
      <c r="J303" s="40">
        <f>C303/'[1]App.2-BA_Fixed Asset Cont'!D423*'[1]App.2-C_DepExp'!L303</f>
        <v>37.548666171366605</v>
      </c>
      <c r="K303" s="41">
        <f t="shared" si="52"/>
        <v>2.6632104465073317E-2</v>
      </c>
      <c r="L303" s="40">
        <v>45</v>
      </c>
      <c r="M303" s="50">
        <f t="shared" si="53"/>
        <v>2.2222222222222223E-2</v>
      </c>
      <c r="N303" s="43">
        <f t="shared" si="54"/>
        <v>149318.54022222219</v>
      </c>
      <c r="O303" s="43">
        <f t="shared" si="58"/>
        <v>6626.6086666666797</v>
      </c>
      <c r="P303" s="44">
        <f t="shared" si="55"/>
        <v>3313.3043333333399</v>
      </c>
      <c r="Q303" s="45">
        <f t="shared" si="56"/>
        <v>159258.45322222219</v>
      </c>
      <c r="R303" s="46">
        <v>170886.17</v>
      </c>
      <c r="S303" s="47">
        <f t="shared" si="57"/>
        <v>11627.716777777823</v>
      </c>
    </row>
    <row r="304" spans="1:19" x14ac:dyDescent="0.45">
      <c r="A304" s="48">
        <v>1850</v>
      </c>
      <c r="B304" s="49" t="s">
        <v>57</v>
      </c>
      <c r="C304" s="36">
        <f>'[1]App.2-BA_Fixed Asset Cont'!M336</f>
        <v>6898776.3099999996</v>
      </c>
      <c r="D304" s="36"/>
      <c r="E304" s="37">
        <f t="shared" si="49"/>
        <v>6898776.3099999996</v>
      </c>
      <c r="F304" s="38">
        <f t="shared" si="50"/>
        <v>725235.29999999888</v>
      </c>
      <c r="G304" s="39"/>
      <c r="H304" s="37">
        <f t="shared" si="51"/>
        <v>725235.29999999888</v>
      </c>
      <c r="I304" s="36">
        <f>'[1]App.2-BA_Fixed Asset Cont'!E424</f>
        <v>725235.29999999888</v>
      </c>
      <c r="J304" s="40">
        <f>C304/'[1]App.2-BA_Fixed Asset Cont'!D424*'[1]App.2-C_DepExp'!L304</f>
        <v>33.414331373744957</v>
      </c>
      <c r="K304" s="41">
        <f t="shared" si="52"/>
        <v>2.9927278472665832E-2</v>
      </c>
      <c r="L304" s="40">
        <v>40</v>
      </c>
      <c r="M304" s="50">
        <f t="shared" si="53"/>
        <v>2.5000000000000001E-2</v>
      </c>
      <c r="N304" s="43">
        <f t="shared" si="54"/>
        <v>206461.59975000002</v>
      </c>
      <c r="O304" s="43">
        <f t="shared" si="58"/>
        <v>18130.882499999971</v>
      </c>
      <c r="P304" s="44">
        <f t="shared" si="55"/>
        <v>9065.4412499999853</v>
      </c>
      <c r="Q304" s="45">
        <f t="shared" si="56"/>
        <v>233657.92349999998</v>
      </c>
      <c r="R304" s="46">
        <v>213389.54</v>
      </c>
      <c r="S304" s="47">
        <f t="shared" si="57"/>
        <v>-20268.383499999967</v>
      </c>
    </row>
    <row r="305" spans="1:19" x14ac:dyDescent="0.45">
      <c r="A305" s="48">
        <v>1855</v>
      </c>
      <c r="B305" s="49" t="s">
        <v>58</v>
      </c>
      <c r="C305" s="36">
        <f>'[1]App.2-BA_Fixed Asset Cont'!M337</f>
        <v>3174496.99</v>
      </c>
      <c r="D305" s="36"/>
      <c r="E305" s="37">
        <f t="shared" si="49"/>
        <v>3174496.99</v>
      </c>
      <c r="F305" s="38">
        <f t="shared" si="50"/>
        <v>605659.81000000052</v>
      </c>
      <c r="G305" s="39"/>
      <c r="H305" s="37">
        <f t="shared" si="51"/>
        <v>605659.81000000052</v>
      </c>
      <c r="I305" s="36">
        <f>'[1]App.2-BA_Fixed Asset Cont'!E425</f>
        <v>605659.81000000052</v>
      </c>
      <c r="J305" s="40">
        <f>C305/'[1]App.2-BA_Fixed Asset Cont'!D425*'[1]App.2-C_DepExp'!L305</f>
        <v>40.223096506568488</v>
      </c>
      <c r="K305" s="41">
        <f t="shared" si="52"/>
        <v>2.4861338058264574E-2</v>
      </c>
      <c r="L305" s="40">
        <v>60</v>
      </c>
      <c r="M305" s="50">
        <f t="shared" si="53"/>
        <v>1.6666666666666666E-2</v>
      </c>
      <c r="N305" s="43">
        <f t="shared" si="54"/>
        <v>78922.242833333337</v>
      </c>
      <c r="O305" s="43">
        <f t="shared" si="58"/>
        <v>10094.330166666676</v>
      </c>
      <c r="P305" s="44">
        <f t="shared" si="55"/>
        <v>5047.1650833333379</v>
      </c>
      <c r="Q305" s="45">
        <f t="shared" si="56"/>
        <v>94063.738083333359</v>
      </c>
      <c r="R305" s="46">
        <v>83969.7</v>
      </c>
      <c r="S305" s="47">
        <f t="shared" si="57"/>
        <v>-10094.038083333362</v>
      </c>
    </row>
    <row r="306" spans="1:19" x14ac:dyDescent="0.45">
      <c r="A306" s="48">
        <v>1860</v>
      </c>
      <c r="B306" s="49" t="s">
        <v>59</v>
      </c>
      <c r="C306" s="36">
        <f>'[1]App.2-BA_Fixed Asset Cont'!M338</f>
        <v>459051.75000000047</v>
      </c>
      <c r="D306" s="36"/>
      <c r="E306" s="37">
        <f t="shared" si="49"/>
        <v>459051.75000000047</v>
      </c>
      <c r="F306" s="38">
        <f t="shared" si="50"/>
        <v>0</v>
      </c>
      <c r="G306" s="39"/>
      <c r="H306" s="37">
        <f t="shared" si="51"/>
        <v>0</v>
      </c>
      <c r="I306" s="36">
        <f>'[1]App.2-BA_Fixed Asset Cont'!E426</f>
        <v>0</v>
      </c>
      <c r="J306" s="40"/>
      <c r="K306" s="41">
        <f t="shared" si="52"/>
        <v>0</v>
      </c>
      <c r="L306" s="40">
        <v>25</v>
      </c>
      <c r="M306" s="50">
        <f t="shared" si="53"/>
        <v>0.04</v>
      </c>
      <c r="N306" s="43">
        <f t="shared" si="54"/>
        <v>0</v>
      </c>
      <c r="O306" s="43">
        <f t="shared" si="58"/>
        <v>0</v>
      </c>
      <c r="P306" s="44">
        <f t="shared" si="55"/>
        <v>0</v>
      </c>
      <c r="Q306" s="45">
        <f t="shared" si="56"/>
        <v>0</v>
      </c>
      <c r="R306" s="46"/>
      <c r="S306" s="47">
        <f t="shared" si="57"/>
        <v>0</v>
      </c>
    </row>
    <row r="307" spans="1:19" x14ac:dyDescent="0.45">
      <c r="A307" s="51">
        <v>1860</v>
      </c>
      <c r="B307" s="52" t="s">
        <v>60</v>
      </c>
      <c r="C307" s="36">
        <f>'[1]App.2-BA_Fixed Asset Cont'!M339</f>
        <v>2900902.81</v>
      </c>
      <c r="D307" s="36"/>
      <c r="E307" s="37">
        <f t="shared" si="49"/>
        <v>2900902.81</v>
      </c>
      <c r="F307" s="38">
        <f t="shared" si="50"/>
        <v>353471.40999999922</v>
      </c>
      <c r="G307" s="39"/>
      <c r="H307" s="37">
        <f t="shared" si="51"/>
        <v>353471.40999999922</v>
      </c>
      <c r="I307" s="36">
        <f>'[1]App.2-BA_Fixed Asset Cont'!E427</f>
        <v>353471.40999999922</v>
      </c>
      <c r="J307" s="40">
        <f>C307/'[1]App.2-BA_Fixed Asset Cont'!D427*'[1]App.2-C_DepExp'!L307</f>
        <v>7.1504527812559537</v>
      </c>
      <c r="K307" s="41">
        <f t="shared" si="52"/>
        <v>0.13985128363079033</v>
      </c>
      <c r="L307" s="40">
        <v>12</v>
      </c>
      <c r="M307" s="50">
        <f t="shared" si="53"/>
        <v>8.3333333333333329E-2</v>
      </c>
      <c r="N307" s="43">
        <f t="shared" si="54"/>
        <v>405694.98166666669</v>
      </c>
      <c r="O307" s="43">
        <f t="shared" si="58"/>
        <v>29455.950833333267</v>
      </c>
      <c r="P307" s="44">
        <f t="shared" si="55"/>
        <v>14727.975416666633</v>
      </c>
      <c r="Q307" s="45">
        <f t="shared" si="56"/>
        <v>449878.90791666659</v>
      </c>
      <c r="R307" s="46">
        <v>321764.63</v>
      </c>
      <c r="S307" s="47">
        <f t="shared" si="57"/>
        <v>-128114.27791666659</v>
      </c>
    </row>
    <row r="308" spans="1:19" x14ac:dyDescent="0.45">
      <c r="A308" s="51">
        <v>1905</v>
      </c>
      <c r="B308" s="52" t="s">
        <v>47</v>
      </c>
      <c r="C308" s="36">
        <f>'[1]App.2-BA_Fixed Asset Cont'!M340</f>
        <v>0</v>
      </c>
      <c r="D308" s="36"/>
      <c r="E308" s="37">
        <f t="shared" si="49"/>
        <v>0</v>
      </c>
      <c r="F308" s="38">
        <f t="shared" si="50"/>
        <v>0</v>
      </c>
      <c r="G308" s="39"/>
      <c r="H308" s="37">
        <f t="shared" si="51"/>
        <v>0</v>
      </c>
      <c r="I308" s="36">
        <f>'[1]App.2-BA_Fixed Asset Cont'!E428</f>
        <v>0</v>
      </c>
      <c r="J308" s="40"/>
      <c r="K308" s="41">
        <f t="shared" si="52"/>
        <v>0</v>
      </c>
      <c r="L308" s="40"/>
      <c r="M308" s="50">
        <f t="shared" si="53"/>
        <v>0</v>
      </c>
      <c r="N308" s="43">
        <f t="shared" si="54"/>
        <v>0</v>
      </c>
      <c r="O308" s="43">
        <f t="shared" si="58"/>
        <v>0</v>
      </c>
      <c r="P308" s="44">
        <f t="shared" si="55"/>
        <v>0</v>
      </c>
      <c r="Q308" s="45">
        <f t="shared" si="56"/>
        <v>0</v>
      </c>
      <c r="R308" s="46"/>
      <c r="S308" s="47">
        <f t="shared" si="57"/>
        <v>0</v>
      </c>
    </row>
    <row r="309" spans="1:19" x14ac:dyDescent="0.45">
      <c r="A309" s="48">
        <v>1908</v>
      </c>
      <c r="B309" s="49" t="s">
        <v>61</v>
      </c>
      <c r="C309" s="36">
        <f>'[1]App.2-BA_Fixed Asset Cont'!M341</f>
        <v>0</v>
      </c>
      <c r="D309" s="36"/>
      <c r="E309" s="37">
        <f t="shared" si="49"/>
        <v>0</v>
      </c>
      <c r="F309" s="38">
        <f t="shared" si="50"/>
        <v>0</v>
      </c>
      <c r="G309" s="39"/>
      <c r="H309" s="37">
        <f t="shared" si="51"/>
        <v>0</v>
      </c>
      <c r="I309" s="36">
        <f>'[1]App.2-BA_Fixed Asset Cont'!E429</f>
        <v>0</v>
      </c>
      <c r="J309" s="40"/>
      <c r="K309" s="41">
        <f t="shared" si="52"/>
        <v>0</v>
      </c>
      <c r="L309" s="40"/>
      <c r="M309" s="50">
        <f t="shared" si="53"/>
        <v>0</v>
      </c>
      <c r="N309" s="43">
        <f t="shared" si="54"/>
        <v>0</v>
      </c>
      <c r="O309" s="43">
        <f t="shared" si="58"/>
        <v>0</v>
      </c>
      <c r="P309" s="44">
        <f t="shared" si="55"/>
        <v>0</v>
      </c>
      <c r="Q309" s="45">
        <f t="shared" si="56"/>
        <v>0</v>
      </c>
      <c r="R309" s="46"/>
      <c r="S309" s="47">
        <f t="shared" si="57"/>
        <v>0</v>
      </c>
    </row>
    <row r="310" spans="1:19" x14ac:dyDescent="0.45">
      <c r="A310" s="48">
        <v>1910</v>
      </c>
      <c r="B310" s="49" t="s">
        <v>49</v>
      </c>
      <c r="C310" s="36">
        <f>'[1]App.2-BA_Fixed Asset Cont'!M342</f>
        <v>265890.36</v>
      </c>
      <c r="D310" s="36"/>
      <c r="E310" s="37">
        <f t="shared" si="49"/>
        <v>265890.36</v>
      </c>
      <c r="F310" s="38">
        <f t="shared" si="50"/>
        <v>127047.06</v>
      </c>
      <c r="G310" s="39"/>
      <c r="H310" s="37">
        <f t="shared" si="51"/>
        <v>127047.06</v>
      </c>
      <c r="I310" s="36">
        <f>'[1]App.2-BA_Fixed Asset Cont'!E430</f>
        <v>127047.06</v>
      </c>
      <c r="J310" s="40">
        <f>C310/'[1]App.2-BA_Fixed Asset Cont'!D427*'[1]App.2-C_DepExp'!L310</f>
        <v>3.0038925919012165</v>
      </c>
      <c r="K310" s="41">
        <f t="shared" si="52"/>
        <v>0.33290138359011112</v>
      </c>
      <c r="L310" s="40">
        <v>55</v>
      </c>
      <c r="M310" s="50">
        <f t="shared" si="53"/>
        <v>1.8181818181818181E-2</v>
      </c>
      <c r="N310" s="43">
        <f t="shared" si="54"/>
        <v>88515.268727272734</v>
      </c>
      <c r="O310" s="43">
        <f t="shared" si="58"/>
        <v>2309.9465454545452</v>
      </c>
      <c r="P310" s="44">
        <f t="shared" si="55"/>
        <v>1154.9732727272726</v>
      </c>
      <c r="Q310" s="45">
        <f t="shared" si="56"/>
        <v>91980.188545454555</v>
      </c>
      <c r="R310" s="46">
        <v>6387.44</v>
      </c>
      <c r="S310" s="47">
        <f t="shared" si="57"/>
        <v>-85592.748545454553</v>
      </c>
    </row>
    <row r="311" spans="1:19" x14ac:dyDescent="0.45">
      <c r="A311" s="48">
        <v>1915</v>
      </c>
      <c r="B311" s="49" t="s">
        <v>62</v>
      </c>
      <c r="C311" s="36">
        <f>'[1]App.2-BA_Fixed Asset Cont'!M343</f>
        <v>21102.28</v>
      </c>
      <c r="D311" s="36">
        <v>323.19</v>
      </c>
      <c r="E311" s="37">
        <f t="shared" si="49"/>
        <v>20779.09</v>
      </c>
      <c r="F311" s="38">
        <f t="shared" si="50"/>
        <v>5891.6499999999942</v>
      </c>
      <c r="G311" s="39"/>
      <c r="H311" s="37">
        <f t="shared" si="51"/>
        <v>5891.6499999999942</v>
      </c>
      <c r="I311" s="36">
        <f>'[1]App.2-BA_Fixed Asset Cont'!E431</f>
        <v>5891.6499999999942</v>
      </c>
      <c r="J311" s="40">
        <f>C311/'[1]App.2-BA_Fixed Asset Cont'!D431*'[1]App.2-C_DepExp'!L311</f>
        <v>2.2982776760061774</v>
      </c>
      <c r="K311" s="41">
        <f t="shared" si="52"/>
        <v>0.4351084337806152</v>
      </c>
      <c r="L311" s="40">
        <v>10</v>
      </c>
      <c r="M311" s="50">
        <f t="shared" si="53"/>
        <v>0.1</v>
      </c>
      <c r="N311" s="43">
        <f t="shared" si="54"/>
        <v>9041.1573052864442</v>
      </c>
      <c r="O311" s="43">
        <f t="shared" si="58"/>
        <v>589.1649999999994</v>
      </c>
      <c r="P311" s="44">
        <f t="shared" si="55"/>
        <v>294.5824999999997</v>
      </c>
      <c r="Q311" s="45">
        <f t="shared" si="56"/>
        <v>9924.9048052864437</v>
      </c>
      <c r="R311" s="46">
        <v>4139.1000000000004</v>
      </c>
      <c r="S311" s="47">
        <f t="shared" si="57"/>
        <v>-5785.8048052864433</v>
      </c>
    </row>
    <row r="312" spans="1:19" x14ac:dyDescent="0.45">
      <c r="A312" s="48">
        <v>1915</v>
      </c>
      <c r="B312" s="49" t="s">
        <v>63</v>
      </c>
      <c r="C312" s="36">
        <f>'[1]App.2-BA_Fixed Asset Cont'!M344</f>
        <v>0</v>
      </c>
      <c r="D312" s="36"/>
      <c r="E312" s="37">
        <f t="shared" si="49"/>
        <v>0</v>
      </c>
      <c r="F312" s="38">
        <f t="shared" si="50"/>
        <v>0</v>
      </c>
      <c r="G312" s="39"/>
      <c r="H312" s="37">
        <f t="shared" si="51"/>
        <v>0</v>
      </c>
      <c r="I312" s="36">
        <f>'[1]App.2-BA_Fixed Asset Cont'!E432</f>
        <v>0</v>
      </c>
      <c r="J312" s="40"/>
      <c r="K312" s="41">
        <f t="shared" si="52"/>
        <v>0</v>
      </c>
      <c r="L312" s="40"/>
      <c r="M312" s="50">
        <f t="shared" si="53"/>
        <v>0</v>
      </c>
      <c r="N312" s="43">
        <f t="shared" si="54"/>
        <v>0</v>
      </c>
      <c r="O312" s="43">
        <f t="shared" si="58"/>
        <v>0</v>
      </c>
      <c r="P312" s="44">
        <f t="shared" si="55"/>
        <v>0</v>
      </c>
      <c r="Q312" s="45">
        <f t="shared" si="56"/>
        <v>0</v>
      </c>
      <c r="R312" s="46"/>
      <c r="S312" s="47">
        <f t="shared" si="57"/>
        <v>0</v>
      </c>
    </row>
    <row r="313" spans="1:19" x14ac:dyDescent="0.45">
      <c r="A313" s="48">
        <v>1920</v>
      </c>
      <c r="B313" s="49" t="s">
        <v>64</v>
      </c>
      <c r="C313" s="36">
        <f>'[1]App.2-BA_Fixed Asset Cont'!M345</f>
        <v>0</v>
      </c>
      <c r="D313" s="36"/>
      <c r="E313" s="37">
        <f t="shared" si="49"/>
        <v>0</v>
      </c>
      <c r="F313" s="38">
        <f t="shared" si="50"/>
        <v>0</v>
      </c>
      <c r="G313" s="39"/>
      <c r="H313" s="37">
        <f t="shared" si="51"/>
        <v>0</v>
      </c>
      <c r="I313" s="36">
        <f>'[1]App.2-BA_Fixed Asset Cont'!E433</f>
        <v>0</v>
      </c>
      <c r="J313" s="40"/>
      <c r="K313" s="41">
        <f t="shared" si="52"/>
        <v>0</v>
      </c>
      <c r="L313" s="40"/>
      <c r="M313" s="50">
        <f t="shared" si="53"/>
        <v>0</v>
      </c>
      <c r="N313" s="43">
        <f t="shared" si="54"/>
        <v>0</v>
      </c>
      <c r="O313" s="43">
        <f t="shared" si="58"/>
        <v>0</v>
      </c>
      <c r="P313" s="44">
        <f t="shared" si="55"/>
        <v>0</v>
      </c>
      <c r="Q313" s="45">
        <f t="shared" si="56"/>
        <v>0</v>
      </c>
      <c r="R313" s="46"/>
      <c r="S313" s="47">
        <f t="shared" si="57"/>
        <v>0</v>
      </c>
    </row>
    <row r="314" spans="1:19" x14ac:dyDescent="0.45">
      <c r="A314" s="48">
        <v>1920</v>
      </c>
      <c r="B314" s="49" t="s">
        <v>65</v>
      </c>
      <c r="C314" s="36">
        <f>'[1]App.2-BA_Fixed Asset Cont'!M346</f>
        <v>0</v>
      </c>
      <c r="D314" s="36"/>
      <c r="E314" s="37">
        <f t="shared" si="49"/>
        <v>0</v>
      </c>
      <c r="F314" s="38">
        <f t="shared" si="50"/>
        <v>0</v>
      </c>
      <c r="G314" s="39"/>
      <c r="H314" s="37">
        <f t="shared" si="51"/>
        <v>0</v>
      </c>
      <c r="I314" s="36">
        <f>'[1]App.2-BA_Fixed Asset Cont'!E434</f>
        <v>0</v>
      </c>
      <c r="J314" s="40"/>
      <c r="K314" s="41">
        <f t="shared" si="52"/>
        <v>0</v>
      </c>
      <c r="L314" s="40"/>
      <c r="M314" s="50">
        <f t="shared" si="53"/>
        <v>0</v>
      </c>
      <c r="N314" s="43">
        <f t="shared" si="54"/>
        <v>0</v>
      </c>
      <c r="O314" s="43">
        <f t="shared" si="58"/>
        <v>0</v>
      </c>
      <c r="P314" s="44">
        <f t="shared" si="55"/>
        <v>0</v>
      </c>
      <c r="Q314" s="45">
        <f t="shared" si="56"/>
        <v>0</v>
      </c>
      <c r="R314" s="46"/>
      <c r="S314" s="47">
        <f t="shared" si="57"/>
        <v>0</v>
      </c>
    </row>
    <row r="315" spans="1:19" x14ac:dyDescent="0.45">
      <c r="A315" s="48">
        <v>1920</v>
      </c>
      <c r="B315" s="49" t="s">
        <v>66</v>
      </c>
      <c r="C315" s="36">
        <f>'[1]App.2-BA_Fixed Asset Cont'!M347</f>
        <v>93684.540000000008</v>
      </c>
      <c r="D315" s="36"/>
      <c r="E315" s="37">
        <f t="shared" si="49"/>
        <v>93684.540000000008</v>
      </c>
      <c r="F315" s="38">
        <f t="shared" si="50"/>
        <v>11372.01999999999</v>
      </c>
      <c r="G315" s="39"/>
      <c r="H315" s="37">
        <f t="shared" si="51"/>
        <v>11372.01999999999</v>
      </c>
      <c r="I315" s="36">
        <f>'[1]App.2-BA_Fixed Asset Cont'!E435</f>
        <v>11372.01999999999</v>
      </c>
      <c r="J315" s="40">
        <f>C315/'[1]App.2-BA_Fixed Asset Cont'!D435*'[1]App.2-C_DepExp'!L315</f>
        <v>3.4152260078875942</v>
      </c>
      <c r="K315" s="41">
        <f t="shared" si="52"/>
        <v>0.2928063904674133</v>
      </c>
      <c r="L315" s="40">
        <v>5</v>
      </c>
      <c r="M315" s="50">
        <f t="shared" si="53"/>
        <v>0.2</v>
      </c>
      <c r="N315" s="43">
        <f t="shared" si="54"/>
        <v>27431.432000000001</v>
      </c>
      <c r="O315" s="43">
        <f t="shared" si="58"/>
        <v>2274.4039999999977</v>
      </c>
      <c r="P315" s="44">
        <f t="shared" si="55"/>
        <v>1137.2019999999989</v>
      </c>
      <c r="Q315" s="45">
        <f t="shared" si="56"/>
        <v>30843.037999999997</v>
      </c>
      <c r="R315" s="46">
        <v>28568.49</v>
      </c>
      <c r="S315" s="47">
        <f t="shared" si="57"/>
        <v>-2274.5479999999952</v>
      </c>
    </row>
    <row r="316" spans="1:19" x14ac:dyDescent="0.45">
      <c r="A316" s="48">
        <v>1930</v>
      </c>
      <c r="B316" s="49" t="s">
        <v>67</v>
      </c>
      <c r="C316" s="36">
        <f>'[1]App.2-BA_Fixed Asset Cont'!M348</f>
        <v>958289.99000000069</v>
      </c>
      <c r="D316" s="36">
        <v>832.53</v>
      </c>
      <c r="E316" s="37">
        <f t="shared" si="49"/>
        <v>957457.46000000066</v>
      </c>
      <c r="F316" s="38">
        <f t="shared" si="50"/>
        <v>212572.78000000017</v>
      </c>
      <c r="G316" s="39"/>
      <c r="H316" s="37">
        <f t="shared" si="51"/>
        <v>212572.78000000017</v>
      </c>
      <c r="I316" s="36">
        <f>'[1]App.2-BA_Fixed Asset Cont'!E436</f>
        <v>212572.78000000017</v>
      </c>
      <c r="J316" s="40">
        <f>C316/'[1]App.2-BA_Fixed Asset Cont'!D436*'[1]App.2-C_DepExp'!L316</f>
        <v>2.4676326701008793</v>
      </c>
      <c r="K316" s="41">
        <f t="shared" si="52"/>
        <v>0.40524670147081454</v>
      </c>
      <c r="L316" s="40">
        <v>8</v>
      </c>
      <c r="M316" s="50">
        <f t="shared" si="53"/>
        <v>0.125</v>
      </c>
      <c r="N316" s="43">
        <f t="shared" si="54"/>
        <v>388006.47746362461</v>
      </c>
      <c r="O316" s="43">
        <f t="shared" si="58"/>
        <v>26571.597500000022</v>
      </c>
      <c r="P316" s="44">
        <f t="shared" si="55"/>
        <v>13285.798750000011</v>
      </c>
      <c r="Q316" s="45">
        <f t="shared" si="56"/>
        <v>427863.87371362466</v>
      </c>
      <c r="R316" s="46">
        <v>155910.31</v>
      </c>
      <c r="S316" s="47">
        <f t="shared" si="57"/>
        <v>-271953.56371362467</v>
      </c>
    </row>
    <row r="317" spans="1:19" x14ac:dyDescent="0.45">
      <c r="A317" s="48">
        <v>1935</v>
      </c>
      <c r="B317" s="49" t="s">
        <v>68</v>
      </c>
      <c r="C317" s="36">
        <f>'[1]App.2-BA_Fixed Asset Cont'!M349</f>
        <v>0</v>
      </c>
      <c r="D317" s="36"/>
      <c r="E317" s="37">
        <f t="shared" si="49"/>
        <v>0</v>
      </c>
      <c r="F317" s="38">
        <f t="shared" si="50"/>
        <v>0</v>
      </c>
      <c r="G317" s="39"/>
      <c r="H317" s="37">
        <f t="shared" si="51"/>
        <v>0</v>
      </c>
      <c r="I317" s="36">
        <f>'[1]App.2-BA_Fixed Asset Cont'!E437</f>
        <v>0</v>
      </c>
      <c r="J317" s="40"/>
      <c r="K317" s="41">
        <f t="shared" si="52"/>
        <v>0</v>
      </c>
      <c r="L317" s="40"/>
      <c r="M317" s="50">
        <f t="shared" si="53"/>
        <v>0</v>
      </c>
      <c r="N317" s="43">
        <f t="shared" si="54"/>
        <v>0</v>
      </c>
      <c r="O317" s="43">
        <f t="shared" si="58"/>
        <v>0</v>
      </c>
      <c r="P317" s="44">
        <f t="shared" si="55"/>
        <v>0</v>
      </c>
      <c r="Q317" s="45">
        <f t="shared" si="56"/>
        <v>0</v>
      </c>
      <c r="R317" s="46"/>
      <c r="S317" s="47">
        <f t="shared" si="57"/>
        <v>0</v>
      </c>
    </row>
    <row r="318" spans="1:19" x14ac:dyDescent="0.45">
      <c r="A318" s="48">
        <v>1940</v>
      </c>
      <c r="B318" s="49" t="s">
        <v>69</v>
      </c>
      <c r="C318" s="36">
        <f>'[1]App.2-BA_Fixed Asset Cont'!M350</f>
        <v>77018.969999999972</v>
      </c>
      <c r="D318" s="36">
        <v>1100.69</v>
      </c>
      <c r="E318" s="37">
        <f t="shared" si="49"/>
        <v>75918.27999999997</v>
      </c>
      <c r="F318" s="38">
        <f t="shared" si="50"/>
        <v>12250.850000000006</v>
      </c>
      <c r="G318" s="39"/>
      <c r="H318" s="37">
        <f t="shared" si="51"/>
        <v>12250.850000000006</v>
      </c>
      <c r="I318" s="36">
        <f>'[1]App.2-BA_Fixed Asset Cont'!E438</f>
        <v>12250.850000000006</v>
      </c>
      <c r="J318" s="40">
        <f>C318/'[1]App.2-BA_Fixed Asset Cont'!D438*'[1]App.2-C_DepExp'!L318</f>
        <v>3.5649861650118169</v>
      </c>
      <c r="K318" s="41">
        <f t="shared" si="52"/>
        <v>0.28050599741855808</v>
      </c>
      <c r="L318" s="40">
        <v>10</v>
      </c>
      <c r="M318" s="50">
        <f t="shared" si="53"/>
        <v>0.1</v>
      </c>
      <c r="N318" s="43">
        <f t="shared" si="54"/>
        <v>21295.532853701363</v>
      </c>
      <c r="O318" s="43">
        <f t="shared" si="58"/>
        <v>1225.0850000000005</v>
      </c>
      <c r="P318" s="44">
        <f t="shared" si="55"/>
        <v>612.54250000000025</v>
      </c>
      <c r="Q318" s="45">
        <f t="shared" si="56"/>
        <v>23133.160353701362</v>
      </c>
      <c r="R318" s="46">
        <v>16109.48</v>
      </c>
      <c r="S318" s="47">
        <f t="shared" si="57"/>
        <v>-7023.680353701362</v>
      </c>
    </row>
    <row r="319" spans="1:19" x14ac:dyDescent="0.45">
      <c r="A319" s="48">
        <v>1945</v>
      </c>
      <c r="B319" s="49" t="s">
        <v>70</v>
      </c>
      <c r="C319" s="36">
        <f>'[1]App.2-BA_Fixed Asset Cont'!M351</f>
        <v>7385.3700000000008</v>
      </c>
      <c r="D319" s="36"/>
      <c r="E319" s="37">
        <f t="shared" si="49"/>
        <v>7385.3700000000008</v>
      </c>
      <c r="F319" s="38">
        <f t="shared" si="50"/>
        <v>16620</v>
      </c>
      <c r="G319" s="39"/>
      <c r="H319" s="37">
        <f t="shared" si="51"/>
        <v>16620</v>
      </c>
      <c r="I319" s="36">
        <f>'[1]App.2-BA_Fixed Asset Cont'!E439</f>
        <v>16620</v>
      </c>
      <c r="J319" s="40">
        <f>C319/'[1]App.2-BA_Fixed Asset Cont'!D439*'[1]App.2-C_DepExp'!L319</f>
        <v>4.0853595461799515</v>
      </c>
      <c r="K319" s="41">
        <f t="shared" si="52"/>
        <v>0.24477649731834694</v>
      </c>
      <c r="L319" s="40">
        <v>8</v>
      </c>
      <c r="M319" s="50">
        <f t="shared" si="53"/>
        <v>0.125</v>
      </c>
      <c r="N319" s="43">
        <f t="shared" si="54"/>
        <v>1807.7650000000001</v>
      </c>
      <c r="O319" s="43">
        <f t="shared" si="58"/>
        <v>2077.5</v>
      </c>
      <c r="P319" s="44">
        <f t="shared" si="55"/>
        <v>1038.75</v>
      </c>
      <c r="Q319" s="45">
        <f t="shared" si="56"/>
        <v>4924.0150000000003</v>
      </c>
      <c r="R319" s="46">
        <v>2846.52</v>
      </c>
      <c r="S319" s="47">
        <f t="shared" si="57"/>
        <v>-2077.4950000000003</v>
      </c>
    </row>
    <row r="320" spans="1:19" x14ac:dyDescent="0.45">
      <c r="A320" s="48">
        <v>1950</v>
      </c>
      <c r="B320" s="49" t="s">
        <v>71</v>
      </c>
      <c r="C320" s="36">
        <f>'[1]App.2-BA_Fixed Asset Cont'!M352</f>
        <v>35870.49</v>
      </c>
      <c r="D320" s="36"/>
      <c r="E320" s="37">
        <f t="shared" si="49"/>
        <v>35870.49</v>
      </c>
      <c r="F320" s="38">
        <f t="shared" si="50"/>
        <v>158994.97</v>
      </c>
      <c r="G320" s="39"/>
      <c r="H320" s="37">
        <f t="shared" si="51"/>
        <v>158994.97</v>
      </c>
      <c r="I320" s="36">
        <f>'[1]App.2-BA_Fixed Asset Cont'!E440</f>
        <v>158994.97</v>
      </c>
      <c r="J320" s="40">
        <f>C320/'[1]App.2-BA_Fixed Asset Cont'!D440*'[1]App.2-C_DepExp'!L320</f>
        <v>4.4774728275285298</v>
      </c>
      <c r="K320" s="41">
        <f t="shared" si="52"/>
        <v>0.22334027218474017</v>
      </c>
      <c r="L320" s="40">
        <v>8</v>
      </c>
      <c r="M320" s="50">
        <f t="shared" si="53"/>
        <v>0.125</v>
      </c>
      <c r="N320" s="43">
        <f t="shared" si="54"/>
        <v>8011.3249999999998</v>
      </c>
      <c r="O320" s="43">
        <f t="shared" si="58"/>
        <v>19874.37125</v>
      </c>
      <c r="P320" s="44">
        <f t="shared" si="55"/>
        <v>9937.1856250000001</v>
      </c>
      <c r="Q320" s="45">
        <f t="shared" si="56"/>
        <v>37822.881874999999</v>
      </c>
      <c r="R320" s="46">
        <v>-1959.47</v>
      </c>
      <c r="S320" s="47">
        <f t="shared" si="57"/>
        <v>-39782.351875</v>
      </c>
    </row>
    <row r="321" spans="1:19" x14ac:dyDescent="0.45">
      <c r="A321" s="48">
        <v>1955</v>
      </c>
      <c r="B321" s="49" t="s">
        <v>72</v>
      </c>
      <c r="C321" s="36">
        <f>'[1]App.2-BA_Fixed Asset Cont'!M353</f>
        <v>0</v>
      </c>
      <c r="D321" s="36"/>
      <c r="E321" s="37">
        <f t="shared" si="49"/>
        <v>0</v>
      </c>
      <c r="F321" s="38">
        <f t="shared" si="50"/>
        <v>0</v>
      </c>
      <c r="G321" s="39"/>
      <c r="H321" s="37">
        <f t="shared" si="51"/>
        <v>0</v>
      </c>
      <c r="I321" s="36">
        <f>'[1]App.2-BA_Fixed Asset Cont'!E441</f>
        <v>0</v>
      </c>
      <c r="J321" s="40"/>
      <c r="K321" s="41">
        <f t="shared" si="52"/>
        <v>0</v>
      </c>
      <c r="L321" s="40"/>
      <c r="M321" s="50">
        <f t="shared" si="53"/>
        <v>0</v>
      </c>
      <c r="N321" s="43">
        <f t="shared" si="54"/>
        <v>0</v>
      </c>
      <c r="O321" s="43">
        <f t="shared" si="58"/>
        <v>0</v>
      </c>
      <c r="P321" s="44">
        <f t="shared" si="55"/>
        <v>0</v>
      </c>
      <c r="Q321" s="45">
        <f t="shared" si="56"/>
        <v>0</v>
      </c>
      <c r="R321" s="46"/>
      <c r="S321" s="47">
        <f t="shared" si="57"/>
        <v>0</v>
      </c>
    </row>
    <row r="322" spans="1:19" x14ac:dyDescent="0.45">
      <c r="A322" s="51">
        <v>1955</v>
      </c>
      <c r="B322" s="52" t="s">
        <v>73</v>
      </c>
      <c r="C322" s="36">
        <f>'[1]App.2-BA_Fixed Asset Cont'!M354</f>
        <v>0</v>
      </c>
      <c r="D322" s="36"/>
      <c r="E322" s="37">
        <f t="shared" si="49"/>
        <v>0</v>
      </c>
      <c r="F322" s="38">
        <f t="shared" si="50"/>
        <v>0</v>
      </c>
      <c r="G322" s="39"/>
      <c r="H322" s="37">
        <f t="shared" si="51"/>
        <v>0</v>
      </c>
      <c r="I322" s="36">
        <f>'[1]App.2-BA_Fixed Asset Cont'!E442</f>
        <v>0</v>
      </c>
      <c r="J322" s="40"/>
      <c r="K322" s="41">
        <f t="shared" si="52"/>
        <v>0</v>
      </c>
      <c r="L322" s="40"/>
      <c r="M322" s="50">
        <f t="shared" si="53"/>
        <v>0</v>
      </c>
      <c r="N322" s="43">
        <f t="shared" si="54"/>
        <v>0</v>
      </c>
      <c r="O322" s="43">
        <f t="shared" si="58"/>
        <v>0</v>
      </c>
      <c r="P322" s="44">
        <f t="shared" si="55"/>
        <v>0</v>
      </c>
      <c r="Q322" s="45">
        <f t="shared" si="56"/>
        <v>0</v>
      </c>
      <c r="R322" s="46"/>
      <c r="S322" s="47">
        <f t="shared" si="57"/>
        <v>0</v>
      </c>
    </row>
    <row r="323" spans="1:19" x14ac:dyDescent="0.45">
      <c r="A323" s="48">
        <v>1960</v>
      </c>
      <c r="B323" s="49" t="s">
        <v>74</v>
      </c>
      <c r="C323" s="36">
        <f>'[1]App.2-BA_Fixed Asset Cont'!M355</f>
        <v>0</v>
      </c>
      <c r="D323" s="36"/>
      <c r="E323" s="37">
        <f t="shared" si="49"/>
        <v>0</v>
      </c>
      <c r="F323" s="38">
        <f t="shared" si="50"/>
        <v>0</v>
      </c>
      <c r="G323" s="39"/>
      <c r="H323" s="37">
        <f t="shared" si="51"/>
        <v>0</v>
      </c>
      <c r="I323" s="36">
        <f>'[1]App.2-BA_Fixed Asset Cont'!E443</f>
        <v>0</v>
      </c>
      <c r="J323" s="40"/>
      <c r="K323" s="41">
        <f t="shared" si="52"/>
        <v>0</v>
      </c>
      <c r="L323" s="40"/>
      <c r="M323" s="50">
        <f t="shared" si="53"/>
        <v>0</v>
      </c>
      <c r="N323" s="43">
        <f t="shared" si="54"/>
        <v>0</v>
      </c>
      <c r="O323" s="43">
        <f t="shared" si="58"/>
        <v>0</v>
      </c>
      <c r="P323" s="44">
        <f t="shared" si="55"/>
        <v>0</v>
      </c>
      <c r="Q323" s="45">
        <f t="shared" si="56"/>
        <v>0</v>
      </c>
      <c r="R323" s="46"/>
      <c r="S323" s="47">
        <f t="shared" si="57"/>
        <v>0</v>
      </c>
    </row>
    <row r="324" spans="1:19" x14ac:dyDescent="0.45">
      <c r="A324" s="51">
        <v>1970</v>
      </c>
      <c r="B324" s="53" t="s">
        <v>75</v>
      </c>
      <c r="C324" s="36">
        <f>'[1]App.2-BA_Fixed Asset Cont'!M356</f>
        <v>0</v>
      </c>
      <c r="D324" s="36"/>
      <c r="E324" s="37">
        <f t="shared" si="49"/>
        <v>0</v>
      </c>
      <c r="F324" s="38">
        <f t="shared" si="50"/>
        <v>0</v>
      </c>
      <c r="G324" s="39"/>
      <c r="H324" s="37">
        <f t="shared" si="51"/>
        <v>0</v>
      </c>
      <c r="I324" s="36">
        <f>'[1]App.2-BA_Fixed Asset Cont'!E444</f>
        <v>0</v>
      </c>
      <c r="J324" s="40"/>
      <c r="K324" s="41">
        <f t="shared" si="52"/>
        <v>0</v>
      </c>
      <c r="L324" s="40"/>
      <c r="M324" s="50">
        <f t="shared" si="53"/>
        <v>0</v>
      </c>
      <c r="N324" s="43">
        <f t="shared" si="54"/>
        <v>0</v>
      </c>
      <c r="O324" s="43">
        <f t="shared" si="58"/>
        <v>0</v>
      </c>
      <c r="P324" s="44">
        <f t="shared" si="55"/>
        <v>0</v>
      </c>
      <c r="Q324" s="45">
        <f t="shared" si="56"/>
        <v>0</v>
      </c>
      <c r="R324" s="46"/>
      <c r="S324" s="47">
        <f t="shared" si="57"/>
        <v>0</v>
      </c>
    </row>
    <row r="325" spans="1:19" x14ac:dyDescent="0.45">
      <c r="A325" s="48">
        <v>1975</v>
      </c>
      <c r="B325" s="49" t="s">
        <v>76</v>
      </c>
      <c r="C325" s="36">
        <f>'[1]App.2-BA_Fixed Asset Cont'!M357</f>
        <v>0</v>
      </c>
      <c r="D325" s="36"/>
      <c r="E325" s="37">
        <f t="shared" si="49"/>
        <v>0</v>
      </c>
      <c r="F325" s="38">
        <f t="shared" si="50"/>
        <v>0</v>
      </c>
      <c r="G325" s="39"/>
      <c r="H325" s="37">
        <f t="shared" si="51"/>
        <v>0</v>
      </c>
      <c r="I325" s="36">
        <f>'[1]App.2-BA_Fixed Asset Cont'!E445</f>
        <v>0</v>
      </c>
      <c r="J325" s="40"/>
      <c r="K325" s="41">
        <f t="shared" si="52"/>
        <v>0</v>
      </c>
      <c r="L325" s="40"/>
      <c r="M325" s="50">
        <f t="shared" si="53"/>
        <v>0</v>
      </c>
      <c r="N325" s="43">
        <f t="shared" si="54"/>
        <v>0</v>
      </c>
      <c r="O325" s="43">
        <f t="shared" si="58"/>
        <v>0</v>
      </c>
      <c r="P325" s="44">
        <f t="shared" si="55"/>
        <v>0</v>
      </c>
      <c r="Q325" s="45">
        <f t="shared" si="56"/>
        <v>0</v>
      </c>
      <c r="R325" s="46"/>
      <c r="S325" s="47">
        <f t="shared" si="57"/>
        <v>0</v>
      </c>
    </row>
    <row r="326" spans="1:19" x14ac:dyDescent="0.45">
      <c r="A326" s="48">
        <v>1980</v>
      </c>
      <c r="B326" s="49" t="s">
        <v>77</v>
      </c>
      <c r="C326" s="36">
        <f>'[1]App.2-BA_Fixed Asset Cont'!M358</f>
        <v>202324.2</v>
      </c>
      <c r="D326" s="36"/>
      <c r="E326" s="37">
        <f t="shared" si="49"/>
        <v>202324.2</v>
      </c>
      <c r="F326" s="38">
        <f t="shared" si="50"/>
        <v>64232.049999999988</v>
      </c>
      <c r="G326" s="39"/>
      <c r="H326" s="37">
        <f t="shared" si="51"/>
        <v>64232.049999999988</v>
      </c>
      <c r="I326" s="36">
        <f>'[1]App.2-BA_Fixed Asset Cont'!E446</f>
        <v>64232.049999999988</v>
      </c>
      <c r="J326" s="40">
        <f>C326/'[1]App.2-BA_Fixed Asset Cont'!D446*'[1]App.2-C_DepExp'!L326</f>
        <v>3.8902971289272541</v>
      </c>
      <c r="K326" s="41">
        <f t="shared" si="52"/>
        <v>0.25704977456972522</v>
      </c>
      <c r="L326" s="40">
        <v>5</v>
      </c>
      <c r="M326" s="50">
        <f t="shared" si="53"/>
        <v>0.2</v>
      </c>
      <c r="N326" s="43">
        <f t="shared" si="54"/>
        <v>52007.390000000007</v>
      </c>
      <c r="O326" s="43">
        <f t="shared" si="58"/>
        <v>12846.409999999998</v>
      </c>
      <c r="P326" s="44">
        <f t="shared" si="55"/>
        <v>6423.204999999999</v>
      </c>
      <c r="Q326" s="45">
        <f t="shared" si="56"/>
        <v>71277.005000000005</v>
      </c>
      <c r="R326" s="46">
        <v>58430.6</v>
      </c>
      <c r="S326" s="47">
        <f t="shared" si="57"/>
        <v>-12846.405000000006</v>
      </c>
    </row>
    <row r="327" spans="1:19" x14ac:dyDescent="0.45">
      <c r="A327" s="48">
        <v>1985</v>
      </c>
      <c r="B327" s="49" t="s">
        <v>78</v>
      </c>
      <c r="C327" s="36">
        <f>'[1]App.2-BA_Fixed Asset Cont'!M359</f>
        <v>0</v>
      </c>
      <c r="D327" s="36"/>
      <c r="E327" s="37">
        <f t="shared" si="49"/>
        <v>0</v>
      </c>
      <c r="F327" s="38">
        <f t="shared" si="50"/>
        <v>0</v>
      </c>
      <c r="G327" s="39"/>
      <c r="H327" s="37">
        <f t="shared" si="51"/>
        <v>0</v>
      </c>
      <c r="I327" s="36">
        <f>'[1]App.2-BA_Fixed Asset Cont'!E447</f>
        <v>0</v>
      </c>
      <c r="J327" s="40"/>
      <c r="K327" s="41">
        <f t="shared" si="52"/>
        <v>0</v>
      </c>
      <c r="L327" s="40"/>
      <c r="M327" s="50">
        <f t="shared" si="53"/>
        <v>0</v>
      </c>
      <c r="N327" s="43">
        <f t="shared" si="54"/>
        <v>0</v>
      </c>
      <c r="O327" s="43">
        <f t="shared" si="58"/>
        <v>0</v>
      </c>
      <c r="P327" s="44">
        <f t="shared" si="55"/>
        <v>0</v>
      </c>
      <c r="Q327" s="45">
        <f t="shared" si="56"/>
        <v>0</v>
      </c>
      <c r="R327" s="46"/>
      <c r="S327" s="47">
        <f t="shared" si="57"/>
        <v>0</v>
      </c>
    </row>
    <row r="328" spans="1:19" x14ac:dyDescent="0.45">
      <c r="A328" s="48">
        <v>1990</v>
      </c>
      <c r="B328" s="54" t="s">
        <v>79</v>
      </c>
      <c r="C328" s="36">
        <f>'[1]App.2-BA_Fixed Asset Cont'!M360</f>
        <v>0</v>
      </c>
      <c r="D328" s="36"/>
      <c r="E328" s="37">
        <f t="shared" si="49"/>
        <v>0</v>
      </c>
      <c r="F328" s="38">
        <f t="shared" si="50"/>
        <v>0</v>
      </c>
      <c r="G328" s="39"/>
      <c r="H328" s="37">
        <f t="shared" si="51"/>
        <v>0</v>
      </c>
      <c r="I328" s="36">
        <f>'[1]App.2-BA_Fixed Asset Cont'!E448</f>
        <v>0</v>
      </c>
      <c r="J328" s="40"/>
      <c r="K328" s="41">
        <f t="shared" si="52"/>
        <v>0</v>
      </c>
      <c r="L328" s="40"/>
      <c r="M328" s="50">
        <f t="shared" si="53"/>
        <v>0</v>
      </c>
      <c r="N328" s="43">
        <f t="shared" si="54"/>
        <v>0</v>
      </c>
      <c r="O328" s="43">
        <f t="shared" si="58"/>
        <v>0</v>
      </c>
      <c r="P328" s="44">
        <f t="shared" si="55"/>
        <v>0</v>
      </c>
      <c r="Q328" s="45">
        <f t="shared" si="56"/>
        <v>0</v>
      </c>
      <c r="R328" s="46"/>
      <c r="S328" s="47">
        <f t="shared" si="57"/>
        <v>0</v>
      </c>
    </row>
    <row r="329" spans="1:19" ht="14.65" thickBot="1" x14ac:dyDescent="0.5">
      <c r="A329" s="48">
        <v>1995</v>
      </c>
      <c r="B329" s="49" t="s">
        <v>80</v>
      </c>
      <c r="C329" s="36">
        <f>'[1]App.2-BA_Fixed Asset Cont'!M361</f>
        <v>-5819423.9699999997</v>
      </c>
      <c r="D329" s="36"/>
      <c r="E329" s="37">
        <f t="shared" si="49"/>
        <v>-5819423.9699999997</v>
      </c>
      <c r="F329" s="38">
        <f t="shared" si="50"/>
        <v>0</v>
      </c>
      <c r="G329" s="55"/>
      <c r="H329" s="37">
        <f t="shared" si="51"/>
        <v>0</v>
      </c>
      <c r="I329" s="36">
        <f>'[1]App.2-BA_Fixed Asset Cont'!E449</f>
        <v>0</v>
      </c>
      <c r="J329" s="40">
        <f>C329/'[1]App.2-BA_Fixed Asset Cont'!D449*'[1]App.2-C_DepExp'!L329</f>
        <v>21.425079504963815</v>
      </c>
      <c r="K329" s="41">
        <f t="shared" si="52"/>
        <v>4.6674272539726981E-2</v>
      </c>
      <c r="L329" s="40">
        <v>25</v>
      </c>
      <c r="M329" s="50">
        <f t="shared" si="53"/>
        <v>0.04</v>
      </c>
      <c r="N329" s="43">
        <f t="shared" si="54"/>
        <v>-271617.38039999997</v>
      </c>
      <c r="O329" s="43">
        <f t="shared" si="58"/>
        <v>0</v>
      </c>
      <c r="P329" s="44">
        <f t="shared" si="55"/>
        <v>0</v>
      </c>
      <c r="Q329" s="45">
        <f t="shared" si="56"/>
        <v>-271617.38039999997</v>
      </c>
      <c r="R329" s="46">
        <v>-126689</v>
      </c>
      <c r="S329" s="47">
        <f t="shared" si="57"/>
        <v>144928.38039999997</v>
      </c>
    </row>
    <row r="330" spans="1:19" ht="15" thickTop="1" thickBot="1" x14ac:dyDescent="0.5">
      <c r="A330" s="82">
        <v>2440</v>
      </c>
      <c r="B330" s="83" t="s">
        <v>96</v>
      </c>
      <c r="C330" s="36">
        <f>'[1]App.2-BA_Fixed Asset Cont'!M362</f>
        <v>-691014.08000000007</v>
      </c>
      <c r="D330" s="84"/>
      <c r="E330" s="85"/>
      <c r="F330" s="86">
        <f>I330</f>
        <v>-667718.79999999981</v>
      </c>
      <c r="G330" s="87"/>
      <c r="H330" s="85">
        <f t="shared" si="51"/>
        <v>-667718.79999999981</v>
      </c>
      <c r="I330" s="36">
        <f>'[1]App.2-BA_Fixed Asset Cont'!E450</f>
        <v>-667718.79999999981</v>
      </c>
      <c r="J330" s="40">
        <v>60</v>
      </c>
      <c r="K330" s="41">
        <f t="shared" si="52"/>
        <v>1.6666666666666666E-2</v>
      </c>
      <c r="L330" s="88">
        <v>60</v>
      </c>
      <c r="M330" s="50">
        <f t="shared" si="53"/>
        <v>1.6666666666666666E-2</v>
      </c>
      <c r="N330" s="43">
        <f t="shared" si="54"/>
        <v>0</v>
      </c>
      <c r="O330" s="43">
        <f t="shared" si="58"/>
        <v>-11128.646666666664</v>
      </c>
      <c r="P330" s="44">
        <f t="shared" si="55"/>
        <v>-5564.3233333333319</v>
      </c>
      <c r="Q330" s="45">
        <f t="shared" si="56"/>
        <v>-16692.969999999994</v>
      </c>
      <c r="R330" s="46">
        <v>-5564.32</v>
      </c>
      <c r="S330" s="47">
        <f t="shared" si="57"/>
        <v>11128.649999999994</v>
      </c>
    </row>
    <row r="331" spans="1:19" ht="15" thickTop="1" thickBot="1" x14ac:dyDescent="0.5">
      <c r="A331" s="58"/>
      <c r="B331" s="59" t="s">
        <v>81</v>
      </c>
      <c r="C331" s="60">
        <f t="shared" ref="C331:I331" si="59">SUM(C292:C330)</f>
        <v>28738047.330000006</v>
      </c>
      <c r="D331" s="60">
        <f t="shared" si="59"/>
        <v>15621.716666666702</v>
      </c>
      <c r="E331" s="60">
        <f t="shared" si="59"/>
        <v>29413439.693333343</v>
      </c>
      <c r="F331" s="60">
        <f t="shared" si="59"/>
        <v>3974796.6799999997</v>
      </c>
      <c r="G331" s="60">
        <f t="shared" si="59"/>
        <v>0</v>
      </c>
      <c r="H331" s="60">
        <f t="shared" si="59"/>
        <v>3974796.6799999997</v>
      </c>
      <c r="I331" s="60">
        <f t="shared" si="59"/>
        <v>3974796.6799999997</v>
      </c>
      <c r="J331" s="61"/>
      <c r="K331" s="61"/>
      <c r="L331" s="61"/>
      <c r="M331" s="61"/>
      <c r="N331" s="60">
        <f t="shared" ref="N331:S331" si="60">SUM(N292:N330)</f>
        <v>2009797.8144169205</v>
      </c>
      <c r="O331" s="60">
        <f t="shared" si="60"/>
        <v>227266.96935101014</v>
      </c>
      <c r="P331" s="60">
        <f t="shared" si="60"/>
        <v>113633.48467550507</v>
      </c>
      <c r="Q331" s="60">
        <f t="shared" si="60"/>
        <v>2350698.2684434345</v>
      </c>
      <c r="R331" s="60">
        <f t="shared" si="60"/>
        <v>1525420.4500000004</v>
      </c>
      <c r="S331" s="60">
        <f t="shared" si="60"/>
        <v>-825277.8184434349</v>
      </c>
    </row>
    <row r="332" spans="1:19" x14ac:dyDescent="0.45">
      <c r="A332" s="68"/>
      <c r="B332" s="69"/>
      <c r="C332" s="70"/>
      <c r="D332" s="70"/>
      <c r="E332" s="70"/>
      <c r="F332" s="70"/>
      <c r="G332" s="70"/>
      <c r="H332" s="70"/>
      <c r="I332" s="70"/>
      <c r="J332" s="70"/>
      <c r="K332" s="70"/>
      <c r="L332" s="71"/>
      <c r="M332" s="72"/>
      <c r="N332" s="70"/>
      <c r="O332" s="70"/>
      <c r="P332" s="70"/>
      <c r="Q332" s="70"/>
      <c r="R332" s="70"/>
      <c r="S332" s="70"/>
    </row>
    <row r="333" spans="1:19" x14ac:dyDescent="0.45">
      <c r="A333" s="1"/>
      <c r="B333" s="1"/>
      <c r="C333" s="1"/>
      <c r="D333" s="1"/>
      <c r="E333" s="1"/>
      <c r="F333" s="1"/>
      <c r="G333" s="1"/>
      <c r="H333" s="1"/>
      <c r="I333" s="1"/>
      <c r="J333" s="1"/>
      <c r="K333" s="1"/>
      <c r="L333" s="1"/>
      <c r="M333" s="1"/>
      <c r="N333" s="1"/>
      <c r="O333" s="1"/>
      <c r="P333" s="1"/>
      <c r="Q333" s="1"/>
      <c r="R333" s="81"/>
      <c r="S333" s="1"/>
    </row>
    <row r="334" spans="1:19" x14ac:dyDescent="0.45">
      <c r="A334" s="73" t="s">
        <v>82</v>
      </c>
      <c r="B334" s="1" t="s">
        <v>83</v>
      </c>
      <c r="C334" s="1"/>
      <c r="D334" s="1"/>
      <c r="E334" s="1"/>
      <c r="F334" s="1"/>
      <c r="G334" s="1"/>
      <c r="H334" s="1"/>
      <c r="I334" s="1"/>
      <c r="J334" s="1"/>
      <c r="K334" s="1"/>
      <c r="L334" s="1"/>
      <c r="M334" s="1"/>
      <c r="N334" s="1"/>
      <c r="O334" s="1"/>
      <c r="P334" s="1"/>
      <c r="Q334" s="1"/>
      <c r="R334" s="1"/>
      <c r="S334" s="1"/>
    </row>
    <row r="335" spans="1:19" x14ac:dyDescent="0.45">
      <c r="A335" s="1"/>
      <c r="B335" s="104" t="s">
        <v>84</v>
      </c>
      <c r="C335" s="104"/>
      <c r="D335" s="104"/>
      <c r="E335" s="104"/>
      <c r="F335" s="104"/>
      <c r="G335" s="104"/>
      <c r="H335" s="104"/>
      <c r="I335" s="104"/>
      <c r="J335" s="104"/>
      <c r="K335" s="104"/>
      <c r="L335" s="104"/>
      <c r="M335" s="104"/>
      <c r="N335" s="104"/>
      <c r="O335" s="104"/>
      <c r="P335" s="104"/>
      <c r="Q335" s="104"/>
      <c r="R335" s="104"/>
      <c r="S335" s="104"/>
    </row>
    <row r="336" spans="1:19" x14ac:dyDescent="0.45">
      <c r="A336" s="73"/>
      <c r="B336" s="74"/>
      <c r="C336" s="74"/>
      <c r="D336" s="74"/>
      <c r="E336" s="74"/>
      <c r="F336" s="74"/>
      <c r="G336" s="74"/>
      <c r="H336" s="74"/>
      <c r="I336" s="74"/>
      <c r="J336" s="74"/>
      <c r="K336" s="74"/>
      <c r="L336" s="74"/>
      <c r="M336" s="74"/>
      <c r="N336" s="74"/>
      <c r="O336" s="74"/>
      <c r="P336" s="74"/>
      <c r="Q336" s="74"/>
      <c r="R336" s="74"/>
      <c r="S336" s="74"/>
    </row>
    <row r="337" spans="1:19" x14ac:dyDescent="0.45">
      <c r="A337" s="1"/>
      <c r="B337" s="74"/>
      <c r="C337" s="74"/>
      <c r="D337" s="74"/>
      <c r="E337" s="74"/>
      <c r="F337" s="74"/>
      <c r="G337" s="74"/>
      <c r="H337" s="74"/>
      <c r="I337" s="74"/>
      <c r="J337" s="74"/>
      <c r="K337" s="74"/>
      <c r="L337" s="74"/>
      <c r="M337" s="74"/>
      <c r="N337" s="74"/>
      <c r="O337" s="74"/>
      <c r="P337" s="74"/>
      <c r="Q337" s="74"/>
      <c r="R337" s="74"/>
      <c r="S337" s="74"/>
    </row>
    <row r="338" spans="1:19" x14ac:dyDescent="0.45">
      <c r="A338" s="73" t="s">
        <v>85</v>
      </c>
      <c r="B338" s="1"/>
      <c r="C338" s="1"/>
      <c r="D338" s="1"/>
      <c r="E338" s="1"/>
      <c r="F338" s="1"/>
      <c r="G338" s="1"/>
      <c r="H338" s="1"/>
      <c r="I338" s="1"/>
      <c r="J338" s="1"/>
      <c r="K338" s="1"/>
      <c r="L338" s="1"/>
      <c r="M338" s="1"/>
      <c r="N338" s="1"/>
      <c r="O338" s="1"/>
      <c r="P338" s="1"/>
      <c r="Q338" s="1"/>
      <c r="R338" s="1"/>
      <c r="S338" s="1"/>
    </row>
    <row r="339" spans="1:19" x14ac:dyDescent="0.45">
      <c r="A339" s="75">
        <v>1</v>
      </c>
      <c r="B339" s="109" t="s">
        <v>86</v>
      </c>
      <c r="C339" s="109"/>
      <c r="D339" s="109"/>
      <c r="E339" s="109"/>
      <c r="F339" s="109"/>
      <c r="G339" s="109"/>
      <c r="H339" s="109"/>
      <c r="I339" s="109"/>
      <c r="J339" s="109"/>
      <c r="K339" s="109"/>
      <c r="L339" s="109"/>
      <c r="M339" s="109"/>
      <c r="N339" s="109"/>
      <c r="O339" s="109"/>
      <c r="P339" s="109"/>
      <c r="Q339" s="109"/>
      <c r="R339" s="109"/>
      <c r="S339" s="109"/>
    </row>
    <row r="340" spans="1:19" x14ac:dyDescent="0.45">
      <c r="A340" s="75">
        <v>2</v>
      </c>
      <c r="B340" s="109" t="s">
        <v>87</v>
      </c>
      <c r="C340" s="109"/>
      <c r="D340" s="109"/>
      <c r="E340" s="109"/>
      <c r="F340" s="109"/>
      <c r="G340" s="109"/>
      <c r="H340" s="109"/>
      <c r="I340" s="109"/>
      <c r="J340" s="109"/>
      <c r="K340" s="109"/>
      <c r="L340" s="109"/>
      <c r="M340" s="109"/>
      <c r="N340" s="109"/>
      <c r="O340" s="109"/>
      <c r="P340" s="109"/>
      <c r="Q340" s="109"/>
      <c r="R340" s="109"/>
      <c r="S340" s="109"/>
    </row>
    <row r="341" spans="1:19" x14ac:dyDescent="0.45">
      <c r="A341" s="75">
        <v>3</v>
      </c>
      <c r="B341" s="104" t="s">
        <v>88</v>
      </c>
      <c r="C341" s="104"/>
      <c r="D341" s="104"/>
      <c r="E341" s="104"/>
      <c r="F341" s="104"/>
      <c r="G341" s="104"/>
      <c r="H341" s="104"/>
      <c r="I341" s="104"/>
      <c r="J341" s="104"/>
      <c r="K341" s="104"/>
      <c r="L341" s="104"/>
      <c r="M341" s="104"/>
      <c r="N341" s="104"/>
      <c r="O341" s="104"/>
      <c r="P341" s="104"/>
      <c r="Q341" s="104"/>
      <c r="R341" s="104"/>
      <c r="S341" s="104"/>
    </row>
    <row r="342" spans="1:19" x14ac:dyDescent="0.45">
      <c r="A342" s="75">
        <v>4</v>
      </c>
      <c r="B342" s="104" t="s">
        <v>89</v>
      </c>
      <c r="C342" s="104"/>
      <c r="D342" s="104"/>
      <c r="E342" s="104"/>
      <c r="F342" s="104"/>
      <c r="G342" s="104"/>
      <c r="H342" s="104"/>
      <c r="I342" s="104"/>
      <c r="J342" s="104"/>
      <c r="K342" s="104"/>
      <c r="L342" s="104"/>
      <c r="M342" s="104"/>
      <c r="N342" s="104"/>
      <c r="O342" s="104"/>
      <c r="P342" s="104"/>
      <c r="Q342" s="104"/>
      <c r="R342" s="104"/>
      <c r="S342" s="104"/>
    </row>
    <row r="343" spans="1:19" x14ac:dyDescent="0.45">
      <c r="A343" s="76">
        <v>5</v>
      </c>
      <c r="B343" s="77" t="s">
        <v>90</v>
      </c>
      <c r="C343" s="77"/>
      <c r="D343" s="77"/>
      <c r="E343" s="77"/>
      <c r="F343" s="77"/>
      <c r="G343" s="77"/>
      <c r="H343" s="77"/>
      <c r="I343" s="77"/>
      <c r="J343" s="77"/>
      <c r="K343" s="77"/>
      <c r="L343" s="77"/>
      <c r="M343" s="77"/>
      <c r="N343" s="77"/>
      <c r="O343" s="77"/>
      <c r="P343" s="77"/>
      <c r="Q343" s="77"/>
      <c r="R343" s="77"/>
      <c r="S343" s="77"/>
    </row>
    <row r="344" spans="1:19" x14ac:dyDescent="0.45">
      <c r="A344" s="76">
        <v>6</v>
      </c>
      <c r="B344" s="104" t="s">
        <v>91</v>
      </c>
      <c r="C344" s="104"/>
      <c r="D344" s="104"/>
      <c r="E344" s="104"/>
      <c r="F344" s="104"/>
      <c r="G344" s="104"/>
      <c r="H344" s="104"/>
      <c r="I344" s="104"/>
      <c r="J344" s="104"/>
      <c r="K344" s="104"/>
      <c r="L344" s="104"/>
      <c r="M344" s="104"/>
      <c r="N344" s="104"/>
      <c r="O344" s="104"/>
      <c r="P344" s="104"/>
      <c r="Q344" s="104"/>
      <c r="R344" s="104"/>
      <c r="S344" s="104"/>
    </row>
    <row r="345" spans="1:19" x14ac:dyDescent="0.45">
      <c r="A345" s="78">
        <v>7</v>
      </c>
      <c r="B345" s="77" t="s">
        <v>92</v>
      </c>
      <c r="C345" s="1"/>
      <c r="D345" s="1"/>
      <c r="E345" s="1"/>
      <c r="F345" s="1"/>
      <c r="G345" s="1"/>
      <c r="H345" s="1"/>
      <c r="I345" s="1"/>
      <c r="J345" s="1"/>
      <c r="K345" s="1"/>
      <c r="L345" s="1"/>
      <c r="M345" s="1"/>
      <c r="N345" s="1"/>
      <c r="O345" s="1"/>
      <c r="P345" s="1"/>
      <c r="Q345" s="1"/>
      <c r="R345" s="1"/>
      <c r="S345" s="1"/>
    </row>
    <row r="346" spans="1:19" x14ac:dyDescent="0.45">
      <c r="A346" s="78">
        <v>8</v>
      </c>
      <c r="B346" s="77" t="s">
        <v>93</v>
      </c>
      <c r="C346" s="79"/>
      <c r="D346" s="79"/>
      <c r="E346" s="79"/>
      <c r="F346" s="79"/>
      <c r="G346" s="79"/>
      <c r="H346" s="79"/>
      <c r="I346" s="79"/>
      <c r="J346" s="79"/>
      <c r="K346" s="79"/>
      <c r="L346" s="79"/>
      <c r="M346" s="79"/>
      <c r="N346" s="79"/>
      <c r="O346" s="79"/>
      <c r="P346" s="79"/>
      <c r="Q346" s="79"/>
      <c r="R346" s="79"/>
      <c r="S346" s="79"/>
    </row>
    <row r="347" spans="1:19" x14ac:dyDescent="0.45">
      <c r="A347" s="1"/>
      <c r="B347" s="1"/>
      <c r="C347" s="1"/>
      <c r="D347" s="1"/>
      <c r="E347" s="1"/>
      <c r="F347" s="1"/>
      <c r="G347" s="1"/>
      <c r="H347" s="1"/>
      <c r="I347" s="1"/>
      <c r="J347" s="1"/>
      <c r="K347" s="1"/>
      <c r="L347" s="1"/>
      <c r="M347" s="1"/>
      <c r="N347" s="1"/>
      <c r="O347" s="1"/>
      <c r="P347" s="1"/>
      <c r="Q347" s="1"/>
      <c r="R347" s="1"/>
      <c r="S347" s="1"/>
    </row>
    <row r="348" spans="1:19" x14ac:dyDescent="0.45">
      <c r="A348" s="1"/>
      <c r="B348" s="1"/>
      <c r="C348" s="1"/>
      <c r="D348" s="1"/>
      <c r="E348" s="1"/>
      <c r="F348" s="1"/>
      <c r="G348" s="1"/>
      <c r="H348" s="1"/>
      <c r="I348" s="1"/>
      <c r="J348" s="1"/>
      <c r="K348" s="1"/>
      <c r="L348" s="1"/>
      <c r="M348" s="1"/>
      <c r="N348" s="1"/>
      <c r="O348" s="1"/>
      <c r="P348" s="1"/>
      <c r="Q348" s="1"/>
      <c r="R348" s="1"/>
      <c r="S348" s="1"/>
    </row>
    <row r="349" spans="1:19" x14ac:dyDescent="0.45">
      <c r="A349" s="1"/>
      <c r="B349" s="1"/>
      <c r="C349" s="1"/>
      <c r="D349" s="1"/>
      <c r="E349" s="1"/>
      <c r="F349" s="1"/>
      <c r="G349" s="1"/>
      <c r="H349" s="1"/>
      <c r="I349" s="1"/>
      <c r="J349" s="1"/>
      <c r="K349" s="1"/>
      <c r="L349" s="1"/>
      <c r="M349" s="1"/>
      <c r="N349" s="1"/>
      <c r="O349" s="1"/>
      <c r="P349" s="1"/>
      <c r="Q349" s="1"/>
      <c r="R349" s="1"/>
      <c r="S349" s="1"/>
    </row>
    <row r="350" spans="1:19" ht="39.4" x14ac:dyDescent="0.45">
      <c r="A350" s="101" t="s">
        <v>3</v>
      </c>
      <c r="B350" s="102"/>
      <c r="C350" s="103" t="s">
        <v>4</v>
      </c>
      <c r="D350" s="103"/>
      <c r="E350" s="103"/>
      <c r="F350" s="103"/>
      <c r="G350" s="103"/>
      <c r="H350" s="103"/>
      <c r="I350" s="103"/>
      <c r="J350" s="103"/>
      <c r="K350" s="103"/>
      <c r="L350" s="103"/>
      <c r="M350" s="103"/>
      <c r="N350" s="103"/>
      <c r="O350" s="103"/>
      <c r="P350" s="103"/>
      <c r="Q350" s="103"/>
      <c r="R350" s="7" t="s">
        <v>5</v>
      </c>
      <c r="S350" s="8" t="s">
        <v>6</v>
      </c>
    </row>
    <row r="351" spans="1:19" x14ac:dyDescent="0.45">
      <c r="A351" s="89" t="s">
        <v>7</v>
      </c>
      <c r="B351" s="90"/>
      <c r="C351" s="91" t="s">
        <v>8</v>
      </c>
      <c r="D351" s="91"/>
      <c r="E351" s="91"/>
      <c r="F351" s="91"/>
      <c r="G351" s="91"/>
      <c r="H351" s="91"/>
      <c r="I351" s="91"/>
      <c r="J351" s="91"/>
      <c r="K351" s="91"/>
      <c r="L351" s="91"/>
      <c r="M351" s="91"/>
      <c r="N351" s="91"/>
      <c r="O351" s="91"/>
      <c r="P351" s="91"/>
      <c r="Q351" s="91"/>
      <c r="R351" s="9"/>
      <c r="S351" s="10"/>
    </row>
    <row r="352" spans="1:19" x14ac:dyDescent="0.45">
      <c r="A352" s="89" t="s">
        <v>9</v>
      </c>
      <c r="B352" s="90"/>
      <c r="C352" s="91" t="s">
        <v>10</v>
      </c>
      <c r="D352" s="91"/>
      <c r="E352" s="91"/>
      <c r="F352" s="91"/>
      <c r="G352" s="91"/>
      <c r="H352" s="91"/>
      <c r="I352" s="91"/>
      <c r="J352" s="91"/>
      <c r="K352" s="91"/>
      <c r="L352" s="91"/>
      <c r="M352" s="91"/>
      <c r="N352" s="91"/>
      <c r="O352" s="91"/>
      <c r="P352" s="91"/>
      <c r="Q352" s="91"/>
      <c r="R352" s="9">
        <v>2016</v>
      </c>
      <c r="S352" s="9" t="s">
        <v>95</v>
      </c>
    </row>
    <row r="353" spans="1:19" x14ac:dyDescent="0.45">
      <c r="A353" s="91" t="s">
        <v>12</v>
      </c>
      <c r="B353" s="91"/>
      <c r="C353" s="91" t="s">
        <v>13</v>
      </c>
      <c r="D353" s="91"/>
      <c r="E353" s="91"/>
      <c r="F353" s="91"/>
      <c r="G353" s="91"/>
      <c r="H353" s="91"/>
      <c r="I353" s="91"/>
      <c r="J353" s="91"/>
      <c r="K353" s="91"/>
      <c r="L353" s="91"/>
      <c r="M353" s="91"/>
      <c r="N353" s="91"/>
      <c r="O353" s="91"/>
      <c r="P353" s="91"/>
      <c r="Q353" s="91"/>
      <c r="R353" s="9"/>
      <c r="S353" s="9"/>
    </row>
    <row r="354" spans="1:19" x14ac:dyDescent="0.45">
      <c r="A354" s="11"/>
      <c r="B354" s="11"/>
      <c r="C354" s="12"/>
      <c r="D354" s="12"/>
      <c r="E354" s="12"/>
      <c r="F354" s="12"/>
      <c r="G354" s="12"/>
      <c r="H354" s="12"/>
      <c r="I354" s="12"/>
      <c r="J354" s="12"/>
      <c r="K354" s="12"/>
      <c r="L354" s="12"/>
      <c r="M354" s="12"/>
      <c r="N354" s="12"/>
      <c r="O354" s="12"/>
      <c r="P354" s="12"/>
      <c r="Q354" s="12"/>
      <c r="R354" s="12"/>
      <c r="S354" s="13"/>
    </row>
    <row r="355" spans="1:19" ht="14.65" thickBot="1" x14ac:dyDescent="0.5">
      <c r="A355" s="14"/>
      <c r="B355" s="14"/>
      <c r="C355" s="14"/>
      <c r="D355" s="14"/>
      <c r="E355" s="14"/>
      <c r="F355" s="14"/>
      <c r="G355" s="14"/>
      <c r="H355" s="14"/>
      <c r="I355" s="14"/>
      <c r="J355" s="14"/>
      <c r="K355" s="14"/>
      <c r="L355" s="14"/>
      <c r="M355" s="14"/>
      <c r="N355" s="14"/>
      <c r="O355" s="14"/>
      <c r="P355" s="14"/>
      <c r="Q355" s="14"/>
      <c r="R355" s="14"/>
      <c r="S355" s="14"/>
    </row>
    <row r="356" spans="1:19" ht="28.15" thickBot="1" x14ac:dyDescent="0.8">
      <c r="A356" s="92"/>
      <c r="B356" s="93"/>
      <c r="C356" s="94" t="s">
        <v>14</v>
      </c>
      <c r="D356" s="95"/>
      <c r="E356" s="95"/>
      <c r="F356" s="95"/>
      <c r="G356" s="95"/>
      <c r="H356" s="95"/>
      <c r="I356" s="96"/>
      <c r="J356" s="97" t="s">
        <v>15</v>
      </c>
      <c r="K356" s="98"/>
      <c r="L356" s="98"/>
      <c r="M356" s="98"/>
      <c r="N356" s="97" t="s">
        <v>16</v>
      </c>
      <c r="O356" s="98"/>
      <c r="P356" s="98"/>
      <c r="Q356" s="99"/>
      <c r="R356" s="6"/>
      <c r="S356" s="6"/>
    </row>
    <row r="357" spans="1:19" ht="93.75" x14ac:dyDescent="0.45">
      <c r="A357" s="105" t="s">
        <v>17</v>
      </c>
      <c r="B357" s="107" t="s">
        <v>18</v>
      </c>
      <c r="C357" s="15" t="s">
        <v>97</v>
      </c>
      <c r="D357" s="16" t="s">
        <v>98</v>
      </c>
      <c r="E357" s="17" t="s">
        <v>19</v>
      </c>
      <c r="F357" s="18" t="s">
        <v>99</v>
      </c>
      <c r="G357" s="16" t="s">
        <v>100</v>
      </c>
      <c r="H357" s="17" t="s">
        <v>20</v>
      </c>
      <c r="I357" s="19" t="s">
        <v>21</v>
      </c>
      <c r="J357" s="15" t="s">
        <v>101</v>
      </c>
      <c r="K357" s="20" t="s">
        <v>22</v>
      </c>
      <c r="L357" s="20" t="s">
        <v>102</v>
      </c>
      <c r="M357" s="21" t="s">
        <v>23</v>
      </c>
      <c r="N357" s="15" t="s">
        <v>24</v>
      </c>
      <c r="O357" s="20" t="s">
        <v>25</v>
      </c>
      <c r="P357" s="20" t="s">
        <v>103</v>
      </c>
      <c r="Q357" s="17" t="s">
        <v>26</v>
      </c>
      <c r="R357" s="22" t="s">
        <v>27</v>
      </c>
      <c r="S357" s="23" t="s">
        <v>104</v>
      </c>
    </row>
    <row r="358" spans="1:19" ht="14.65" thickBot="1" x14ac:dyDescent="0.5">
      <c r="A358" s="106"/>
      <c r="B358" s="108"/>
      <c r="C358" s="24" t="s">
        <v>28</v>
      </c>
      <c r="D358" s="25" t="s">
        <v>29</v>
      </c>
      <c r="E358" s="26" t="s">
        <v>30</v>
      </c>
      <c r="F358" s="24" t="s">
        <v>31</v>
      </c>
      <c r="G358" s="25" t="s">
        <v>32</v>
      </c>
      <c r="H358" s="26" t="s">
        <v>33</v>
      </c>
      <c r="I358" s="27" t="s">
        <v>34</v>
      </c>
      <c r="J358" s="28" t="s">
        <v>35</v>
      </c>
      <c r="K358" s="29" t="s">
        <v>36</v>
      </c>
      <c r="L358" s="25" t="s">
        <v>37</v>
      </c>
      <c r="M358" s="29" t="s">
        <v>38</v>
      </c>
      <c r="N358" s="30" t="s">
        <v>39</v>
      </c>
      <c r="O358" s="31" t="s">
        <v>40</v>
      </c>
      <c r="P358" s="31" t="s">
        <v>41</v>
      </c>
      <c r="Q358" s="32" t="s">
        <v>42</v>
      </c>
      <c r="R358" s="33" t="s">
        <v>43</v>
      </c>
      <c r="S358" s="26" t="s">
        <v>44</v>
      </c>
    </row>
    <row r="359" spans="1:19" x14ac:dyDescent="0.45">
      <c r="A359" s="34">
        <v>1611</v>
      </c>
      <c r="B359" s="35" t="s">
        <v>45</v>
      </c>
      <c r="C359" s="36">
        <f>'[1]App.2-BA_Fixed Asset Cont'!M412</f>
        <v>425683.57999999996</v>
      </c>
      <c r="D359" s="36">
        <f>7586.79333333333+1618.58</f>
        <v>9205.3733333333294</v>
      </c>
      <c r="E359" s="37">
        <f>C359-D359</f>
        <v>416478.20666666661</v>
      </c>
      <c r="F359" s="38">
        <f>I359</f>
        <v>27000.43</v>
      </c>
      <c r="G359" s="39"/>
      <c r="H359" s="37">
        <f>F359-G359</f>
        <v>27000.43</v>
      </c>
      <c r="I359" s="36">
        <f>'[1]App.2-BA_Fixed Asset Cont'!E500</f>
        <v>27000.43</v>
      </c>
      <c r="J359" s="40">
        <f>C359/'[1]App.2-BA_Fixed Asset Cont'!D500*'[1]App.2-C_DepExp'!L359</f>
        <v>0.88312937301529826</v>
      </c>
      <c r="K359" s="41">
        <f>IF(J359=0,0,1/J359)</f>
        <v>1.1323369265656587</v>
      </c>
      <c r="L359" s="40">
        <v>3</v>
      </c>
      <c r="M359" s="42">
        <f>IF(L359=0,0,1/L359)</f>
        <v>0.33333333333333331</v>
      </c>
      <c r="N359" s="43">
        <f>IF(J359=0,0,+E359/J359)</f>
        <v>471593.65251851047</v>
      </c>
      <c r="O359" s="43">
        <f>IF(L359=0,0,+H359/L359)</f>
        <v>9000.1433333333334</v>
      </c>
      <c r="P359" s="44">
        <f>IF(L359=0,0,+(I359*0.5)/L359)</f>
        <v>4500.0716666666667</v>
      </c>
      <c r="Q359" s="45">
        <f>IF(ISERROR(+N359+O359+P359), 0, +N359+O359+P359)</f>
        <v>485093.86751851044</v>
      </c>
      <c r="R359" s="46">
        <v>139054.19</v>
      </c>
      <c r="S359" s="47">
        <f>IF(ISERROR(+R359-122), 0, +R359-Q359)</f>
        <v>-346039.67751851043</v>
      </c>
    </row>
    <row r="360" spans="1:19" x14ac:dyDescent="0.45">
      <c r="A360" s="48">
        <v>1612</v>
      </c>
      <c r="B360" s="49" t="s">
        <v>46</v>
      </c>
      <c r="C360" s="36">
        <f>'[1]App.2-BA_Fixed Asset Cont'!M413</f>
        <v>43879.040000000001</v>
      </c>
      <c r="D360" s="36"/>
      <c r="E360" s="37">
        <f t="shared" ref="E360:E396" si="61">C360-D360</f>
        <v>43879.040000000001</v>
      </c>
      <c r="F360" s="38">
        <f t="shared" ref="F360:F396" si="62">I360</f>
        <v>1800</v>
      </c>
      <c r="G360" s="39"/>
      <c r="H360" s="37">
        <f t="shared" ref="H360:H397" si="63">F360-G360</f>
        <v>1800</v>
      </c>
      <c r="I360" s="36">
        <f>'[1]App.2-BA_Fixed Asset Cont'!E501</f>
        <v>1800</v>
      </c>
      <c r="J360" s="40">
        <f>C360/'[1]App.2-BA_Fixed Asset Cont'!D501*'[1]App.2-C_DepExp'!L360</f>
        <v>0</v>
      </c>
      <c r="K360" s="41">
        <f t="shared" ref="K360:K397" si="64">IF(J360=0,0,1/J360)</f>
        <v>0</v>
      </c>
      <c r="L360" s="40"/>
      <c r="M360" s="50">
        <f t="shared" ref="M360:M397" si="65">IF(L360=0,0,1/L360)</f>
        <v>0</v>
      </c>
      <c r="N360" s="43">
        <f t="shared" ref="N360:N397" si="66">IF(J360=0,0,+E360/J360)</f>
        <v>0</v>
      </c>
      <c r="O360" s="43">
        <f>IF(L360=0,0,+H360/L360)</f>
        <v>0</v>
      </c>
      <c r="P360" s="44">
        <f t="shared" ref="P360:P397" si="67">IF(L360=0,0,+(I360*0.5)/L360)</f>
        <v>0</v>
      </c>
      <c r="Q360" s="45">
        <f t="shared" ref="Q360:Q397" si="68">IF(ISERROR(+N360+O360+P360), 0, +N360+O360+P360)</f>
        <v>0</v>
      </c>
      <c r="R360" s="46"/>
      <c r="S360" s="47">
        <f t="shared" ref="S360:S397" si="69">IF(ISERROR(+R360-122), 0, +R360-Q360)</f>
        <v>0</v>
      </c>
    </row>
    <row r="361" spans="1:19" x14ac:dyDescent="0.45">
      <c r="A361" s="51">
        <v>1805</v>
      </c>
      <c r="B361" s="52" t="s">
        <v>47</v>
      </c>
      <c r="C361" s="36">
        <f>'[1]App.2-BA_Fixed Asset Cont'!M414</f>
        <v>104039.08</v>
      </c>
      <c r="D361" s="36"/>
      <c r="E361" s="37">
        <f t="shared" si="61"/>
        <v>104039.08</v>
      </c>
      <c r="F361" s="38">
        <f t="shared" si="62"/>
        <v>74505</v>
      </c>
      <c r="G361" s="39"/>
      <c r="H361" s="37">
        <f t="shared" si="63"/>
        <v>74505</v>
      </c>
      <c r="I361" s="36">
        <f>'[1]App.2-BA_Fixed Asset Cont'!E502</f>
        <v>74505</v>
      </c>
      <c r="J361" s="40">
        <f>C361/'[1]App.2-BA_Fixed Asset Cont'!D502*'[1]App.2-C_DepExp'!L361</f>
        <v>0</v>
      </c>
      <c r="K361" s="41">
        <f t="shared" si="64"/>
        <v>0</v>
      </c>
      <c r="L361" s="40"/>
      <c r="M361" s="50">
        <f t="shared" si="65"/>
        <v>0</v>
      </c>
      <c r="N361" s="43">
        <f t="shared" si="66"/>
        <v>0</v>
      </c>
      <c r="O361" s="43">
        <f t="shared" ref="O361:O397" si="70">IF(L361=0,0,+H361/L361)</f>
        <v>0</v>
      </c>
      <c r="P361" s="44">
        <f t="shared" si="67"/>
        <v>0</v>
      </c>
      <c r="Q361" s="45">
        <f t="shared" si="68"/>
        <v>0</v>
      </c>
      <c r="R361" s="46"/>
      <c r="S361" s="47">
        <f t="shared" si="69"/>
        <v>0</v>
      </c>
    </row>
    <row r="362" spans="1:19" x14ac:dyDescent="0.45">
      <c r="A362" s="48">
        <v>1808</v>
      </c>
      <c r="B362" s="49" t="s">
        <v>48</v>
      </c>
      <c r="C362" s="36">
        <f>'[1]App.2-BA_Fixed Asset Cont'!M415</f>
        <v>169948.46000000002</v>
      </c>
      <c r="D362" s="36"/>
      <c r="E362" s="37">
        <f t="shared" si="61"/>
        <v>169948.46000000002</v>
      </c>
      <c r="F362" s="38">
        <f t="shared" si="62"/>
        <v>3193.5</v>
      </c>
      <c r="G362" s="39"/>
      <c r="H362" s="37">
        <f t="shared" si="63"/>
        <v>3193.5</v>
      </c>
      <c r="I362" s="36">
        <f>'[1]App.2-BA_Fixed Asset Cont'!E503</f>
        <v>3193.5</v>
      </c>
      <c r="J362" s="40">
        <f>C362/'[1]App.2-BA_Fixed Asset Cont'!D503*'[1]App.2-C_DepExp'!L362</f>
        <v>40.26108466169071</v>
      </c>
      <c r="K362" s="41">
        <f t="shared" si="64"/>
        <v>2.4837880260874381E-2</v>
      </c>
      <c r="L362" s="40">
        <v>60</v>
      </c>
      <c r="M362" s="50">
        <f t="shared" si="65"/>
        <v>1.6666666666666666E-2</v>
      </c>
      <c r="N362" s="43">
        <f t="shared" si="66"/>
        <v>4221.1594999999998</v>
      </c>
      <c r="O362" s="43">
        <f t="shared" si="70"/>
        <v>53.225000000000001</v>
      </c>
      <c r="P362" s="44">
        <f t="shared" si="67"/>
        <v>26.612500000000001</v>
      </c>
      <c r="Q362" s="45">
        <f t="shared" si="68"/>
        <v>4300.9970000000003</v>
      </c>
      <c r="R362" s="46">
        <v>4521.7</v>
      </c>
      <c r="S362" s="47">
        <f t="shared" si="69"/>
        <v>220.70299999999952</v>
      </c>
    </row>
    <row r="363" spans="1:19" x14ac:dyDescent="0.45">
      <c r="A363" s="48">
        <v>1810</v>
      </c>
      <c r="B363" s="49" t="s">
        <v>49</v>
      </c>
      <c r="C363" s="36">
        <f>'[1]App.2-BA_Fixed Asset Cont'!M416</f>
        <v>0</v>
      </c>
      <c r="D363" s="36"/>
      <c r="E363" s="37">
        <f t="shared" si="61"/>
        <v>0</v>
      </c>
      <c r="F363" s="38">
        <f t="shared" si="62"/>
        <v>0</v>
      </c>
      <c r="G363" s="39"/>
      <c r="H363" s="37">
        <f t="shared" si="63"/>
        <v>0</v>
      </c>
      <c r="I363" s="36">
        <f>'[1]App.2-BA_Fixed Asset Cont'!E504</f>
        <v>0</v>
      </c>
      <c r="J363" s="40"/>
      <c r="K363" s="41">
        <f t="shared" si="64"/>
        <v>0</v>
      </c>
      <c r="L363" s="40"/>
      <c r="M363" s="50">
        <f t="shared" si="65"/>
        <v>0</v>
      </c>
      <c r="N363" s="43">
        <f t="shared" si="66"/>
        <v>0</v>
      </c>
      <c r="O363" s="43">
        <f t="shared" si="70"/>
        <v>0</v>
      </c>
      <c r="P363" s="44">
        <f t="shared" si="67"/>
        <v>0</v>
      </c>
      <c r="Q363" s="45">
        <f t="shared" si="68"/>
        <v>0</v>
      </c>
      <c r="R363" s="46"/>
      <c r="S363" s="47">
        <f t="shared" si="69"/>
        <v>0</v>
      </c>
    </row>
    <row r="364" spans="1:19" x14ac:dyDescent="0.45">
      <c r="A364" s="48">
        <v>1815</v>
      </c>
      <c r="B364" s="49" t="s">
        <v>50</v>
      </c>
      <c r="C364" s="36">
        <f>'[1]App.2-BA_Fixed Asset Cont'!M417</f>
        <v>0</v>
      </c>
      <c r="D364" s="36"/>
      <c r="E364" s="37">
        <f t="shared" si="61"/>
        <v>0</v>
      </c>
      <c r="F364" s="38">
        <f t="shared" si="62"/>
        <v>0</v>
      </c>
      <c r="G364" s="39"/>
      <c r="H364" s="37">
        <f t="shared" si="63"/>
        <v>0</v>
      </c>
      <c r="I364" s="36">
        <f>'[1]App.2-BA_Fixed Asset Cont'!E505</f>
        <v>0</v>
      </c>
      <c r="J364" s="40"/>
      <c r="K364" s="41">
        <f t="shared" si="64"/>
        <v>0</v>
      </c>
      <c r="L364" s="40"/>
      <c r="M364" s="50">
        <f t="shared" si="65"/>
        <v>0</v>
      </c>
      <c r="N364" s="43">
        <f t="shared" si="66"/>
        <v>0</v>
      </c>
      <c r="O364" s="43">
        <f t="shared" si="70"/>
        <v>0</v>
      </c>
      <c r="P364" s="44">
        <f t="shared" si="67"/>
        <v>0</v>
      </c>
      <c r="Q364" s="45">
        <f t="shared" si="68"/>
        <v>0</v>
      </c>
      <c r="R364" s="46"/>
      <c r="S364" s="47">
        <f t="shared" si="69"/>
        <v>0</v>
      </c>
    </row>
    <row r="365" spans="1:19" x14ac:dyDescent="0.45">
      <c r="A365" s="48">
        <v>1820</v>
      </c>
      <c r="B365" s="49" t="s">
        <v>51</v>
      </c>
      <c r="C365" s="36">
        <f>'[1]App.2-BA_Fixed Asset Cont'!M418</f>
        <v>364371.58000000007</v>
      </c>
      <c r="D365" s="36"/>
      <c r="E365" s="37">
        <f t="shared" si="61"/>
        <v>364371.58000000007</v>
      </c>
      <c r="F365" s="38">
        <f t="shared" si="62"/>
        <v>0</v>
      </c>
      <c r="G365" s="39"/>
      <c r="H365" s="37">
        <f t="shared" si="63"/>
        <v>0</v>
      </c>
      <c r="I365" s="36">
        <f>'[1]App.2-BA_Fixed Asset Cont'!E506</f>
        <v>0</v>
      </c>
      <c r="J365" s="40">
        <f>C365/'[1]App.2-BA_Fixed Asset Cont'!D506*'[1]App.2-C_DepExp'!L365</f>
        <v>38.612495242604524</v>
      </c>
      <c r="K365" s="41">
        <f t="shared" si="64"/>
        <v>2.5898352171154507E-2</v>
      </c>
      <c r="L365" s="40">
        <v>60</v>
      </c>
      <c r="M365" s="50">
        <f t="shared" si="65"/>
        <v>1.6666666666666666E-2</v>
      </c>
      <c r="N365" s="43">
        <f t="shared" si="66"/>
        <v>9436.6234999999997</v>
      </c>
      <c r="O365" s="43">
        <f t="shared" si="70"/>
        <v>0</v>
      </c>
      <c r="P365" s="44">
        <f t="shared" si="67"/>
        <v>0</v>
      </c>
      <c r="Q365" s="45">
        <f t="shared" si="68"/>
        <v>9436.6234999999997</v>
      </c>
      <c r="R365" s="46">
        <v>9727.65</v>
      </c>
      <c r="S365" s="47">
        <f t="shared" si="69"/>
        <v>291.02649999999994</v>
      </c>
    </row>
    <row r="366" spans="1:19" x14ac:dyDescent="0.45">
      <c r="A366" s="48">
        <v>1825</v>
      </c>
      <c r="B366" s="49" t="s">
        <v>52</v>
      </c>
      <c r="C366" s="36">
        <f>'[1]App.2-BA_Fixed Asset Cont'!M419</f>
        <v>0</v>
      </c>
      <c r="D366" s="36"/>
      <c r="E366" s="37">
        <f t="shared" si="61"/>
        <v>0</v>
      </c>
      <c r="F366" s="38">
        <f t="shared" si="62"/>
        <v>0</v>
      </c>
      <c r="G366" s="39"/>
      <c r="H366" s="37">
        <f t="shared" si="63"/>
        <v>0</v>
      </c>
      <c r="I366" s="36">
        <f>'[1]App.2-BA_Fixed Asset Cont'!E507</f>
        <v>0</v>
      </c>
      <c r="J366" s="40"/>
      <c r="K366" s="41">
        <f t="shared" si="64"/>
        <v>0</v>
      </c>
      <c r="L366" s="40"/>
      <c r="M366" s="50">
        <f t="shared" si="65"/>
        <v>0</v>
      </c>
      <c r="N366" s="43">
        <f t="shared" si="66"/>
        <v>0</v>
      </c>
      <c r="O366" s="43">
        <f t="shared" si="70"/>
        <v>0</v>
      </c>
      <c r="P366" s="44">
        <f t="shared" si="67"/>
        <v>0</v>
      </c>
      <c r="Q366" s="45">
        <f t="shared" si="68"/>
        <v>0</v>
      </c>
      <c r="R366" s="46"/>
      <c r="S366" s="47">
        <f t="shared" si="69"/>
        <v>0</v>
      </c>
    </row>
    <row r="367" spans="1:19" x14ac:dyDescent="0.45">
      <c r="A367" s="48">
        <v>1830</v>
      </c>
      <c r="B367" s="49" t="s">
        <v>53</v>
      </c>
      <c r="C367" s="36">
        <f>'[1]App.2-BA_Fixed Asset Cont'!M420</f>
        <v>5645688.7300000004</v>
      </c>
      <c r="D367" s="36"/>
      <c r="E367" s="37">
        <f t="shared" si="61"/>
        <v>5645688.7300000004</v>
      </c>
      <c r="F367" s="38">
        <f t="shared" si="62"/>
        <v>548836.86</v>
      </c>
      <c r="G367" s="39"/>
      <c r="H367" s="37">
        <f t="shared" si="63"/>
        <v>548836.86</v>
      </c>
      <c r="I367" s="36">
        <f>'[1]App.2-BA_Fixed Asset Cont'!E508</f>
        <v>548836.86</v>
      </c>
      <c r="J367" s="40">
        <f>C367/'[1]App.2-BA_Fixed Asset Cont'!D508*'[1]App.2-C_DepExp'!L367</f>
        <v>33.646364339453548</v>
      </c>
      <c r="K367" s="41">
        <f t="shared" si="64"/>
        <v>2.9720893167271726E-2</v>
      </c>
      <c r="L367" s="40">
        <v>50</v>
      </c>
      <c r="M367" s="50">
        <f t="shared" si="65"/>
        <v>0.02</v>
      </c>
      <c r="N367" s="43">
        <f t="shared" si="66"/>
        <v>167794.91159999999</v>
      </c>
      <c r="O367" s="43">
        <f t="shared" si="70"/>
        <v>10976.7372</v>
      </c>
      <c r="P367" s="44">
        <f t="shared" si="67"/>
        <v>5488.3685999999998</v>
      </c>
      <c r="Q367" s="45">
        <f t="shared" si="68"/>
        <v>184260.01739999998</v>
      </c>
      <c r="R367" s="46">
        <v>173283</v>
      </c>
      <c r="S367" s="47">
        <f t="shared" si="69"/>
        <v>-10977.017399999982</v>
      </c>
    </row>
    <row r="368" spans="1:19" x14ac:dyDescent="0.45">
      <c r="A368" s="48">
        <v>1835</v>
      </c>
      <c r="B368" s="49" t="s">
        <v>54</v>
      </c>
      <c r="C368" s="36">
        <f>'[1]App.2-BA_Fixed Asset Cont'!M421</f>
        <v>6860376.4200000009</v>
      </c>
      <c r="D368" s="36"/>
      <c r="E368" s="37">
        <f t="shared" si="61"/>
        <v>6860376.4200000009</v>
      </c>
      <c r="F368" s="38">
        <f t="shared" si="62"/>
        <v>887130.6</v>
      </c>
      <c r="G368" s="39"/>
      <c r="H368" s="37">
        <f t="shared" si="63"/>
        <v>887130.6</v>
      </c>
      <c r="I368" s="36">
        <f>'[1]App.2-BA_Fixed Asset Cont'!E509</f>
        <v>887130.6</v>
      </c>
      <c r="J368" s="40">
        <f>C368/'[1]App.2-BA_Fixed Asset Cont'!D509*'[1]App.2-C_DepExp'!L368</f>
        <v>28.732868079162206</v>
      </c>
      <c r="K368" s="41">
        <f t="shared" si="64"/>
        <v>3.4803347763435598E-2</v>
      </c>
      <c r="L368" s="40">
        <v>60</v>
      </c>
      <c r="M368" s="50">
        <f t="shared" si="65"/>
        <v>1.6666666666666666E-2</v>
      </c>
      <c r="N368" s="43">
        <f t="shared" si="66"/>
        <v>238764.06633333335</v>
      </c>
      <c r="O368" s="43">
        <f t="shared" si="70"/>
        <v>14785.51</v>
      </c>
      <c r="P368" s="44">
        <f t="shared" si="67"/>
        <v>7392.7550000000001</v>
      </c>
      <c r="Q368" s="45">
        <f t="shared" si="68"/>
        <v>260942.33133333336</v>
      </c>
      <c r="R368" s="46">
        <v>246156.83</v>
      </c>
      <c r="S368" s="47">
        <f t="shared" si="69"/>
        <v>-14785.501333333377</v>
      </c>
    </row>
    <row r="369" spans="1:19" x14ac:dyDescent="0.45">
      <c r="A369" s="48">
        <v>1840</v>
      </c>
      <c r="B369" s="49" t="s">
        <v>55</v>
      </c>
      <c r="C369" s="36">
        <f>'[1]App.2-BA_Fixed Asset Cont'!M422</f>
        <v>2386731.34</v>
      </c>
      <c r="D369" s="36"/>
      <c r="E369" s="37">
        <f t="shared" si="61"/>
        <v>2386731.34</v>
      </c>
      <c r="F369" s="38">
        <f t="shared" si="62"/>
        <v>221002.74</v>
      </c>
      <c r="G369" s="39"/>
      <c r="H369" s="37">
        <f t="shared" si="63"/>
        <v>221002.74</v>
      </c>
      <c r="I369" s="36">
        <f>'[1]App.2-BA_Fixed Asset Cont'!E510</f>
        <v>221002.74</v>
      </c>
      <c r="J369" s="40">
        <f>C369/'[1]App.2-BA_Fixed Asset Cont'!D510*'[1]App.2-C_DepExp'!L369</f>
        <v>37.331066615778681</v>
      </c>
      <c r="K369" s="41">
        <f t="shared" si="64"/>
        <v>2.6787340696483905E-2</v>
      </c>
      <c r="L369" s="40">
        <v>45</v>
      </c>
      <c r="M369" s="50">
        <f t="shared" si="65"/>
        <v>2.2222222222222223E-2</v>
      </c>
      <c r="N369" s="43">
        <f t="shared" si="66"/>
        <v>63934.185555555559</v>
      </c>
      <c r="O369" s="43">
        <f t="shared" si="70"/>
        <v>4911.1719999999996</v>
      </c>
      <c r="P369" s="44">
        <f t="shared" si="67"/>
        <v>2455.5859999999998</v>
      </c>
      <c r="Q369" s="45">
        <f t="shared" si="68"/>
        <v>71300.943555555554</v>
      </c>
      <c r="R369" s="46">
        <v>72084.7</v>
      </c>
      <c r="S369" s="47">
        <f t="shared" si="69"/>
        <v>783.75644444444333</v>
      </c>
    </row>
    <row r="370" spans="1:19" x14ac:dyDescent="0.45">
      <c r="A370" s="48">
        <v>1845</v>
      </c>
      <c r="B370" s="49" t="s">
        <v>56</v>
      </c>
      <c r="C370" s="36">
        <f>'[1]App.2-BA_Fixed Asset Cont'!M423</f>
        <v>5734023.2399999993</v>
      </c>
      <c r="D370" s="36"/>
      <c r="E370" s="37">
        <f t="shared" si="61"/>
        <v>5734023.2399999993</v>
      </c>
      <c r="F370" s="38">
        <f t="shared" si="62"/>
        <v>659041.52</v>
      </c>
      <c r="G370" s="39"/>
      <c r="H370" s="37">
        <f t="shared" si="63"/>
        <v>659041.52</v>
      </c>
      <c r="I370" s="36">
        <f>'[1]App.2-BA_Fixed Asset Cont'!E511</f>
        <v>659041.52</v>
      </c>
      <c r="J370" s="40">
        <f>C370/'[1]App.2-BA_Fixed Asset Cont'!D511*'[1]App.2-C_DepExp'!L370</f>
        <v>36.769487738829881</v>
      </c>
      <c r="K370" s="41">
        <f t="shared" si="64"/>
        <v>2.7196462651394641E-2</v>
      </c>
      <c r="L370" s="40">
        <v>45</v>
      </c>
      <c r="M370" s="50">
        <f t="shared" si="65"/>
        <v>2.2222222222222223E-2</v>
      </c>
      <c r="N370" s="43">
        <f t="shared" si="66"/>
        <v>155945.14888888886</v>
      </c>
      <c r="O370" s="43">
        <f t="shared" si="70"/>
        <v>14645.367111111111</v>
      </c>
      <c r="P370" s="44">
        <f t="shared" si="67"/>
        <v>7322.6835555555554</v>
      </c>
      <c r="Q370" s="45">
        <f t="shared" si="68"/>
        <v>177913.19955555553</v>
      </c>
      <c r="R370" s="46">
        <v>181522.16</v>
      </c>
      <c r="S370" s="47">
        <f t="shared" si="69"/>
        <v>3608.9604444444703</v>
      </c>
    </row>
    <row r="371" spans="1:19" x14ac:dyDescent="0.45">
      <c r="A371" s="48">
        <v>1850</v>
      </c>
      <c r="B371" s="49" t="s">
        <v>57</v>
      </c>
      <c r="C371" s="36">
        <f>'[1]App.2-BA_Fixed Asset Cont'!M424</f>
        <v>7410622.0699999994</v>
      </c>
      <c r="D371" s="36"/>
      <c r="E371" s="37">
        <f t="shared" si="61"/>
        <v>7410622.0699999994</v>
      </c>
      <c r="F371" s="38">
        <f t="shared" si="62"/>
        <v>535550.79</v>
      </c>
      <c r="G371" s="39"/>
      <c r="H371" s="37">
        <f t="shared" si="63"/>
        <v>535550.79</v>
      </c>
      <c r="I371" s="36">
        <f>'[1]App.2-BA_Fixed Asset Cont'!E512</f>
        <v>535550.79</v>
      </c>
      <c r="J371" s="40">
        <f>C371/'[1]App.2-BA_Fixed Asset Cont'!D512*'[1]App.2-C_DepExp'!L371</f>
        <v>33.312906706093791</v>
      </c>
      <c r="K371" s="41">
        <f t="shared" si="64"/>
        <v>3.0018395237095121E-2</v>
      </c>
      <c r="L371" s="40">
        <v>40</v>
      </c>
      <c r="M371" s="50">
        <f t="shared" si="65"/>
        <v>2.5000000000000001E-2</v>
      </c>
      <c r="N371" s="43">
        <f t="shared" si="66"/>
        <v>222454.98224999997</v>
      </c>
      <c r="O371" s="43">
        <f t="shared" si="70"/>
        <v>13388.769750000001</v>
      </c>
      <c r="P371" s="44">
        <f t="shared" si="67"/>
        <v>6694.3848750000006</v>
      </c>
      <c r="Q371" s="45">
        <f t="shared" si="68"/>
        <v>242538.13687499997</v>
      </c>
      <c r="R371" s="46">
        <v>229149.36</v>
      </c>
      <c r="S371" s="47">
        <f t="shared" si="69"/>
        <v>-13388.776874999981</v>
      </c>
    </row>
    <row r="372" spans="1:19" x14ac:dyDescent="0.45">
      <c r="A372" s="48">
        <v>1855</v>
      </c>
      <c r="B372" s="49" t="s">
        <v>58</v>
      </c>
      <c r="C372" s="36">
        <f>'[1]App.2-BA_Fixed Asset Cont'!M425</f>
        <v>3696187.1000000006</v>
      </c>
      <c r="D372" s="36"/>
      <c r="E372" s="37">
        <f t="shared" si="61"/>
        <v>3696187.1000000006</v>
      </c>
      <c r="F372" s="38">
        <f t="shared" si="62"/>
        <v>591580.52</v>
      </c>
      <c r="G372" s="39"/>
      <c r="H372" s="37">
        <f t="shared" si="63"/>
        <v>591580.52</v>
      </c>
      <c r="I372" s="36">
        <f>'[1]App.2-BA_Fixed Asset Cont'!E513</f>
        <v>591580.52</v>
      </c>
      <c r="J372" s="40">
        <f>C372/'[1]App.2-BA_Fixed Asset Cont'!D513*'[1]App.2-C_DepExp'!L372</f>
        <v>41.522460092908766</v>
      </c>
      <c r="K372" s="41">
        <f t="shared" si="64"/>
        <v>2.4083351462375918E-2</v>
      </c>
      <c r="L372" s="40">
        <v>60</v>
      </c>
      <c r="M372" s="50">
        <f t="shared" si="65"/>
        <v>1.6666666666666666E-2</v>
      </c>
      <c r="N372" s="43">
        <f t="shared" si="66"/>
        <v>89016.573000000019</v>
      </c>
      <c r="O372" s="43">
        <f t="shared" si="70"/>
        <v>9859.6753333333345</v>
      </c>
      <c r="P372" s="44">
        <f t="shared" si="67"/>
        <v>4929.8376666666672</v>
      </c>
      <c r="Q372" s="45">
        <f t="shared" si="68"/>
        <v>103806.08600000002</v>
      </c>
      <c r="R372" s="46">
        <v>93946.41</v>
      </c>
      <c r="S372" s="47">
        <f t="shared" si="69"/>
        <v>-9859.6760000000213</v>
      </c>
    </row>
    <row r="373" spans="1:19" x14ac:dyDescent="0.45">
      <c r="A373" s="48">
        <v>1860</v>
      </c>
      <c r="B373" s="49" t="s">
        <v>59</v>
      </c>
      <c r="C373" s="36">
        <f>'[1]App.2-BA_Fixed Asset Cont'!M426</f>
        <v>0</v>
      </c>
      <c r="D373" s="36"/>
      <c r="E373" s="37">
        <f t="shared" si="61"/>
        <v>0</v>
      </c>
      <c r="F373" s="38">
        <f t="shared" si="62"/>
        <v>0</v>
      </c>
      <c r="G373" s="39"/>
      <c r="H373" s="37">
        <f t="shared" si="63"/>
        <v>0</v>
      </c>
      <c r="I373" s="36">
        <f>'[1]App.2-BA_Fixed Asset Cont'!E514</f>
        <v>0</v>
      </c>
      <c r="J373" s="40"/>
      <c r="K373" s="41">
        <f t="shared" si="64"/>
        <v>0</v>
      </c>
      <c r="L373" s="40">
        <v>25</v>
      </c>
      <c r="M373" s="50">
        <f t="shared" si="65"/>
        <v>0.04</v>
      </c>
      <c r="N373" s="43">
        <f t="shared" si="66"/>
        <v>0</v>
      </c>
      <c r="O373" s="43">
        <f t="shared" si="70"/>
        <v>0</v>
      </c>
      <c r="P373" s="44">
        <f t="shared" si="67"/>
        <v>0</v>
      </c>
      <c r="Q373" s="45">
        <f t="shared" si="68"/>
        <v>0</v>
      </c>
      <c r="R373" s="46"/>
      <c r="S373" s="47">
        <f t="shared" si="69"/>
        <v>0</v>
      </c>
    </row>
    <row r="374" spans="1:19" x14ac:dyDescent="0.45">
      <c r="A374" s="51">
        <v>1860</v>
      </c>
      <c r="B374" s="52" t="s">
        <v>60</v>
      </c>
      <c r="C374" s="36">
        <f>'[1]App.2-BA_Fixed Asset Cont'!M427</f>
        <v>3349248.84</v>
      </c>
      <c r="D374" s="36"/>
      <c r="E374" s="37">
        <f t="shared" si="61"/>
        <v>3349248.84</v>
      </c>
      <c r="F374" s="38">
        <f t="shared" si="62"/>
        <v>246045.7</v>
      </c>
      <c r="G374" s="39"/>
      <c r="H374" s="37">
        <f t="shared" si="63"/>
        <v>246045.7</v>
      </c>
      <c r="I374" s="36">
        <f>'[1]App.2-BA_Fixed Asset Cont'!E515</f>
        <v>246045.7</v>
      </c>
      <c r="J374" s="40">
        <f>C374/'[1]App.2-BA_Fixed Asset Cont'!D515*'[1]App.2-C_DepExp'!L374</f>
        <v>7.8296525566951169</v>
      </c>
      <c r="K374" s="41">
        <f t="shared" si="64"/>
        <v>0.12771958816293866</v>
      </c>
      <c r="L374" s="40">
        <v>12</v>
      </c>
      <c r="M374" s="50">
        <f t="shared" si="65"/>
        <v>8.3333333333333329E-2</v>
      </c>
      <c r="N374" s="43">
        <f t="shared" si="66"/>
        <v>427764.6825</v>
      </c>
      <c r="O374" s="43">
        <f t="shared" si="70"/>
        <v>20503.808333333334</v>
      </c>
      <c r="P374" s="44">
        <f t="shared" si="67"/>
        <v>10251.904166666667</v>
      </c>
      <c r="Q374" s="45">
        <f t="shared" si="68"/>
        <v>458520.39500000002</v>
      </c>
      <c r="R374" s="46">
        <v>341033.47</v>
      </c>
      <c r="S374" s="47">
        <f t="shared" si="69"/>
        <v>-117486.92500000005</v>
      </c>
    </row>
    <row r="375" spans="1:19" x14ac:dyDescent="0.45">
      <c r="A375" s="51">
        <v>1905</v>
      </c>
      <c r="B375" s="52" t="s">
        <v>47</v>
      </c>
      <c r="C375" s="36">
        <f>'[1]App.2-BA_Fixed Asset Cont'!M428</f>
        <v>0</v>
      </c>
      <c r="D375" s="36"/>
      <c r="E375" s="37">
        <f t="shared" si="61"/>
        <v>0</v>
      </c>
      <c r="F375" s="38">
        <f t="shared" si="62"/>
        <v>0</v>
      </c>
      <c r="G375" s="39"/>
      <c r="H375" s="37">
        <f t="shared" si="63"/>
        <v>0</v>
      </c>
      <c r="I375" s="36">
        <f>'[1]App.2-BA_Fixed Asset Cont'!E516</f>
        <v>0</v>
      </c>
      <c r="J375" s="40"/>
      <c r="K375" s="41">
        <f t="shared" si="64"/>
        <v>0</v>
      </c>
      <c r="L375" s="40"/>
      <c r="M375" s="50">
        <f t="shared" si="65"/>
        <v>0</v>
      </c>
      <c r="N375" s="43">
        <f t="shared" si="66"/>
        <v>0</v>
      </c>
      <c r="O375" s="43">
        <f t="shared" si="70"/>
        <v>0</v>
      </c>
      <c r="P375" s="44">
        <f t="shared" si="67"/>
        <v>0</v>
      </c>
      <c r="Q375" s="45">
        <f t="shared" si="68"/>
        <v>0</v>
      </c>
      <c r="R375" s="46"/>
      <c r="S375" s="47">
        <f t="shared" si="69"/>
        <v>0</v>
      </c>
    </row>
    <row r="376" spans="1:19" x14ac:dyDescent="0.45">
      <c r="A376" s="48">
        <v>1908</v>
      </c>
      <c r="B376" s="49" t="s">
        <v>61</v>
      </c>
      <c r="C376" s="36">
        <f>'[1]App.2-BA_Fixed Asset Cont'!M429</f>
        <v>0</v>
      </c>
      <c r="D376" s="36"/>
      <c r="E376" s="37">
        <f t="shared" si="61"/>
        <v>0</v>
      </c>
      <c r="F376" s="38">
        <f t="shared" si="62"/>
        <v>0</v>
      </c>
      <c r="G376" s="39"/>
      <c r="H376" s="37">
        <f t="shared" si="63"/>
        <v>0</v>
      </c>
      <c r="I376" s="36">
        <f>'[1]App.2-BA_Fixed Asset Cont'!E517</f>
        <v>0</v>
      </c>
      <c r="J376" s="40"/>
      <c r="K376" s="41">
        <f t="shared" si="64"/>
        <v>0</v>
      </c>
      <c r="L376" s="40"/>
      <c r="M376" s="50">
        <f t="shared" si="65"/>
        <v>0</v>
      </c>
      <c r="N376" s="43">
        <f t="shared" si="66"/>
        <v>0</v>
      </c>
      <c r="O376" s="43">
        <f t="shared" si="70"/>
        <v>0</v>
      </c>
      <c r="P376" s="44">
        <f t="shared" si="67"/>
        <v>0</v>
      </c>
      <c r="Q376" s="45">
        <f t="shared" si="68"/>
        <v>0</v>
      </c>
      <c r="R376" s="46"/>
      <c r="S376" s="47">
        <f t="shared" si="69"/>
        <v>0</v>
      </c>
    </row>
    <row r="377" spans="1:19" x14ac:dyDescent="0.45">
      <c r="A377" s="48">
        <v>1910</v>
      </c>
      <c r="B377" s="49" t="s">
        <v>49</v>
      </c>
      <c r="C377" s="36">
        <f>'[1]App.2-BA_Fixed Asset Cont'!M430</f>
        <v>386549.98</v>
      </c>
      <c r="D377" s="36"/>
      <c r="E377" s="37">
        <f t="shared" si="61"/>
        <v>386549.98</v>
      </c>
      <c r="F377" s="38">
        <f t="shared" si="62"/>
        <v>41813.15</v>
      </c>
      <c r="G377" s="39"/>
      <c r="H377" s="37">
        <f t="shared" si="63"/>
        <v>41813.15</v>
      </c>
      <c r="I377" s="36">
        <f>'[1]App.2-BA_Fixed Asset Cont'!E518</f>
        <v>41813.15</v>
      </c>
      <c r="J377" s="40">
        <f>C377/'[1]App.2-BA_Fixed Asset Cont'!D518*'[1]App.2-C_DepExp'!L377</f>
        <v>51.250155032314581</v>
      </c>
      <c r="K377" s="41">
        <f t="shared" si="64"/>
        <v>1.9512136097334213E-2</v>
      </c>
      <c r="L377" s="40">
        <v>55</v>
      </c>
      <c r="M377" s="50">
        <f t="shared" si="65"/>
        <v>1.8181818181818181E-2</v>
      </c>
      <c r="N377" s="43">
        <f t="shared" si="66"/>
        <v>7542.4158181818175</v>
      </c>
      <c r="O377" s="43">
        <f t="shared" si="70"/>
        <v>760.23909090909092</v>
      </c>
      <c r="P377" s="44">
        <f t="shared" si="67"/>
        <v>380.11954545454546</v>
      </c>
      <c r="Q377" s="45">
        <f t="shared" si="68"/>
        <v>8682.7744545454534</v>
      </c>
      <c r="R377" s="46">
        <v>7922.54</v>
      </c>
      <c r="S377" s="47">
        <f t="shared" si="69"/>
        <v>-760.23445454545345</v>
      </c>
    </row>
    <row r="378" spans="1:19" x14ac:dyDescent="0.45">
      <c r="A378" s="48">
        <v>1915</v>
      </c>
      <c r="B378" s="49" t="s">
        <v>62</v>
      </c>
      <c r="C378" s="36">
        <f>'[1]App.2-BA_Fixed Asset Cont'!M431</f>
        <v>22854.829999999987</v>
      </c>
      <c r="D378" s="36"/>
      <c r="E378" s="37">
        <f t="shared" si="61"/>
        <v>22854.829999999987</v>
      </c>
      <c r="F378" s="38">
        <f t="shared" si="62"/>
        <v>0</v>
      </c>
      <c r="G378" s="39"/>
      <c r="H378" s="37">
        <f t="shared" si="63"/>
        <v>0</v>
      </c>
      <c r="I378" s="36">
        <f>'[1]App.2-BA_Fixed Asset Cont'!E519</f>
        <v>0</v>
      </c>
      <c r="J378" s="40">
        <f>C378/'[1]App.2-BA_Fixed Asset Cont'!D519*'[1]App.2-C_DepExp'!L378</f>
        <v>2.339060346773008</v>
      </c>
      <c r="K378" s="41">
        <f t="shared" si="64"/>
        <v>0.42752210364286258</v>
      </c>
      <c r="L378" s="40">
        <v>10</v>
      </c>
      <c r="M378" s="50">
        <f t="shared" si="65"/>
        <v>0.1</v>
      </c>
      <c r="N378" s="43">
        <f t="shared" si="66"/>
        <v>9770.9449999999997</v>
      </c>
      <c r="O378" s="43">
        <f t="shared" si="70"/>
        <v>0</v>
      </c>
      <c r="P378" s="44">
        <f t="shared" si="67"/>
        <v>0</v>
      </c>
      <c r="Q378" s="45">
        <f t="shared" si="68"/>
        <v>9770.9449999999997</v>
      </c>
      <c r="R378" s="46">
        <v>4110.5</v>
      </c>
      <c r="S378" s="47">
        <f t="shared" si="69"/>
        <v>-5660.4449999999997</v>
      </c>
    </row>
    <row r="379" spans="1:19" x14ac:dyDescent="0.45">
      <c r="A379" s="48">
        <v>1915</v>
      </c>
      <c r="B379" s="49" t="s">
        <v>63</v>
      </c>
      <c r="C379" s="36">
        <f>'[1]App.2-BA_Fixed Asset Cont'!M432</f>
        <v>0</v>
      </c>
      <c r="D379" s="36"/>
      <c r="E379" s="37">
        <f t="shared" si="61"/>
        <v>0</v>
      </c>
      <c r="F379" s="38">
        <f t="shared" si="62"/>
        <v>0</v>
      </c>
      <c r="G379" s="39"/>
      <c r="H379" s="37">
        <f t="shared" si="63"/>
        <v>0</v>
      </c>
      <c r="I379" s="36">
        <f>'[1]App.2-BA_Fixed Asset Cont'!E520</f>
        <v>0</v>
      </c>
      <c r="J379" s="40"/>
      <c r="K379" s="41">
        <f t="shared" si="64"/>
        <v>0</v>
      </c>
      <c r="L379" s="40"/>
      <c r="M379" s="50">
        <f t="shared" si="65"/>
        <v>0</v>
      </c>
      <c r="N379" s="43">
        <f t="shared" si="66"/>
        <v>0</v>
      </c>
      <c r="O379" s="43">
        <f t="shared" si="70"/>
        <v>0</v>
      </c>
      <c r="P379" s="44">
        <f t="shared" si="67"/>
        <v>0</v>
      </c>
      <c r="Q379" s="45">
        <f t="shared" si="68"/>
        <v>0</v>
      </c>
      <c r="R379" s="46"/>
      <c r="S379" s="47">
        <f t="shared" si="69"/>
        <v>0</v>
      </c>
    </row>
    <row r="380" spans="1:19" x14ac:dyDescent="0.45">
      <c r="A380" s="48">
        <v>1920</v>
      </c>
      <c r="B380" s="49" t="s">
        <v>64</v>
      </c>
      <c r="C380" s="36">
        <f>'[1]App.2-BA_Fixed Asset Cont'!M433</f>
        <v>0</v>
      </c>
      <c r="D380" s="36"/>
      <c r="E380" s="37">
        <f t="shared" si="61"/>
        <v>0</v>
      </c>
      <c r="F380" s="38">
        <f t="shared" si="62"/>
        <v>0</v>
      </c>
      <c r="G380" s="39"/>
      <c r="H380" s="37">
        <f t="shared" si="63"/>
        <v>0</v>
      </c>
      <c r="I380" s="36">
        <f>'[1]App.2-BA_Fixed Asset Cont'!E521</f>
        <v>0</v>
      </c>
      <c r="J380" s="40">
        <f>C380/'[1]App.2-BA_Fixed Asset Cont'!D521*'[1]App.2-C_DepExp'!L380</f>
        <v>0</v>
      </c>
      <c r="K380" s="41">
        <f t="shared" si="64"/>
        <v>0</v>
      </c>
      <c r="L380" s="40"/>
      <c r="M380" s="50">
        <f t="shared" si="65"/>
        <v>0</v>
      </c>
      <c r="N380" s="43">
        <f t="shared" si="66"/>
        <v>0</v>
      </c>
      <c r="O380" s="43">
        <f t="shared" si="70"/>
        <v>0</v>
      </c>
      <c r="P380" s="44">
        <f t="shared" si="67"/>
        <v>0</v>
      </c>
      <c r="Q380" s="45">
        <f t="shared" si="68"/>
        <v>0</v>
      </c>
      <c r="R380" s="46"/>
      <c r="S380" s="47">
        <f t="shared" si="69"/>
        <v>0</v>
      </c>
    </row>
    <row r="381" spans="1:19" x14ac:dyDescent="0.45">
      <c r="A381" s="48">
        <v>1920</v>
      </c>
      <c r="B381" s="49" t="s">
        <v>65</v>
      </c>
      <c r="C381" s="36">
        <f>'[1]App.2-BA_Fixed Asset Cont'!M434</f>
        <v>0</v>
      </c>
      <c r="D381" s="36"/>
      <c r="E381" s="37">
        <f t="shared" si="61"/>
        <v>0</v>
      </c>
      <c r="F381" s="38">
        <f t="shared" si="62"/>
        <v>0</v>
      </c>
      <c r="G381" s="39"/>
      <c r="H381" s="37">
        <f t="shared" si="63"/>
        <v>0</v>
      </c>
      <c r="I381" s="36">
        <f>'[1]App.2-BA_Fixed Asset Cont'!E522</f>
        <v>0</v>
      </c>
      <c r="J381" s="40">
        <f>C381/'[1]App.2-BA_Fixed Asset Cont'!D522*'[1]App.2-C_DepExp'!L381</f>
        <v>0</v>
      </c>
      <c r="K381" s="41">
        <f t="shared" si="64"/>
        <v>0</v>
      </c>
      <c r="L381" s="40"/>
      <c r="M381" s="50">
        <f t="shared" si="65"/>
        <v>0</v>
      </c>
      <c r="N381" s="43">
        <f t="shared" si="66"/>
        <v>0</v>
      </c>
      <c r="O381" s="43">
        <f t="shared" si="70"/>
        <v>0</v>
      </c>
      <c r="P381" s="44">
        <f t="shared" si="67"/>
        <v>0</v>
      </c>
      <c r="Q381" s="45">
        <f t="shared" si="68"/>
        <v>0</v>
      </c>
      <c r="R381" s="46"/>
      <c r="S381" s="47">
        <f t="shared" si="69"/>
        <v>0</v>
      </c>
    </row>
    <row r="382" spans="1:19" x14ac:dyDescent="0.45">
      <c r="A382" s="48">
        <v>1920</v>
      </c>
      <c r="B382" s="49" t="s">
        <v>66</v>
      </c>
      <c r="C382" s="36">
        <f>'[1]App.2-BA_Fixed Asset Cont'!M435</f>
        <v>76488.069999999992</v>
      </c>
      <c r="D382" s="36"/>
      <c r="E382" s="37">
        <f t="shared" si="61"/>
        <v>76488.069999999992</v>
      </c>
      <c r="F382" s="38">
        <f t="shared" si="62"/>
        <v>22003.13</v>
      </c>
      <c r="G382" s="39"/>
      <c r="H382" s="37">
        <f t="shared" si="63"/>
        <v>22003.13</v>
      </c>
      <c r="I382" s="36">
        <f>'[1]App.2-BA_Fixed Asset Cont'!E523</f>
        <v>22003.13</v>
      </c>
      <c r="J382" s="40">
        <f>C382/'[1]App.2-BA_Fixed Asset Cont'!D523*'[1]App.2-C_DepExp'!L382</f>
        <v>2.5748499385777257</v>
      </c>
      <c r="K382" s="41">
        <f t="shared" si="64"/>
        <v>0.38837214744730786</v>
      </c>
      <c r="L382" s="40">
        <v>5</v>
      </c>
      <c r="M382" s="50">
        <f t="shared" si="65"/>
        <v>0.2</v>
      </c>
      <c r="N382" s="43">
        <f t="shared" si="66"/>
        <v>29705.835999999999</v>
      </c>
      <c r="O382" s="43">
        <f t="shared" si="70"/>
        <v>4400.6260000000002</v>
      </c>
      <c r="P382" s="44">
        <f t="shared" si="67"/>
        <v>2200.3130000000001</v>
      </c>
      <c r="Q382" s="45">
        <f t="shared" si="68"/>
        <v>36306.775000000001</v>
      </c>
      <c r="R382" s="46">
        <v>31906</v>
      </c>
      <c r="S382" s="47">
        <f t="shared" si="69"/>
        <v>-4400.7750000000015</v>
      </c>
    </row>
    <row r="383" spans="1:19" x14ac:dyDescent="0.45">
      <c r="A383" s="48">
        <v>1930</v>
      </c>
      <c r="B383" s="49" t="s">
        <v>67</v>
      </c>
      <c r="C383" s="36">
        <f>'[1]App.2-BA_Fixed Asset Cont'!M436</f>
        <v>1014952.4600000009</v>
      </c>
      <c r="D383" s="36">
        <f>623.35+2390.46+3778.48</f>
        <v>6792.29</v>
      </c>
      <c r="E383" s="37">
        <f t="shared" si="61"/>
        <v>1008160.1700000009</v>
      </c>
      <c r="F383" s="38">
        <f t="shared" si="62"/>
        <v>346258.45</v>
      </c>
      <c r="G383" s="39"/>
      <c r="H383" s="37">
        <f t="shared" si="63"/>
        <v>346258.45</v>
      </c>
      <c r="I383" s="36">
        <f>'[1]App.2-BA_Fixed Asset Cont'!E524</f>
        <v>346258.45</v>
      </c>
      <c r="J383" s="40">
        <f>C383/'[1]App.2-BA_Fixed Asset Cont'!D524*'[1]App.2-C_DepExp'!L383</f>
        <v>2.5421500328002824</v>
      </c>
      <c r="K383" s="41">
        <f t="shared" si="64"/>
        <v>0.39336781350330413</v>
      </c>
      <c r="L383" s="40">
        <v>8</v>
      </c>
      <c r="M383" s="50">
        <f t="shared" si="65"/>
        <v>0.125</v>
      </c>
      <c r="N383" s="43">
        <f t="shared" si="66"/>
        <v>396577.76173401973</v>
      </c>
      <c r="O383" s="43">
        <f t="shared" si="70"/>
        <v>43282.306250000001</v>
      </c>
      <c r="P383" s="44">
        <f t="shared" si="67"/>
        <v>21641.153125000001</v>
      </c>
      <c r="Q383" s="45">
        <f t="shared" si="68"/>
        <v>461501.22110901977</v>
      </c>
      <c r="R383" s="46">
        <v>192983.56</v>
      </c>
      <c r="S383" s="47">
        <f t="shared" si="69"/>
        <v>-268517.66110901977</v>
      </c>
    </row>
    <row r="384" spans="1:19" x14ac:dyDescent="0.45">
      <c r="A384" s="48">
        <v>1935</v>
      </c>
      <c r="B384" s="49" t="s">
        <v>68</v>
      </c>
      <c r="C384" s="36">
        <f>'[1]App.2-BA_Fixed Asset Cont'!M437</f>
        <v>0</v>
      </c>
      <c r="D384" s="36"/>
      <c r="E384" s="37">
        <f t="shared" si="61"/>
        <v>0</v>
      </c>
      <c r="F384" s="38">
        <f t="shared" si="62"/>
        <v>0</v>
      </c>
      <c r="G384" s="39"/>
      <c r="H384" s="37">
        <f t="shared" si="63"/>
        <v>0</v>
      </c>
      <c r="I384" s="36">
        <f>'[1]App.2-BA_Fixed Asset Cont'!E525</f>
        <v>0</v>
      </c>
      <c r="J384" s="40"/>
      <c r="K384" s="41">
        <f t="shared" si="64"/>
        <v>0</v>
      </c>
      <c r="L384" s="40"/>
      <c r="M384" s="50">
        <f t="shared" si="65"/>
        <v>0</v>
      </c>
      <c r="N384" s="43">
        <f t="shared" si="66"/>
        <v>0</v>
      </c>
      <c r="O384" s="43">
        <f t="shared" si="70"/>
        <v>0</v>
      </c>
      <c r="P384" s="44">
        <f t="shared" si="67"/>
        <v>0</v>
      </c>
      <c r="Q384" s="45">
        <f t="shared" si="68"/>
        <v>0</v>
      </c>
      <c r="R384" s="46"/>
      <c r="S384" s="47">
        <f t="shared" si="69"/>
        <v>0</v>
      </c>
    </row>
    <row r="385" spans="1:19" x14ac:dyDescent="0.45">
      <c r="A385" s="48">
        <v>1940</v>
      </c>
      <c r="B385" s="49" t="s">
        <v>69</v>
      </c>
      <c r="C385" s="36">
        <f>'[1]App.2-BA_Fixed Asset Cont'!M438</f>
        <v>73160.339999999967</v>
      </c>
      <c r="D385" s="36"/>
      <c r="E385" s="37">
        <f t="shared" si="61"/>
        <v>73160.339999999967</v>
      </c>
      <c r="F385" s="38">
        <f t="shared" si="62"/>
        <v>15489.42</v>
      </c>
      <c r="G385" s="39"/>
      <c r="H385" s="37">
        <f t="shared" si="63"/>
        <v>15489.42</v>
      </c>
      <c r="I385" s="36">
        <f>'[1]App.2-BA_Fixed Asset Cont'!E526</f>
        <v>15489.42</v>
      </c>
      <c r="J385" s="40">
        <f>C385/'[1]App.2-BA_Fixed Asset Cont'!D526*'[1]App.2-C_DepExp'!L385</f>
        <v>3.2046590164037818</v>
      </c>
      <c r="K385" s="41">
        <f t="shared" si="64"/>
        <v>0.31204567939405431</v>
      </c>
      <c r="L385" s="40">
        <v>10</v>
      </c>
      <c r="M385" s="50">
        <f t="shared" si="65"/>
        <v>0.1</v>
      </c>
      <c r="N385" s="43">
        <f t="shared" si="66"/>
        <v>22829.367999999999</v>
      </c>
      <c r="O385" s="43">
        <f t="shared" si="70"/>
        <v>1548.942</v>
      </c>
      <c r="P385" s="44">
        <f t="shared" si="67"/>
        <v>774.471</v>
      </c>
      <c r="Q385" s="45">
        <f t="shared" si="68"/>
        <v>25152.780999999999</v>
      </c>
      <c r="R385" s="46">
        <v>16742.560000000001</v>
      </c>
      <c r="S385" s="47">
        <f t="shared" si="69"/>
        <v>-8410.2209999999977</v>
      </c>
    </row>
    <row r="386" spans="1:19" x14ac:dyDescent="0.45">
      <c r="A386" s="48">
        <v>1945</v>
      </c>
      <c r="B386" s="49" t="s">
        <v>70</v>
      </c>
      <c r="C386" s="36">
        <f>'[1]App.2-BA_Fixed Asset Cont'!M439</f>
        <v>21158.850000000002</v>
      </c>
      <c r="D386" s="36"/>
      <c r="E386" s="37">
        <f t="shared" si="61"/>
        <v>21158.850000000002</v>
      </c>
      <c r="F386" s="38">
        <f t="shared" si="62"/>
        <v>0</v>
      </c>
      <c r="G386" s="39"/>
      <c r="H386" s="37">
        <f t="shared" si="63"/>
        <v>0</v>
      </c>
      <c r="I386" s="36">
        <f>'[1]App.2-BA_Fixed Asset Cont'!E527</f>
        <v>0</v>
      </c>
      <c r="J386" s="40">
        <f>C386/'[1]App.2-BA_Fixed Asset Cont'!D527*'[1]App.2-C_DepExp'!L386</f>
        <v>5.4459219641388685</v>
      </c>
      <c r="K386" s="41">
        <f t="shared" si="64"/>
        <v>0.18362363739050089</v>
      </c>
      <c r="L386" s="40">
        <v>8</v>
      </c>
      <c r="M386" s="50">
        <f t="shared" si="65"/>
        <v>0.125</v>
      </c>
      <c r="N386" s="43">
        <f t="shared" si="66"/>
        <v>3885.2650000000003</v>
      </c>
      <c r="O386" s="43">
        <f t="shared" si="70"/>
        <v>0</v>
      </c>
      <c r="P386" s="44">
        <f t="shared" si="67"/>
        <v>0</v>
      </c>
      <c r="Q386" s="45">
        <f t="shared" si="68"/>
        <v>3885.2650000000003</v>
      </c>
      <c r="R386" s="46">
        <v>3885.27</v>
      </c>
      <c r="S386" s="47">
        <f t="shared" si="69"/>
        <v>4.999999999654392E-3</v>
      </c>
    </row>
    <row r="387" spans="1:19" x14ac:dyDescent="0.45">
      <c r="A387" s="48">
        <v>1950</v>
      </c>
      <c r="B387" s="49" t="s">
        <v>71</v>
      </c>
      <c r="C387" s="36">
        <f>'[1]App.2-BA_Fixed Asset Cont'!M440</f>
        <v>196824.93</v>
      </c>
      <c r="D387" s="36"/>
      <c r="E387" s="37">
        <f t="shared" si="61"/>
        <v>196824.93</v>
      </c>
      <c r="F387" s="38">
        <f t="shared" si="62"/>
        <v>1573.8</v>
      </c>
      <c r="G387" s="39"/>
      <c r="H387" s="37">
        <f t="shared" si="63"/>
        <v>1573.8</v>
      </c>
      <c r="I387" s="36">
        <f>'[1]App.2-BA_Fixed Asset Cont'!E528</f>
        <v>1573.8</v>
      </c>
      <c r="J387" s="40">
        <f>C387/'[1]App.2-BA_Fixed Asset Cont'!D528*'[1]App.2-C_DepExp'!L387</f>
        <v>7.0582756204267261</v>
      </c>
      <c r="K387" s="41">
        <f t="shared" si="64"/>
        <v>0.1416776637492009</v>
      </c>
      <c r="L387" s="40">
        <v>8</v>
      </c>
      <c r="M387" s="50">
        <f t="shared" si="65"/>
        <v>0.125</v>
      </c>
      <c r="N387" s="43">
        <f t="shared" si="66"/>
        <v>27885.696250000001</v>
      </c>
      <c r="O387" s="43">
        <f t="shared" si="70"/>
        <v>196.72499999999999</v>
      </c>
      <c r="P387" s="44">
        <f t="shared" si="67"/>
        <v>98.362499999999997</v>
      </c>
      <c r="Q387" s="45">
        <f t="shared" si="68"/>
        <v>28180.783749999999</v>
      </c>
      <c r="R387" s="46">
        <v>27665.06</v>
      </c>
      <c r="S387" s="47">
        <f t="shared" si="69"/>
        <v>-515.72374999999738</v>
      </c>
    </row>
    <row r="388" spans="1:19" x14ac:dyDescent="0.45">
      <c r="A388" s="48">
        <v>1955</v>
      </c>
      <c r="B388" s="49" t="s">
        <v>72</v>
      </c>
      <c r="C388" s="36">
        <f>'[1]App.2-BA_Fixed Asset Cont'!M441</f>
        <v>0</v>
      </c>
      <c r="D388" s="36"/>
      <c r="E388" s="37">
        <f t="shared" si="61"/>
        <v>0</v>
      </c>
      <c r="F388" s="38">
        <f t="shared" si="62"/>
        <v>31915.4</v>
      </c>
      <c r="G388" s="39"/>
      <c r="H388" s="37">
        <f t="shared" si="63"/>
        <v>31915.4</v>
      </c>
      <c r="I388" s="36">
        <f>'[1]App.2-BA_Fixed Asset Cont'!E529</f>
        <v>31915.4</v>
      </c>
      <c r="J388" s="40"/>
      <c r="K388" s="41">
        <f t="shared" si="64"/>
        <v>0</v>
      </c>
      <c r="L388" s="40"/>
      <c r="M388" s="50">
        <f t="shared" si="65"/>
        <v>0</v>
      </c>
      <c r="N388" s="43">
        <f t="shared" si="66"/>
        <v>0</v>
      </c>
      <c r="O388" s="43">
        <f t="shared" si="70"/>
        <v>0</v>
      </c>
      <c r="P388" s="44">
        <f t="shared" si="67"/>
        <v>0</v>
      </c>
      <c r="Q388" s="45">
        <f t="shared" si="68"/>
        <v>0</v>
      </c>
      <c r="R388" s="46">
        <v>3191.54</v>
      </c>
      <c r="S388" s="47">
        <f t="shared" si="69"/>
        <v>3191.54</v>
      </c>
    </row>
    <row r="389" spans="1:19" x14ac:dyDescent="0.45">
      <c r="A389" s="51">
        <v>1955</v>
      </c>
      <c r="B389" s="52" t="s">
        <v>73</v>
      </c>
      <c r="C389" s="36">
        <f>'[1]App.2-BA_Fixed Asset Cont'!M442</f>
        <v>0</v>
      </c>
      <c r="D389" s="36"/>
      <c r="E389" s="37">
        <f t="shared" si="61"/>
        <v>0</v>
      </c>
      <c r="F389" s="38">
        <f t="shared" si="62"/>
        <v>0</v>
      </c>
      <c r="G389" s="39"/>
      <c r="H389" s="37">
        <f t="shared" si="63"/>
        <v>0</v>
      </c>
      <c r="I389" s="36">
        <f>'[1]App.2-BA_Fixed Asset Cont'!E530</f>
        <v>0</v>
      </c>
      <c r="J389" s="40"/>
      <c r="K389" s="41">
        <f t="shared" si="64"/>
        <v>0</v>
      </c>
      <c r="L389" s="40"/>
      <c r="M389" s="50">
        <f t="shared" si="65"/>
        <v>0</v>
      </c>
      <c r="N389" s="43">
        <f t="shared" si="66"/>
        <v>0</v>
      </c>
      <c r="O389" s="43">
        <f t="shared" si="70"/>
        <v>0</v>
      </c>
      <c r="P389" s="44">
        <f t="shared" si="67"/>
        <v>0</v>
      </c>
      <c r="Q389" s="45">
        <f t="shared" si="68"/>
        <v>0</v>
      </c>
      <c r="R389" s="46"/>
      <c r="S389" s="47">
        <f t="shared" si="69"/>
        <v>0</v>
      </c>
    </row>
    <row r="390" spans="1:19" x14ac:dyDescent="0.45">
      <c r="A390" s="48">
        <v>1960</v>
      </c>
      <c r="B390" s="49" t="s">
        <v>74</v>
      </c>
      <c r="C390" s="36">
        <f>'[1]App.2-BA_Fixed Asset Cont'!M443</f>
        <v>0</v>
      </c>
      <c r="D390" s="36"/>
      <c r="E390" s="37">
        <f t="shared" si="61"/>
        <v>0</v>
      </c>
      <c r="F390" s="38">
        <f t="shared" si="62"/>
        <v>0</v>
      </c>
      <c r="G390" s="39"/>
      <c r="H390" s="37">
        <f t="shared" si="63"/>
        <v>0</v>
      </c>
      <c r="I390" s="36">
        <f>'[1]App.2-BA_Fixed Asset Cont'!E531</f>
        <v>0</v>
      </c>
      <c r="J390" s="40"/>
      <c r="K390" s="41">
        <f t="shared" si="64"/>
        <v>0</v>
      </c>
      <c r="L390" s="40"/>
      <c r="M390" s="50">
        <f t="shared" si="65"/>
        <v>0</v>
      </c>
      <c r="N390" s="43">
        <f t="shared" si="66"/>
        <v>0</v>
      </c>
      <c r="O390" s="43">
        <f t="shared" si="70"/>
        <v>0</v>
      </c>
      <c r="P390" s="44">
        <f t="shared" si="67"/>
        <v>0</v>
      </c>
      <c r="Q390" s="45">
        <f t="shared" si="68"/>
        <v>0</v>
      </c>
      <c r="R390" s="46"/>
      <c r="S390" s="47">
        <f t="shared" si="69"/>
        <v>0</v>
      </c>
    </row>
    <row r="391" spans="1:19" x14ac:dyDescent="0.45">
      <c r="A391" s="51">
        <v>1970</v>
      </c>
      <c r="B391" s="53" t="s">
        <v>75</v>
      </c>
      <c r="C391" s="36">
        <f>'[1]App.2-BA_Fixed Asset Cont'!M444</f>
        <v>0</v>
      </c>
      <c r="D391" s="36"/>
      <c r="E391" s="37">
        <f t="shared" si="61"/>
        <v>0</v>
      </c>
      <c r="F391" s="38">
        <f t="shared" si="62"/>
        <v>0</v>
      </c>
      <c r="G391" s="39"/>
      <c r="H391" s="37">
        <f t="shared" si="63"/>
        <v>0</v>
      </c>
      <c r="I391" s="36">
        <f>'[1]App.2-BA_Fixed Asset Cont'!E532</f>
        <v>0</v>
      </c>
      <c r="J391" s="40"/>
      <c r="K391" s="41">
        <f t="shared" si="64"/>
        <v>0</v>
      </c>
      <c r="L391" s="40"/>
      <c r="M391" s="50">
        <f t="shared" si="65"/>
        <v>0</v>
      </c>
      <c r="N391" s="43">
        <f t="shared" si="66"/>
        <v>0</v>
      </c>
      <c r="O391" s="43">
        <f t="shared" si="70"/>
        <v>0</v>
      </c>
      <c r="P391" s="44">
        <f t="shared" si="67"/>
        <v>0</v>
      </c>
      <c r="Q391" s="45">
        <f t="shared" si="68"/>
        <v>0</v>
      </c>
      <c r="R391" s="46"/>
      <c r="S391" s="47">
        <f t="shared" si="69"/>
        <v>0</v>
      </c>
    </row>
    <row r="392" spans="1:19" x14ac:dyDescent="0.45">
      <c r="A392" s="48">
        <v>1975</v>
      </c>
      <c r="B392" s="49" t="s">
        <v>76</v>
      </c>
      <c r="C392" s="36">
        <f>'[1]App.2-BA_Fixed Asset Cont'!M445</f>
        <v>0</v>
      </c>
      <c r="D392" s="36"/>
      <c r="E392" s="37">
        <f t="shared" si="61"/>
        <v>0</v>
      </c>
      <c r="F392" s="38">
        <f t="shared" si="62"/>
        <v>0</v>
      </c>
      <c r="G392" s="39"/>
      <c r="H392" s="37">
        <f t="shared" si="63"/>
        <v>0</v>
      </c>
      <c r="I392" s="36">
        <f>'[1]App.2-BA_Fixed Asset Cont'!E533</f>
        <v>0</v>
      </c>
      <c r="J392" s="40"/>
      <c r="K392" s="41">
        <f t="shared" si="64"/>
        <v>0</v>
      </c>
      <c r="L392" s="40"/>
      <c r="M392" s="50">
        <f t="shared" si="65"/>
        <v>0</v>
      </c>
      <c r="N392" s="43">
        <f t="shared" si="66"/>
        <v>0</v>
      </c>
      <c r="O392" s="43">
        <f t="shared" si="70"/>
        <v>0</v>
      </c>
      <c r="P392" s="44">
        <f t="shared" si="67"/>
        <v>0</v>
      </c>
      <c r="Q392" s="45">
        <f t="shared" si="68"/>
        <v>0</v>
      </c>
      <c r="R392" s="46"/>
      <c r="S392" s="47">
        <f t="shared" si="69"/>
        <v>0</v>
      </c>
    </row>
    <row r="393" spans="1:19" x14ac:dyDescent="0.45">
      <c r="A393" s="48">
        <v>1980</v>
      </c>
      <c r="B393" s="49" t="s">
        <v>77</v>
      </c>
      <c r="C393" s="36">
        <f>'[1]App.2-BA_Fixed Asset Cont'!M446</f>
        <v>208125.65</v>
      </c>
      <c r="D393" s="36"/>
      <c r="E393" s="37">
        <f t="shared" si="61"/>
        <v>208125.65</v>
      </c>
      <c r="F393" s="38">
        <f t="shared" si="62"/>
        <v>188030.44</v>
      </c>
      <c r="G393" s="39"/>
      <c r="H393" s="37">
        <f t="shared" si="63"/>
        <v>188030.44</v>
      </c>
      <c r="I393" s="36">
        <f>'[1]App.2-BA_Fixed Asset Cont'!E534</f>
        <v>188030.44</v>
      </c>
      <c r="J393" s="40">
        <f>C393/'[1]App.2-BA_Fixed Asset Cont'!D534*'[1]App.2-C_DepExp'!L393</f>
        <v>3.2091511985419512</v>
      </c>
      <c r="K393" s="41">
        <f t="shared" si="64"/>
        <v>0.3116088766569618</v>
      </c>
      <c r="L393" s="40">
        <v>5</v>
      </c>
      <c r="M393" s="50">
        <f t="shared" si="65"/>
        <v>0.2</v>
      </c>
      <c r="N393" s="43">
        <f t="shared" si="66"/>
        <v>64853.8</v>
      </c>
      <c r="O393" s="43">
        <f t="shared" si="70"/>
        <v>37606.088000000003</v>
      </c>
      <c r="P393" s="44">
        <f t="shared" si="67"/>
        <v>18803.044000000002</v>
      </c>
      <c r="Q393" s="45">
        <f t="shared" si="68"/>
        <v>121262.932</v>
      </c>
      <c r="R393" s="46">
        <v>83656.84</v>
      </c>
      <c r="S393" s="47">
        <f t="shared" si="69"/>
        <v>-37606.092000000004</v>
      </c>
    </row>
    <row r="394" spans="1:19" x14ac:dyDescent="0.45">
      <c r="A394" s="48">
        <v>1985</v>
      </c>
      <c r="B394" s="49" t="s">
        <v>78</v>
      </c>
      <c r="C394" s="36">
        <f>'[1]App.2-BA_Fixed Asset Cont'!M447</f>
        <v>0</v>
      </c>
      <c r="D394" s="36"/>
      <c r="E394" s="37">
        <f t="shared" si="61"/>
        <v>0</v>
      </c>
      <c r="F394" s="38">
        <f t="shared" si="62"/>
        <v>0</v>
      </c>
      <c r="G394" s="39"/>
      <c r="H394" s="37">
        <f t="shared" si="63"/>
        <v>0</v>
      </c>
      <c r="I394" s="36">
        <f>'[1]App.2-BA_Fixed Asset Cont'!E535</f>
        <v>0</v>
      </c>
      <c r="J394" s="40"/>
      <c r="K394" s="41">
        <f t="shared" si="64"/>
        <v>0</v>
      </c>
      <c r="L394" s="40"/>
      <c r="M394" s="50">
        <f t="shared" si="65"/>
        <v>0</v>
      </c>
      <c r="N394" s="43">
        <f t="shared" si="66"/>
        <v>0</v>
      </c>
      <c r="O394" s="43">
        <f t="shared" si="70"/>
        <v>0</v>
      </c>
      <c r="P394" s="44">
        <f t="shared" si="67"/>
        <v>0</v>
      </c>
      <c r="Q394" s="45">
        <f t="shared" si="68"/>
        <v>0</v>
      </c>
      <c r="R394" s="46"/>
      <c r="S394" s="47">
        <f t="shared" si="69"/>
        <v>0</v>
      </c>
    </row>
    <row r="395" spans="1:19" x14ac:dyDescent="0.45">
      <c r="A395" s="48">
        <v>1990</v>
      </c>
      <c r="B395" s="54" t="s">
        <v>79</v>
      </c>
      <c r="C395" s="36">
        <f>'[1]App.2-BA_Fixed Asset Cont'!M448</f>
        <v>0</v>
      </c>
      <c r="D395" s="36"/>
      <c r="E395" s="37">
        <f t="shared" si="61"/>
        <v>0</v>
      </c>
      <c r="F395" s="38">
        <f t="shared" si="62"/>
        <v>0</v>
      </c>
      <c r="G395" s="39"/>
      <c r="H395" s="37">
        <f t="shared" si="63"/>
        <v>0</v>
      </c>
      <c r="I395" s="36">
        <f>'[1]App.2-BA_Fixed Asset Cont'!E536</f>
        <v>0</v>
      </c>
      <c r="J395" s="40"/>
      <c r="K395" s="41">
        <f t="shared" si="64"/>
        <v>0</v>
      </c>
      <c r="L395" s="40"/>
      <c r="M395" s="50">
        <f t="shared" si="65"/>
        <v>0</v>
      </c>
      <c r="N395" s="43">
        <f t="shared" si="66"/>
        <v>0</v>
      </c>
      <c r="O395" s="43">
        <f t="shared" si="70"/>
        <v>0</v>
      </c>
      <c r="P395" s="44">
        <f t="shared" si="67"/>
        <v>0</v>
      </c>
      <c r="Q395" s="45">
        <f t="shared" si="68"/>
        <v>0</v>
      </c>
      <c r="R395" s="46"/>
      <c r="S395" s="47">
        <f t="shared" si="69"/>
        <v>0</v>
      </c>
    </row>
    <row r="396" spans="1:19" ht="14.65" thickBot="1" x14ac:dyDescent="0.5">
      <c r="A396" s="48">
        <v>1995</v>
      </c>
      <c r="B396" s="49" t="s">
        <v>80</v>
      </c>
      <c r="C396" s="36">
        <f>'[1]App.2-BA_Fixed Asset Cont'!M449</f>
        <v>-5692734.9699999997</v>
      </c>
      <c r="D396" s="36"/>
      <c r="E396" s="37">
        <f t="shared" si="61"/>
        <v>-5692734.9699999997</v>
      </c>
      <c r="F396" s="38">
        <f t="shared" si="62"/>
        <v>0</v>
      </c>
      <c r="G396" s="55"/>
      <c r="H396" s="37">
        <f t="shared" si="63"/>
        <v>0</v>
      </c>
      <c r="I396" s="36">
        <f>'[1]App.2-BA_Fixed Asset Cont'!E537</f>
        <v>0</v>
      </c>
      <c r="J396" s="40">
        <f>C396/'[1]App.2-BA_Fixed Asset Cont'!D537*'[1]App.2-C_DepExp'!L396</f>
        <v>20.958655008072526</v>
      </c>
      <c r="K396" s="41">
        <f t="shared" si="64"/>
        <v>4.771298538073343E-2</v>
      </c>
      <c r="L396" s="40">
        <v>25</v>
      </c>
      <c r="M396" s="50">
        <f t="shared" si="65"/>
        <v>0.04</v>
      </c>
      <c r="N396" s="43">
        <f t="shared" si="66"/>
        <v>-271617.38039999997</v>
      </c>
      <c r="O396" s="43">
        <f t="shared" si="70"/>
        <v>0</v>
      </c>
      <c r="P396" s="44">
        <f t="shared" si="67"/>
        <v>0</v>
      </c>
      <c r="Q396" s="45">
        <f t="shared" si="68"/>
        <v>-271617.38039999997</v>
      </c>
      <c r="R396" s="46">
        <v>-113173.91</v>
      </c>
      <c r="S396" s="47">
        <f t="shared" si="69"/>
        <v>158443.47039999996</v>
      </c>
    </row>
    <row r="397" spans="1:19" ht="15" thickTop="1" thickBot="1" x14ac:dyDescent="0.5">
      <c r="A397" s="82">
        <v>2440</v>
      </c>
      <c r="B397" s="83" t="s">
        <v>96</v>
      </c>
      <c r="C397" s="36">
        <f>'[1]App.2-BA_Fixed Asset Cont'!M450</f>
        <v>-1353168.56</v>
      </c>
      <c r="D397" s="84"/>
      <c r="E397" s="85"/>
      <c r="F397" s="86">
        <f>I397</f>
        <v>-1003458.6282727271</v>
      </c>
      <c r="G397" s="87"/>
      <c r="H397" s="85">
        <f t="shared" si="63"/>
        <v>-1003458.6282727271</v>
      </c>
      <c r="I397" s="36">
        <f>'[1]App.2-BA_Fixed Asset Cont'!E538</f>
        <v>-1003458.6282727271</v>
      </c>
      <c r="J397" s="40">
        <f>C397/'[1]App.2-BA_Fixed Asset Cont'!D538*'[1]App.2-C_DepExp'!L397</f>
        <v>54.907725360070998</v>
      </c>
      <c r="K397" s="41">
        <f t="shared" si="64"/>
        <v>1.8212373458238389E-2</v>
      </c>
      <c r="L397" s="88">
        <v>60</v>
      </c>
      <c r="M397" s="50">
        <f t="shared" si="65"/>
        <v>1.6666666666666666E-2</v>
      </c>
      <c r="N397" s="43">
        <f t="shared" si="66"/>
        <v>0</v>
      </c>
      <c r="O397" s="43">
        <f t="shared" si="70"/>
        <v>-16724.31047121212</v>
      </c>
      <c r="P397" s="44">
        <f t="shared" si="67"/>
        <v>-8362.1552356060602</v>
      </c>
      <c r="Q397" s="45">
        <f t="shared" si="68"/>
        <v>-25086.46570681818</v>
      </c>
      <c r="R397" s="46">
        <v>-10843</v>
      </c>
      <c r="S397" s="47">
        <f t="shared" si="69"/>
        <v>14243.46570681818</v>
      </c>
    </row>
    <row r="398" spans="1:19" ht="15" thickTop="1" thickBot="1" x14ac:dyDescent="0.5">
      <c r="A398" s="58"/>
      <c r="B398" s="59" t="s">
        <v>81</v>
      </c>
      <c r="C398" s="60">
        <f t="shared" ref="C398:I398" si="71">SUM(C359:C397)</f>
        <v>31145011.060000006</v>
      </c>
      <c r="D398" s="60">
        <f t="shared" si="71"/>
        <v>15997.66333333333</v>
      </c>
      <c r="E398" s="60">
        <f t="shared" si="71"/>
        <v>32482181.956666671</v>
      </c>
      <c r="F398" s="60">
        <f t="shared" si="71"/>
        <v>3439312.821727274</v>
      </c>
      <c r="G398" s="60">
        <f t="shared" si="71"/>
        <v>0</v>
      </c>
      <c r="H398" s="60">
        <f t="shared" si="71"/>
        <v>3439312.821727274</v>
      </c>
      <c r="I398" s="60">
        <f t="shared" si="71"/>
        <v>3439312.821727274</v>
      </c>
      <c r="J398" s="61"/>
      <c r="K398" s="61"/>
      <c r="L398" s="61"/>
      <c r="M398" s="61"/>
      <c r="N398" s="60">
        <f t="shared" ref="N398:S398" si="72">SUM(N359:N397)</f>
        <v>2142359.6930484888</v>
      </c>
      <c r="O398" s="60">
        <f t="shared" si="72"/>
        <v>169195.02393080809</v>
      </c>
      <c r="P398" s="60">
        <f t="shared" si="72"/>
        <v>84597.511965404046</v>
      </c>
      <c r="Q398" s="60">
        <f t="shared" si="72"/>
        <v>2396152.2289447016</v>
      </c>
      <c r="R398" s="60">
        <f t="shared" si="72"/>
        <v>1738526.4300000002</v>
      </c>
      <c r="S398" s="60">
        <f t="shared" si="72"/>
        <v>-657625.79894470202</v>
      </c>
    </row>
    <row r="399" spans="1:19" x14ac:dyDescent="0.45">
      <c r="A399" s="68"/>
      <c r="B399" s="69"/>
      <c r="C399" s="70"/>
      <c r="D399" s="70"/>
      <c r="E399" s="70"/>
      <c r="F399" s="70"/>
      <c r="G399" s="70"/>
      <c r="H399" s="70"/>
      <c r="I399" s="70"/>
      <c r="J399" s="70"/>
      <c r="K399" s="70"/>
      <c r="L399" s="71"/>
      <c r="M399" s="72"/>
      <c r="N399" s="70"/>
      <c r="O399" s="70"/>
      <c r="P399" s="70"/>
      <c r="Q399" s="70"/>
      <c r="R399" s="70"/>
      <c r="S399" s="70"/>
    </row>
    <row r="400" spans="1:19" x14ac:dyDescent="0.45">
      <c r="A400" s="1"/>
      <c r="B400" s="1"/>
      <c r="C400" s="1"/>
      <c r="D400" s="1"/>
      <c r="E400" s="1"/>
      <c r="F400" s="1"/>
      <c r="G400" s="1"/>
      <c r="H400" s="1"/>
      <c r="I400" s="1"/>
      <c r="J400" s="1"/>
      <c r="K400" s="1"/>
      <c r="L400" s="1"/>
      <c r="M400" s="1"/>
      <c r="N400" s="1"/>
      <c r="O400" s="1"/>
      <c r="P400" s="1"/>
      <c r="Q400" s="1"/>
      <c r="R400" s="81"/>
      <c r="S400" s="1"/>
    </row>
    <row r="401" spans="1:19" x14ac:dyDescent="0.45">
      <c r="A401" s="73" t="s">
        <v>82</v>
      </c>
      <c r="B401" s="1" t="s">
        <v>83</v>
      </c>
      <c r="C401" s="1"/>
      <c r="D401" s="1"/>
      <c r="E401" s="1"/>
      <c r="F401" s="1"/>
      <c r="G401" s="1"/>
      <c r="H401" s="1"/>
      <c r="I401" s="1"/>
      <c r="J401" s="1"/>
      <c r="K401" s="1"/>
      <c r="L401" s="1"/>
      <c r="M401" s="1"/>
      <c r="N401" s="1"/>
      <c r="O401" s="1"/>
      <c r="P401" s="1"/>
      <c r="Q401" s="1"/>
      <c r="R401" s="1"/>
      <c r="S401" s="1"/>
    </row>
    <row r="402" spans="1:19" x14ac:dyDescent="0.45">
      <c r="A402" s="1"/>
      <c r="B402" s="104" t="s">
        <v>84</v>
      </c>
      <c r="C402" s="104"/>
      <c r="D402" s="104"/>
      <c r="E402" s="104"/>
      <c r="F402" s="104"/>
      <c r="G402" s="104"/>
      <c r="H402" s="104"/>
      <c r="I402" s="104"/>
      <c r="J402" s="104"/>
      <c r="K402" s="104"/>
      <c r="L402" s="104"/>
      <c r="M402" s="104"/>
      <c r="N402" s="104"/>
      <c r="O402" s="104"/>
      <c r="P402" s="104"/>
      <c r="Q402" s="104"/>
      <c r="R402" s="104"/>
      <c r="S402" s="104"/>
    </row>
    <row r="403" spans="1:19" x14ac:dyDescent="0.45">
      <c r="A403" s="73"/>
      <c r="B403" s="74"/>
      <c r="C403" s="74"/>
      <c r="D403" s="74"/>
      <c r="E403" s="74"/>
      <c r="F403" s="74"/>
      <c r="G403" s="74"/>
      <c r="H403" s="74"/>
      <c r="I403" s="74"/>
      <c r="J403" s="74"/>
      <c r="K403" s="74"/>
      <c r="L403" s="74"/>
      <c r="M403" s="74"/>
      <c r="N403" s="74"/>
      <c r="O403" s="74"/>
      <c r="P403" s="74"/>
      <c r="Q403" s="74"/>
      <c r="R403" s="74"/>
      <c r="S403" s="74"/>
    </row>
    <row r="404" spans="1:19" x14ac:dyDescent="0.45">
      <c r="A404" s="1"/>
      <c r="B404" s="74"/>
      <c r="C404" s="74"/>
      <c r="D404" s="74"/>
      <c r="E404" s="74"/>
      <c r="F404" s="74"/>
      <c r="G404" s="74"/>
      <c r="H404" s="74"/>
      <c r="I404" s="74"/>
      <c r="J404" s="74"/>
      <c r="K404" s="74"/>
      <c r="L404" s="74"/>
      <c r="M404" s="74"/>
      <c r="N404" s="74"/>
      <c r="O404" s="74"/>
      <c r="P404" s="74"/>
      <c r="Q404" s="74"/>
      <c r="R404" s="74"/>
      <c r="S404" s="74"/>
    </row>
    <row r="405" spans="1:19" x14ac:dyDescent="0.45">
      <c r="A405" s="73" t="s">
        <v>85</v>
      </c>
      <c r="B405" s="1"/>
      <c r="C405" s="1"/>
      <c r="D405" s="1"/>
      <c r="E405" s="1"/>
      <c r="F405" s="1"/>
      <c r="G405" s="1"/>
      <c r="H405" s="1"/>
      <c r="I405" s="1"/>
      <c r="J405" s="1"/>
      <c r="K405" s="1"/>
      <c r="L405" s="1"/>
      <c r="M405" s="1"/>
      <c r="N405" s="1"/>
      <c r="O405" s="1"/>
      <c r="P405" s="1"/>
      <c r="Q405" s="1"/>
      <c r="R405" s="1"/>
      <c r="S405" s="1"/>
    </row>
    <row r="406" spans="1:19" x14ac:dyDescent="0.45">
      <c r="A406" s="75">
        <v>1</v>
      </c>
      <c r="B406" s="109" t="s">
        <v>86</v>
      </c>
      <c r="C406" s="109"/>
      <c r="D406" s="109"/>
      <c r="E406" s="109"/>
      <c r="F406" s="109"/>
      <c r="G406" s="109"/>
      <c r="H406" s="109"/>
      <c r="I406" s="109"/>
      <c r="J406" s="109"/>
      <c r="K406" s="109"/>
      <c r="L406" s="109"/>
      <c r="M406" s="109"/>
      <c r="N406" s="109"/>
      <c r="O406" s="109"/>
      <c r="P406" s="109"/>
      <c r="Q406" s="109"/>
      <c r="R406" s="109"/>
      <c r="S406" s="109"/>
    </row>
    <row r="407" spans="1:19" x14ac:dyDescent="0.45">
      <c r="A407" s="75">
        <v>2</v>
      </c>
      <c r="B407" s="109" t="s">
        <v>87</v>
      </c>
      <c r="C407" s="109"/>
      <c r="D407" s="109"/>
      <c r="E407" s="109"/>
      <c r="F407" s="109"/>
      <c r="G407" s="109"/>
      <c r="H407" s="109"/>
      <c r="I407" s="109"/>
      <c r="J407" s="109"/>
      <c r="K407" s="109"/>
      <c r="L407" s="109"/>
      <c r="M407" s="109"/>
      <c r="N407" s="109"/>
      <c r="O407" s="109"/>
      <c r="P407" s="109"/>
      <c r="Q407" s="109"/>
      <c r="R407" s="109"/>
      <c r="S407" s="109"/>
    </row>
    <row r="408" spans="1:19" x14ac:dyDescent="0.45">
      <c r="A408" s="75">
        <v>3</v>
      </c>
      <c r="B408" s="104" t="s">
        <v>88</v>
      </c>
      <c r="C408" s="104"/>
      <c r="D408" s="104"/>
      <c r="E408" s="104"/>
      <c r="F408" s="104"/>
      <c r="G408" s="104"/>
      <c r="H408" s="104"/>
      <c r="I408" s="104"/>
      <c r="J408" s="104"/>
      <c r="K408" s="104"/>
      <c r="L408" s="104"/>
      <c r="M408" s="104"/>
      <c r="N408" s="104"/>
      <c r="O408" s="104"/>
      <c r="P408" s="104"/>
      <c r="Q408" s="104"/>
      <c r="R408" s="104"/>
      <c r="S408" s="104"/>
    </row>
    <row r="409" spans="1:19" x14ac:dyDescent="0.45">
      <c r="A409" s="75">
        <v>4</v>
      </c>
      <c r="B409" s="104" t="s">
        <v>89</v>
      </c>
      <c r="C409" s="104"/>
      <c r="D409" s="104"/>
      <c r="E409" s="104"/>
      <c r="F409" s="104"/>
      <c r="G409" s="104"/>
      <c r="H409" s="104"/>
      <c r="I409" s="104"/>
      <c r="J409" s="104"/>
      <c r="K409" s="104"/>
      <c r="L409" s="104"/>
      <c r="M409" s="104"/>
      <c r="N409" s="104"/>
      <c r="O409" s="104"/>
      <c r="P409" s="104"/>
      <c r="Q409" s="104"/>
      <c r="R409" s="104"/>
      <c r="S409" s="104"/>
    </row>
    <row r="410" spans="1:19" x14ac:dyDescent="0.45">
      <c r="A410" s="76">
        <v>5</v>
      </c>
      <c r="B410" s="77" t="s">
        <v>90</v>
      </c>
      <c r="C410" s="77"/>
      <c r="D410" s="77"/>
      <c r="E410" s="77"/>
      <c r="F410" s="77"/>
      <c r="G410" s="77"/>
      <c r="H410" s="77"/>
      <c r="I410" s="77"/>
      <c r="J410" s="77"/>
      <c r="K410" s="77"/>
      <c r="L410" s="77"/>
      <c r="M410" s="77"/>
      <c r="N410" s="77"/>
      <c r="O410" s="77"/>
      <c r="P410" s="77"/>
      <c r="Q410" s="77"/>
      <c r="R410" s="77"/>
      <c r="S410" s="77"/>
    </row>
    <row r="411" spans="1:19" x14ac:dyDescent="0.45">
      <c r="A411" s="76">
        <v>6</v>
      </c>
      <c r="B411" s="104" t="s">
        <v>91</v>
      </c>
      <c r="C411" s="104"/>
      <c r="D411" s="104"/>
      <c r="E411" s="104"/>
      <c r="F411" s="104"/>
      <c r="G411" s="104"/>
      <c r="H411" s="104"/>
      <c r="I411" s="104"/>
      <c r="J411" s="104"/>
      <c r="K411" s="104"/>
      <c r="L411" s="104"/>
      <c r="M411" s="104"/>
      <c r="N411" s="104"/>
      <c r="O411" s="104"/>
      <c r="P411" s="104"/>
      <c r="Q411" s="104"/>
      <c r="R411" s="104"/>
      <c r="S411" s="104"/>
    </row>
    <row r="412" spans="1:19" x14ac:dyDescent="0.45">
      <c r="A412" s="78">
        <v>7</v>
      </c>
      <c r="B412" s="77" t="s">
        <v>92</v>
      </c>
      <c r="C412" s="1"/>
      <c r="D412" s="1"/>
      <c r="E412" s="1"/>
      <c r="F412" s="1"/>
      <c r="G412" s="1"/>
      <c r="H412" s="1"/>
      <c r="I412" s="1"/>
      <c r="J412" s="1"/>
      <c r="K412" s="1"/>
      <c r="L412" s="1"/>
      <c r="M412" s="1"/>
      <c r="N412" s="1"/>
      <c r="O412" s="1"/>
      <c r="P412" s="1"/>
      <c r="Q412" s="1"/>
      <c r="R412" s="1"/>
      <c r="S412" s="1"/>
    </row>
    <row r="413" spans="1:19" x14ac:dyDescent="0.45">
      <c r="A413" s="78">
        <v>8</v>
      </c>
      <c r="B413" s="77" t="s">
        <v>93</v>
      </c>
      <c r="C413" s="79"/>
      <c r="D413" s="79"/>
      <c r="E413" s="79"/>
      <c r="F413" s="79"/>
      <c r="G413" s="79"/>
      <c r="H413" s="79"/>
      <c r="I413" s="79"/>
      <c r="J413" s="79"/>
      <c r="K413" s="79"/>
      <c r="L413" s="79"/>
      <c r="M413" s="79"/>
      <c r="N413" s="79"/>
      <c r="O413" s="79"/>
      <c r="P413" s="79"/>
      <c r="Q413" s="79"/>
      <c r="R413" s="79"/>
      <c r="S413" s="79"/>
    </row>
    <row r="414" spans="1:19" x14ac:dyDescent="0.45">
      <c r="A414" s="1"/>
      <c r="B414" s="1"/>
      <c r="C414" s="1"/>
      <c r="D414" s="1"/>
      <c r="E414" s="1"/>
      <c r="F414" s="1"/>
      <c r="G414" s="1"/>
      <c r="H414" s="1"/>
      <c r="I414" s="1"/>
      <c r="J414" s="1"/>
      <c r="K414" s="1"/>
      <c r="L414" s="1"/>
      <c r="M414" s="1"/>
      <c r="N414" s="1"/>
      <c r="O414" s="1"/>
      <c r="P414" s="1"/>
      <c r="Q414" s="1"/>
      <c r="R414" s="1"/>
      <c r="S414" s="1"/>
    </row>
    <row r="415" spans="1:19" x14ac:dyDescent="0.45">
      <c r="A415" s="1"/>
      <c r="B415" s="1"/>
      <c r="C415" s="1"/>
      <c r="D415" s="1"/>
      <c r="E415" s="1"/>
      <c r="F415" s="1"/>
      <c r="G415" s="1"/>
      <c r="H415" s="1"/>
      <c r="I415" s="1"/>
      <c r="J415" s="1"/>
      <c r="K415" s="1"/>
      <c r="L415" s="1"/>
      <c r="M415" s="1"/>
      <c r="N415" s="1"/>
      <c r="O415" s="1"/>
      <c r="P415" s="1"/>
      <c r="Q415" s="1"/>
      <c r="R415" s="1"/>
      <c r="S415" s="1"/>
    </row>
    <row r="416" spans="1:19" x14ac:dyDescent="0.45">
      <c r="A416" s="1"/>
      <c r="B416" s="1"/>
      <c r="C416" s="1"/>
      <c r="D416" s="1"/>
      <c r="E416" s="1"/>
      <c r="F416" s="1"/>
      <c r="G416" s="1"/>
      <c r="H416" s="1"/>
      <c r="I416" s="1"/>
      <c r="J416" s="1"/>
      <c r="K416" s="1"/>
      <c r="L416" s="1"/>
      <c r="M416" s="1"/>
      <c r="N416" s="1"/>
      <c r="O416" s="1"/>
      <c r="P416" s="1"/>
      <c r="Q416" s="1"/>
      <c r="R416" s="1"/>
      <c r="S416" s="1"/>
    </row>
    <row r="417" spans="1:19" ht="39.4" x14ac:dyDescent="0.45">
      <c r="A417" s="101" t="s">
        <v>3</v>
      </c>
      <c r="B417" s="102"/>
      <c r="C417" s="103" t="s">
        <v>4</v>
      </c>
      <c r="D417" s="103"/>
      <c r="E417" s="103"/>
      <c r="F417" s="103"/>
      <c r="G417" s="103"/>
      <c r="H417" s="103"/>
      <c r="I417" s="103"/>
      <c r="J417" s="103"/>
      <c r="K417" s="103"/>
      <c r="L417" s="103"/>
      <c r="M417" s="103"/>
      <c r="N417" s="103"/>
      <c r="O417" s="103"/>
      <c r="P417" s="103"/>
      <c r="Q417" s="103"/>
      <c r="R417" s="7" t="s">
        <v>5</v>
      </c>
      <c r="S417" s="8" t="s">
        <v>6</v>
      </c>
    </row>
    <row r="418" spans="1:19" x14ac:dyDescent="0.45">
      <c r="A418" s="89" t="s">
        <v>7</v>
      </c>
      <c r="B418" s="90"/>
      <c r="C418" s="91" t="s">
        <v>8</v>
      </c>
      <c r="D418" s="91"/>
      <c r="E418" s="91"/>
      <c r="F418" s="91"/>
      <c r="G418" s="91"/>
      <c r="H418" s="91"/>
      <c r="I418" s="91"/>
      <c r="J418" s="91"/>
      <c r="K418" s="91"/>
      <c r="L418" s="91"/>
      <c r="M418" s="91"/>
      <c r="N418" s="91"/>
      <c r="O418" s="91"/>
      <c r="P418" s="91"/>
      <c r="Q418" s="91"/>
      <c r="R418" s="9"/>
      <c r="S418" s="10"/>
    </row>
    <row r="419" spans="1:19" x14ac:dyDescent="0.45">
      <c r="A419" s="89" t="s">
        <v>9</v>
      </c>
      <c r="B419" s="90"/>
      <c r="C419" s="91" t="s">
        <v>10</v>
      </c>
      <c r="D419" s="91"/>
      <c r="E419" s="91"/>
      <c r="F419" s="91"/>
      <c r="G419" s="91"/>
      <c r="H419" s="91"/>
      <c r="I419" s="91"/>
      <c r="J419" s="91"/>
      <c r="K419" s="91"/>
      <c r="L419" s="91"/>
      <c r="M419" s="91"/>
      <c r="N419" s="91"/>
      <c r="O419" s="91"/>
      <c r="P419" s="91"/>
      <c r="Q419" s="91"/>
      <c r="R419" s="9">
        <v>2017</v>
      </c>
      <c r="S419" s="9" t="s">
        <v>95</v>
      </c>
    </row>
    <row r="420" spans="1:19" x14ac:dyDescent="0.45">
      <c r="A420" s="91" t="s">
        <v>12</v>
      </c>
      <c r="B420" s="91"/>
      <c r="C420" s="91" t="s">
        <v>13</v>
      </c>
      <c r="D420" s="91"/>
      <c r="E420" s="91"/>
      <c r="F420" s="91"/>
      <c r="G420" s="91"/>
      <c r="H420" s="91"/>
      <c r="I420" s="91"/>
      <c r="J420" s="91"/>
      <c r="K420" s="91"/>
      <c r="L420" s="91"/>
      <c r="M420" s="91"/>
      <c r="N420" s="91"/>
      <c r="O420" s="91"/>
      <c r="P420" s="91"/>
      <c r="Q420" s="91"/>
      <c r="R420" s="9"/>
      <c r="S420" s="9"/>
    </row>
    <row r="421" spans="1:19" x14ac:dyDescent="0.45">
      <c r="A421" s="11"/>
      <c r="B421" s="11"/>
      <c r="C421" s="12"/>
      <c r="D421" s="12"/>
      <c r="E421" s="12"/>
      <c r="F421" s="12"/>
      <c r="G421" s="12"/>
      <c r="H421" s="12"/>
      <c r="I421" s="12"/>
      <c r="J421" s="12"/>
      <c r="K421" s="12"/>
      <c r="L421" s="12"/>
      <c r="M421" s="12"/>
      <c r="N421" s="12"/>
      <c r="O421" s="12"/>
      <c r="P421" s="12"/>
      <c r="Q421" s="12"/>
      <c r="R421" s="12"/>
      <c r="S421" s="13"/>
    </row>
    <row r="422" spans="1:19" ht="14.65" thickBot="1" x14ac:dyDescent="0.5">
      <c r="A422" s="14"/>
      <c r="B422" s="14"/>
      <c r="C422" s="14"/>
      <c r="D422" s="14"/>
      <c r="E422" s="14"/>
      <c r="F422" s="14"/>
      <c r="G422" s="14"/>
      <c r="H422" s="14"/>
      <c r="I422" s="14"/>
      <c r="J422" s="14"/>
      <c r="K422" s="14"/>
      <c r="L422" s="14"/>
      <c r="M422" s="14"/>
      <c r="N422" s="14"/>
      <c r="O422" s="14"/>
      <c r="P422" s="14"/>
      <c r="Q422" s="14"/>
      <c r="R422" s="14"/>
      <c r="S422" s="14"/>
    </row>
    <row r="423" spans="1:19" ht="28.15" thickBot="1" x14ac:dyDescent="0.8">
      <c r="A423" s="92"/>
      <c r="B423" s="93"/>
      <c r="C423" s="94" t="s">
        <v>14</v>
      </c>
      <c r="D423" s="95"/>
      <c r="E423" s="95"/>
      <c r="F423" s="95"/>
      <c r="G423" s="95"/>
      <c r="H423" s="95"/>
      <c r="I423" s="96"/>
      <c r="J423" s="97" t="s">
        <v>15</v>
      </c>
      <c r="K423" s="98"/>
      <c r="L423" s="98"/>
      <c r="M423" s="98"/>
      <c r="N423" s="97" t="s">
        <v>16</v>
      </c>
      <c r="O423" s="98"/>
      <c r="P423" s="98"/>
      <c r="Q423" s="99"/>
      <c r="R423" s="6"/>
      <c r="S423" s="6"/>
    </row>
    <row r="424" spans="1:19" ht="93.75" x14ac:dyDescent="0.45">
      <c r="A424" s="105" t="s">
        <v>17</v>
      </c>
      <c r="B424" s="107" t="s">
        <v>18</v>
      </c>
      <c r="C424" s="15" t="s">
        <v>97</v>
      </c>
      <c r="D424" s="16" t="s">
        <v>98</v>
      </c>
      <c r="E424" s="17" t="s">
        <v>19</v>
      </c>
      <c r="F424" s="18" t="s">
        <v>99</v>
      </c>
      <c r="G424" s="16" t="s">
        <v>100</v>
      </c>
      <c r="H424" s="17" t="s">
        <v>20</v>
      </c>
      <c r="I424" s="19" t="s">
        <v>21</v>
      </c>
      <c r="J424" s="15" t="s">
        <v>101</v>
      </c>
      <c r="K424" s="20" t="s">
        <v>22</v>
      </c>
      <c r="L424" s="20" t="s">
        <v>102</v>
      </c>
      <c r="M424" s="21" t="s">
        <v>23</v>
      </c>
      <c r="N424" s="15" t="s">
        <v>24</v>
      </c>
      <c r="O424" s="20" t="s">
        <v>25</v>
      </c>
      <c r="P424" s="20" t="s">
        <v>103</v>
      </c>
      <c r="Q424" s="17" t="s">
        <v>26</v>
      </c>
      <c r="R424" s="22" t="s">
        <v>27</v>
      </c>
      <c r="S424" s="23" t="s">
        <v>104</v>
      </c>
    </row>
    <row r="425" spans="1:19" ht="14.65" thickBot="1" x14ac:dyDescent="0.5">
      <c r="A425" s="106"/>
      <c r="B425" s="108"/>
      <c r="C425" s="24" t="s">
        <v>28</v>
      </c>
      <c r="D425" s="25" t="s">
        <v>29</v>
      </c>
      <c r="E425" s="26" t="s">
        <v>30</v>
      </c>
      <c r="F425" s="24" t="s">
        <v>31</v>
      </c>
      <c r="G425" s="25" t="s">
        <v>32</v>
      </c>
      <c r="H425" s="26" t="s">
        <v>33</v>
      </c>
      <c r="I425" s="27" t="s">
        <v>34</v>
      </c>
      <c r="J425" s="28" t="s">
        <v>35</v>
      </c>
      <c r="K425" s="29" t="s">
        <v>36</v>
      </c>
      <c r="L425" s="25" t="s">
        <v>37</v>
      </c>
      <c r="M425" s="29" t="s">
        <v>38</v>
      </c>
      <c r="N425" s="30" t="s">
        <v>39</v>
      </c>
      <c r="O425" s="31" t="s">
        <v>40</v>
      </c>
      <c r="P425" s="31" t="s">
        <v>41</v>
      </c>
      <c r="Q425" s="32" t="s">
        <v>42</v>
      </c>
      <c r="R425" s="33" t="s">
        <v>43</v>
      </c>
      <c r="S425" s="26" t="s">
        <v>44</v>
      </c>
    </row>
    <row r="426" spans="1:19" x14ac:dyDescent="0.45">
      <c r="A426" s="34">
        <v>1611</v>
      </c>
      <c r="B426" s="35" t="s">
        <v>45</v>
      </c>
      <c r="C426" s="36">
        <f>'[1]App.2-BA_Fixed Asset Cont'!M500</f>
        <v>365251.7799999998</v>
      </c>
      <c r="D426" s="36"/>
      <c r="E426" s="37">
        <f>C426-D426</f>
        <v>365251.7799999998</v>
      </c>
      <c r="F426" s="38">
        <f>I426</f>
        <v>35000</v>
      </c>
      <c r="G426" s="39"/>
      <c r="H426" s="37">
        <f>F426-G426</f>
        <v>35000</v>
      </c>
      <c r="I426" s="36">
        <f>'[1]App.2-BA_Fixed Asset Cont'!E590</f>
        <v>35000</v>
      </c>
      <c r="J426" s="40">
        <f>C426/'[1]App.2-BA_Fixed Asset Cont'!D590*'[1]App.2-C_DepExp'!L426</f>
        <v>0.74386731483924218</v>
      </c>
      <c r="K426" s="41">
        <f>IF(J426=0,0,1/J426)</f>
        <v>1.3443257689257537</v>
      </c>
      <c r="L426" s="40">
        <v>3</v>
      </c>
      <c r="M426" s="42">
        <f>IF(L426=0,0,1/L426)</f>
        <v>0.33333333333333331</v>
      </c>
      <c r="N426" s="43">
        <f>IF(J426=0,0,+E426/J426)</f>
        <v>491017.37999999995</v>
      </c>
      <c r="O426" s="43">
        <f>IF(L426=0,0,+H426/L426)</f>
        <v>11666.666666666666</v>
      </c>
      <c r="P426" s="44">
        <f>IF(L426=0,0,+(I426*0.5)/L426)</f>
        <v>5833.333333333333</v>
      </c>
      <c r="Q426" s="45">
        <f>IF(ISERROR(+N426+O426+P426), 0, +N426+O426+P426)</f>
        <v>508517.37999999995</v>
      </c>
      <c r="R426" s="46">
        <v>144887.523333333</v>
      </c>
      <c r="S426" s="47">
        <f>IF(ISERROR(+R426-122), 0, +R426-Q426)</f>
        <v>-363629.85666666692</v>
      </c>
    </row>
    <row r="427" spans="1:19" x14ac:dyDescent="0.45">
      <c r="A427" s="48">
        <v>1612</v>
      </c>
      <c r="B427" s="49" t="s">
        <v>46</v>
      </c>
      <c r="C427" s="36">
        <f>'[1]App.2-BA_Fixed Asset Cont'!M501</f>
        <v>45679.040000000001</v>
      </c>
      <c r="D427" s="36"/>
      <c r="E427" s="37">
        <f t="shared" ref="E427:E463" si="73">C427-D427</f>
        <v>45679.040000000001</v>
      </c>
      <c r="F427" s="38">
        <f t="shared" ref="F427:F463" si="74">I427</f>
        <v>0</v>
      </c>
      <c r="G427" s="39"/>
      <c r="H427" s="37">
        <f t="shared" ref="H427:H464" si="75">F427-G427</f>
        <v>0</v>
      </c>
      <c r="I427" s="36">
        <f>'[1]App.2-BA_Fixed Asset Cont'!E591</f>
        <v>0</v>
      </c>
      <c r="J427" s="40">
        <f>C427/'[1]App.2-BA_Fixed Asset Cont'!D591*'[1]App.2-C_DepExp'!L427</f>
        <v>0</v>
      </c>
      <c r="K427" s="41">
        <f t="shared" ref="K427:K464" si="76">IF(J427=0,0,1/J427)</f>
        <v>0</v>
      </c>
      <c r="L427" s="40"/>
      <c r="M427" s="50">
        <f t="shared" ref="M427:M464" si="77">IF(L427=0,0,1/L427)</f>
        <v>0</v>
      </c>
      <c r="N427" s="43">
        <f t="shared" ref="N427:N464" si="78">IF(J427=0,0,+E427/J427)</f>
        <v>0</v>
      </c>
      <c r="O427" s="43">
        <f>IF(L427=0,0,+H427/L427)</f>
        <v>0</v>
      </c>
      <c r="P427" s="44">
        <f t="shared" ref="P427:P464" si="79">IF(L427=0,0,+(I427*0.5)/L427)</f>
        <v>0</v>
      </c>
      <c r="Q427" s="45">
        <f t="shared" ref="Q427:Q464" si="80">IF(ISERROR(+N427+O427+P427), 0, +N427+O427+P427)</f>
        <v>0</v>
      </c>
      <c r="R427" s="46">
        <v>0</v>
      </c>
      <c r="S427" s="47">
        <f t="shared" ref="S427:S464" si="81">IF(ISERROR(+R427-122), 0, +R427-Q427)</f>
        <v>0</v>
      </c>
    </row>
    <row r="428" spans="1:19" x14ac:dyDescent="0.45">
      <c r="A428" s="51">
        <v>1805</v>
      </c>
      <c r="B428" s="52" t="s">
        <v>47</v>
      </c>
      <c r="C428" s="36">
        <f>'[1]App.2-BA_Fixed Asset Cont'!M502</f>
        <v>178544.08000000002</v>
      </c>
      <c r="D428" s="36"/>
      <c r="E428" s="37">
        <f t="shared" si="73"/>
        <v>178544.08000000002</v>
      </c>
      <c r="F428" s="38">
        <f t="shared" si="74"/>
        <v>0</v>
      </c>
      <c r="G428" s="39"/>
      <c r="H428" s="37">
        <f t="shared" si="75"/>
        <v>0</v>
      </c>
      <c r="I428" s="36">
        <f>'[1]App.2-BA_Fixed Asset Cont'!E592</f>
        <v>0</v>
      </c>
      <c r="J428" s="40">
        <f>C428/'[1]App.2-BA_Fixed Asset Cont'!D592*'[1]App.2-C_DepExp'!L428</f>
        <v>0</v>
      </c>
      <c r="K428" s="41">
        <f t="shared" si="76"/>
        <v>0</v>
      </c>
      <c r="L428" s="40"/>
      <c r="M428" s="50">
        <f t="shared" si="77"/>
        <v>0</v>
      </c>
      <c r="N428" s="43">
        <f t="shared" si="78"/>
        <v>0</v>
      </c>
      <c r="O428" s="43">
        <f t="shared" ref="O428:O464" si="82">IF(L428=0,0,+H428/L428)</f>
        <v>0</v>
      </c>
      <c r="P428" s="44">
        <f t="shared" si="79"/>
        <v>0</v>
      </c>
      <c r="Q428" s="45">
        <f t="shared" si="80"/>
        <v>0</v>
      </c>
      <c r="R428" s="46">
        <v>0</v>
      </c>
      <c r="S428" s="47">
        <f t="shared" si="81"/>
        <v>0</v>
      </c>
    </row>
    <row r="429" spans="1:19" x14ac:dyDescent="0.45">
      <c r="A429" s="48">
        <v>1808</v>
      </c>
      <c r="B429" s="49" t="s">
        <v>48</v>
      </c>
      <c r="C429" s="36">
        <f>'[1]App.2-BA_Fixed Asset Cont'!M503</f>
        <v>168620.26</v>
      </c>
      <c r="D429" s="36"/>
      <c r="E429" s="37">
        <f t="shared" si="73"/>
        <v>168620.26</v>
      </c>
      <c r="F429" s="38">
        <f t="shared" si="74"/>
        <v>748343</v>
      </c>
      <c r="G429" s="39"/>
      <c r="H429" s="37">
        <f t="shared" si="75"/>
        <v>748343</v>
      </c>
      <c r="I429" s="36">
        <f>'[1]App.2-BA_Fixed Asset Cont'!E593</f>
        <v>748343</v>
      </c>
      <c r="J429" s="40">
        <f>C429/'[1]App.2-BA_Fixed Asset Cont'!D593*'[1]App.2-C_DepExp'!L429</f>
        <v>39.449015407949382</v>
      </c>
      <c r="K429" s="41">
        <f t="shared" si="76"/>
        <v>2.534917512284704E-2</v>
      </c>
      <c r="L429" s="40">
        <v>60</v>
      </c>
      <c r="M429" s="50">
        <f t="shared" si="77"/>
        <v>1.6666666666666666E-2</v>
      </c>
      <c r="N429" s="43">
        <f t="shared" si="78"/>
        <v>4274.3845000000001</v>
      </c>
      <c r="O429" s="43">
        <f t="shared" si="82"/>
        <v>12472.383333333333</v>
      </c>
      <c r="P429" s="44">
        <f t="shared" si="79"/>
        <v>6236.1916666666666</v>
      </c>
      <c r="Q429" s="45">
        <f t="shared" si="80"/>
        <v>22982.959499999997</v>
      </c>
      <c r="R429" s="46">
        <v>11324.8181818182</v>
      </c>
      <c r="S429" s="47">
        <f t="shared" si="81"/>
        <v>-11658.141318181797</v>
      </c>
    </row>
    <row r="430" spans="1:19" x14ac:dyDescent="0.45">
      <c r="A430" s="48">
        <v>1810</v>
      </c>
      <c r="B430" s="49" t="s">
        <v>49</v>
      </c>
      <c r="C430" s="36">
        <f>'[1]App.2-BA_Fixed Asset Cont'!M504</f>
        <v>0</v>
      </c>
      <c r="D430" s="36"/>
      <c r="E430" s="37">
        <f t="shared" si="73"/>
        <v>0</v>
      </c>
      <c r="F430" s="38">
        <f t="shared" si="74"/>
        <v>0</v>
      </c>
      <c r="G430" s="39"/>
      <c r="H430" s="37">
        <f t="shared" si="75"/>
        <v>0</v>
      </c>
      <c r="I430" s="36">
        <f>'[1]App.2-BA_Fixed Asset Cont'!E594</f>
        <v>0</v>
      </c>
      <c r="J430" s="40"/>
      <c r="K430" s="41">
        <f t="shared" si="76"/>
        <v>0</v>
      </c>
      <c r="L430" s="40"/>
      <c r="M430" s="50">
        <f t="shared" si="77"/>
        <v>0</v>
      </c>
      <c r="N430" s="43">
        <f t="shared" si="78"/>
        <v>0</v>
      </c>
      <c r="O430" s="43">
        <f t="shared" si="82"/>
        <v>0</v>
      </c>
      <c r="P430" s="44">
        <f t="shared" si="79"/>
        <v>0</v>
      </c>
      <c r="Q430" s="45">
        <f t="shared" si="80"/>
        <v>0</v>
      </c>
      <c r="R430" s="46">
        <v>0</v>
      </c>
      <c r="S430" s="47">
        <f t="shared" si="81"/>
        <v>0</v>
      </c>
    </row>
    <row r="431" spans="1:19" x14ac:dyDescent="0.45">
      <c r="A431" s="48">
        <v>1815</v>
      </c>
      <c r="B431" s="49" t="s">
        <v>50</v>
      </c>
      <c r="C431" s="36">
        <f>'[1]App.2-BA_Fixed Asset Cont'!M505</f>
        <v>0</v>
      </c>
      <c r="D431" s="36"/>
      <c r="E431" s="37">
        <f t="shared" si="73"/>
        <v>0</v>
      </c>
      <c r="F431" s="38">
        <f t="shared" si="74"/>
        <v>0</v>
      </c>
      <c r="G431" s="39"/>
      <c r="H431" s="37">
        <f t="shared" si="75"/>
        <v>0</v>
      </c>
      <c r="I431" s="36">
        <f>'[1]App.2-BA_Fixed Asset Cont'!E595</f>
        <v>0</v>
      </c>
      <c r="J431" s="40"/>
      <c r="K431" s="41">
        <f t="shared" si="76"/>
        <v>0</v>
      </c>
      <c r="L431" s="40"/>
      <c r="M431" s="50">
        <f t="shared" si="77"/>
        <v>0</v>
      </c>
      <c r="N431" s="43">
        <f t="shared" si="78"/>
        <v>0</v>
      </c>
      <c r="O431" s="43">
        <f t="shared" si="82"/>
        <v>0</v>
      </c>
      <c r="P431" s="44">
        <f t="shared" si="79"/>
        <v>0</v>
      </c>
      <c r="Q431" s="45">
        <f t="shared" si="80"/>
        <v>0</v>
      </c>
      <c r="R431" s="46">
        <v>0</v>
      </c>
      <c r="S431" s="47">
        <f t="shared" si="81"/>
        <v>0</v>
      </c>
    </row>
    <row r="432" spans="1:19" x14ac:dyDescent="0.45">
      <c r="A432" s="48">
        <v>1820</v>
      </c>
      <c r="B432" s="49" t="s">
        <v>51</v>
      </c>
      <c r="C432" s="36">
        <f>'[1]App.2-BA_Fixed Asset Cont'!M506</f>
        <v>354643.93000000005</v>
      </c>
      <c r="D432" s="36"/>
      <c r="E432" s="37">
        <f t="shared" si="73"/>
        <v>354643.93000000005</v>
      </c>
      <c r="F432" s="38">
        <f t="shared" si="74"/>
        <v>0</v>
      </c>
      <c r="G432" s="39"/>
      <c r="H432" s="37">
        <f t="shared" si="75"/>
        <v>0</v>
      </c>
      <c r="I432" s="36">
        <f>'[1]App.2-BA_Fixed Asset Cont'!E596</f>
        <v>0</v>
      </c>
      <c r="J432" s="40">
        <f>C432/'[1]App.2-BA_Fixed Asset Cont'!D596*'[1]App.2-C_DepExp'!L432</f>
        <v>37.581655133321789</v>
      </c>
      <c r="K432" s="41">
        <f t="shared" si="76"/>
        <v>2.6608726956076759E-2</v>
      </c>
      <c r="L432" s="40">
        <v>60</v>
      </c>
      <c r="M432" s="50">
        <f t="shared" si="77"/>
        <v>1.6666666666666666E-2</v>
      </c>
      <c r="N432" s="43">
        <f t="shared" si="78"/>
        <v>9436.6235000000015</v>
      </c>
      <c r="O432" s="43">
        <f t="shared" si="82"/>
        <v>0</v>
      </c>
      <c r="P432" s="44">
        <f t="shared" si="79"/>
        <v>0</v>
      </c>
      <c r="Q432" s="45">
        <f t="shared" si="80"/>
        <v>9436.6235000000015</v>
      </c>
      <c r="R432" s="46">
        <v>9727.65</v>
      </c>
      <c r="S432" s="47">
        <f t="shared" si="81"/>
        <v>291.02649999999812</v>
      </c>
    </row>
    <row r="433" spans="1:19" x14ac:dyDescent="0.45">
      <c r="A433" s="48">
        <v>1825</v>
      </c>
      <c r="B433" s="49" t="s">
        <v>52</v>
      </c>
      <c r="C433" s="36">
        <f>'[1]App.2-BA_Fixed Asset Cont'!M507</f>
        <v>0</v>
      </c>
      <c r="D433" s="36"/>
      <c r="E433" s="37">
        <f t="shared" si="73"/>
        <v>0</v>
      </c>
      <c r="F433" s="38">
        <f t="shared" si="74"/>
        <v>0</v>
      </c>
      <c r="G433" s="39"/>
      <c r="H433" s="37">
        <f t="shared" si="75"/>
        <v>0</v>
      </c>
      <c r="I433" s="36">
        <f>'[1]App.2-BA_Fixed Asset Cont'!E597</f>
        <v>0</v>
      </c>
      <c r="J433" s="40"/>
      <c r="K433" s="41">
        <f t="shared" si="76"/>
        <v>0</v>
      </c>
      <c r="L433" s="40"/>
      <c r="M433" s="50">
        <f t="shared" si="77"/>
        <v>0</v>
      </c>
      <c r="N433" s="43">
        <f t="shared" si="78"/>
        <v>0</v>
      </c>
      <c r="O433" s="43">
        <f t="shared" si="82"/>
        <v>0</v>
      </c>
      <c r="P433" s="44">
        <f t="shared" si="79"/>
        <v>0</v>
      </c>
      <c r="Q433" s="45">
        <f t="shared" si="80"/>
        <v>0</v>
      </c>
      <c r="R433" s="46">
        <v>0</v>
      </c>
      <c r="S433" s="47">
        <f t="shared" si="81"/>
        <v>0</v>
      </c>
    </row>
    <row r="434" spans="1:19" x14ac:dyDescent="0.45">
      <c r="A434" s="48">
        <v>1830</v>
      </c>
      <c r="B434" s="49" t="s">
        <v>53</v>
      </c>
      <c r="C434" s="36">
        <f>'[1]App.2-BA_Fixed Asset Cont'!M508</f>
        <v>6021242.3100000005</v>
      </c>
      <c r="D434" s="36"/>
      <c r="E434" s="37">
        <f t="shared" si="73"/>
        <v>6021242.3100000005</v>
      </c>
      <c r="F434" s="38">
        <f t="shared" si="74"/>
        <v>360362.57211924688</v>
      </c>
      <c r="G434" s="39"/>
      <c r="H434" s="37">
        <f t="shared" si="75"/>
        <v>360362.57211924688</v>
      </c>
      <c r="I434" s="36">
        <f>'[1]App.2-BA_Fixed Asset Cont'!E598</f>
        <v>360362.57211924688</v>
      </c>
      <c r="J434" s="40">
        <f>C434/'[1]App.2-BA_Fixed Asset Cont'!D598*'[1]App.2-C_DepExp'!L434</f>
        <v>33.97606749439111</v>
      </c>
      <c r="K434" s="41">
        <f t="shared" si="76"/>
        <v>2.9432482148355855E-2</v>
      </c>
      <c r="L434" s="40">
        <v>50</v>
      </c>
      <c r="M434" s="50">
        <f t="shared" si="77"/>
        <v>0.02</v>
      </c>
      <c r="N434" s="43">
        <f t="shared" si="78"/>
        <v>177220.10679999998</v>
      </c>
      <c r="O434" s="43">
        <f t="shared" si="82"/>
        <v>7207.2514423849379</v>
      </c>
      <c r="P434" s="44">
        <f t="shared" si="79"/>
        <v>3603.625721192469</v>
      </c>
      <c r="Q434" s="45">
        <f t="shared" si="80"/>
        <v>188030.9839635774</v>
      </c>
      <c r="R434" s="46">
        <v>176886.90572119199</v>
      </c>
      <c r="S434" s="47">
        <f t="shared" si="81"/>
        <v>-11144.078242385411</v>
      </c>
    </row>
    <row r="435" spans="1:19" x14ac:dyDescent="0.45">
      <c r="A435" s="48">
        <v>1835</v>
      </c>
      <c r="B435" s="49" t="s">
        <v>54</v>
      </c>
      <c r="C435" s="36">
        <f>'[1]App.2-BA_Fixed Asset Cont'!M509</f>
        <v>7501350.1900000004</v>
      </c>
      <c r="D435" s="36"/>
      <c r="E435" s="37">
        <f t="shared" si="73"/>
        <v>7501350.1900000004</v>
      </c>
      <c r="F435" s="38">
        <f t="shared" si="74"/>
        <v>604844.70240387658</v>
      </c>
      <c r="G435" s="39"/>
      <c r="H435" s="37">
        <f t="shared" si="75"/>
        <v>604844.70240387658</v>
      </c>
      <c r="I435" s="36">
        <f>'[1]App.2-BA_Fixed Asset Cont'!E599</f>
        <v>604844.70240387658</v>
      </c>
      <c r="J435" s="40">
        <f>C435/'[1]App.2-BA_Fixed Asset Cont'!D599*'[1]App.2-C_DepExp'!L435</f>
        <v>30.262408500931354</v>
      </c>
      <c r="K435" s="41">
        <f t="shared" si="76"/>
        <v>3.3044296522837038E-2</v>
      </c>
      <c r="L435" s="40">
        <v>60</v>
      </c>
      <c r="M435" s="50">
        <f t="shared" si="77"/>
        <v>1.6666666666666666E-2</v>
      </c>
      <c r="N435" s="43">
        <f t="shared" si="78"/>
        <v>247876.83999999997</v>
      </c>
      <c r="O435" s="43">
        <f t="shared" si="82"/>
        <v>10080.74504006461</v>
      </c>
      <c r="P435" s="44">
        <f t="shared" si="79"/>
        <v>5040.3725200323051</v>
      </c>
      <c r="Q435" s="45">
        <f t="shared" si="80"/>
        <v>262997.95756009687</v>
      </c>
      <c r="R435" s="46">
        <v>251197.20252003201</v>
      </c>
      <c r="S435" s="47">
        <f t="shared" si="81"/>
        <v>-11800.755040064862</v>
      </c>
    </row>
    <row r="436" spans="1:19" x14ac:dyDescent="0.45">
      <c r="A436" s="48">
        <v>1840</v>
      </c>
      <c r="B436" s="49" t="s">
        <v>55</v>
      </c>
      <c r="C436" s="36">
        <f>'[1]App.2-BA_Fixed Asset Cont'!M510</f>
        <v>2535649.38</v>
      </c>
      <c r="D436" s="36"/>
      <c r="E436" s="37">
        <f t="shared" si="73"/>
        <v>2535649.38</v>
      </c>
      <c r="F436" s="38">
        <f t="shared" si="74"/>
        <v>125992.25628313584</v>
      </c>
      <c r="G436" s="39"/>
      <c r="H436" s="37">
        <f t="shared" si="75"/>
        <v>125992.25628313584</v>
      </c>
      <c r="I436" s="36">
        <f>'[1]App.2-BA_Fixed Asset Cont'!E600</f>
        <v>125992.25628313584</v>
      </c>
      <c r="J436" s="40">
        <f>C436/'[1]App.2-BA_Fixed Asset Cont'!D600*'[1]App.2-C_DepExp'!L436</f>
        <v>36.831087382382009</v>
      </c>
      <c r="K436" s="41">
        <f t="shared" si="76"/>
        <v>2.7150976826123947E-2</v>
      </c>
      <c r="L436" s="40">
        <v>45</v>
      </c>
      <c r="M436" s="50">
        <f t="shared" si="77"/>
        <v>2.2222222222222223E-2</v>
      </c>
      <c r="N436" s="43">
        <f t="shared" si="78"/>
        <v>68845.357555555544</v>
      </c>
      <c r="O436" s="43">
        <f t="shared" si="82"/>
        <v>2799.8279174030185</v>
      </c>
      <c r="P436" s="44">
        <f t="shared" si="79"/>
        <v>1399.9139587015093</v>
      </c>
      <c r="Q436" s="45">
        <f t="shared" si="80"/>
        <v>73045.09943166007</v>
      </c>
      <c r="R436" s="46">
        <v>73484.613958701506</v>
      </c>
      <c r="S436" s="47">
        <f t="shared" si="81"/>
        <v>439.51452704143594</v>
      </c>
    </row>
    <row r="437" spans="1:19" x14ac:dyDescent="0.45">
      <c r="A437" s="48">
        <v>1845</v>
      </c>
      <c r="B437" s="49" t="s">
        <v>56</v>
      </c>
      <c r="C437" s="36">
        <f>'[1]App.2-BA_Fixed Asset Cont'!M511</f>
        <v>6211542.5999999987</v>
      </c>
      <c r="D437" s="36"/>
      <c r="E437" s="37">
        <f t="shared" si="73"/>
        <v>6211542.5999999987</v>
      </c>
      <c r="F437" s="38">
        <f t="shared" si="74"/>
        <v>301764.61446434277</v>
      </c>
      <c r="G437" s="39"/>
      <c r="H437" s="37">
        <f t="shared" si="75"/>
        <v>301764.61446434277</v>
      </c>
      <c r="I437" s="36">
        <f>'[1]App.2-BA_Fixed Asset Cont'!E601</f>
        <v>301764.61446434277</v>
      </c>
      <c r="J437" s="40">
        <f>C437/'[1]App.2-BA_Fixed Asset Cont'!D601*'[1]App.2-C_DepExp'!L437</f>
        <v>37.670410209224279</v>
      </c>
      <c r="K437" s="41">
        <f t="shared" si="76"/>
        <v>2.6546034259938373E-2</v>
      </c>
      <c r="L437" s="40">
        <v>45</v>
      </c>
      <c r="M437" s="50">
        <f t="shared" si="77"/>
        <v>2.2222222222222223E-2</v>
      </c>
      <c r="N437" s="43">
        <f t="shared" si="78"/>
        <v>164891.82266666665</v>
      </c>
      <c r="O437" s="43">
        <f t="shared" si="82"/>
        <v>6705.8803214298396</v>
      </c>
      <c r="P437" s="44">
        <f t="shared" si="79"/>
        <v>3352.9401607149198</v>
      </c>
      <c r="Q437" s="45">
        <f t="shared" si="80"/>
        <v>174950.64314881142</v>
      </c>
      <c r="R437" s="46">
        <v>184875.100160715</v>
      </c>
      <c r="S437" s="47">
        <f t="shared" si="81"/>
        <v>9924.4570119035779</v>
      </c>
    </row>
    <row r="438" spans="1:19" x14ac:dyDescent="0.45">
      <c r="A438" s="48">
        <v>1850</v>
      </c>
      <c r="B438" s="49" t="s">
        <v>57</v>
      </c>
      <c r="C438" s="36">
        <f>'[1]App.2-BA_Fixed Asset Cont'!M512</f>
        <v>7717023.4999999981</v>
      </c>
      <c r="D438" s="36"/>
      <c r="E438" s="37">
        <f t="shared" si="73"/>
        <v>7717023.4999999981</v>
      </c>
      <c r="F438" s="38">
        <f t="shared" si="74"/>
        <v>376027.89824454504</v>
      </c>
      <c r="G438" s="39"/>
      <c r="H438" s="37">
        <f t="shared" si="75"/>
        <v>376027.89824454504</v>
      </c>
      <c r="I438" s="36">
        <f>'[1]App.2-BA_Fixed Asset Cont'!E602</f>
        <v>376027.89824454504</v>
      </c>
      <c r="J438" s="40">
        <f>C438/'[1]App.2-BA_Fixed Asset Cont'!D602*'[1]App.2-C_DepExp'!L438</f>
        <v>33.38461918259884</v>
      </c>
      <c r="K438" s="41">
        <f t="shared" si="76"/>
        <v>2.9953913642999794E-2</v>
      </c>
      <c r="L438" s="40">
        <v>40</v>
      </c>
      <c r="M438" s="50">
        <f t="shared" si="77"/>
        <v>2.5000000000000001E-2</v>
      </c>
      <c r="N438" s="43">
        <f t="shared" si="78"/>
        <v>231155.05549999996</v>
      </c>
      <c r="O438" s="43">
        <f t="shared" si="82"/>
        <v>9400.6974561136267</v>
      </c>
      <c r="P438" s="44">
        <f t="shared" si="79"/>
        <v>4700.3487280568133</v>
      </c>
      <c r="Q438" s="45">
        <f t="shared" si="80"/>
        <v>245256.1016841704</v>
      </c>
      <c r="R438" s="46">
        <v>233849.70872805701</v>
      </c>
      <c r="S438" s="47">
        <f t="shared" si="81"/>
        <v>-11406.392956113385</v>
      </c>
    </row>
    <row r="439" spans="1:19" x14ac:dyDescent="0.45">
      <c r="A439" s="48">
        <v>1855</v>
      </c>
      <c r="B439" s="49" t="s">
        <v>58</v>
      </c>
      <c r="C439" s="36">
        <f>'[1]App.2-BA_Fixed Asset Cont'!M513</f>
        <v>4193821.5000000005</v>
      </c>
      <c r="D439" s="36"/>
      <c r="E439" s="37">
        <f t="shared" si="73"/>
        <v>4193821.5000000005</v>
      </c>
      <c r="F439" s="38">
        <f t="shared" si="74"/>
        <v>1087500</v>
      </c>
      <c r="G439" s="39"/>
      <c r="H439" s="37">
        <f t="shared" si="75"/>
        <v>1087500</v>
      </c>
      <c r="I439" s="36">
        <f>'[1]App.2-BA_Fixed Asset Cont'!E603</f>
        <v>1087500</v>
      </c>
      <c r="J439" s="40">
        <f>C439/'[1]App.2-BA_Fixed Asset Cont'!D603*'[1]App.2-C_DepExp'!L439</f>
        <v>42.414852613154537</v>
      </c>
      <c r="K439" s="41">
        <f t="shared" si="76"/>
        <v>2.3576646820407908E-2</v>
      </c>
      <c r="L439" s="40">
        <v>60</v>
      </c>
      <c r="M439" s="50">
        <f t="shared" si="77"/>
        <v>1.6666666666666666E-2</v>
      </c>
      <c r="N439" s="43">
        <f t="shared" si="78"/>
        <v>98876.248333333337</v>
      </c>
      <c r="O439" s="43">
        <f t="shared" si="82"/>
        <v>18125</v>
      </c>
      <c r="P439" s="44">
        <f t="shared" si="79"/>
        <v>9062.5</v>
      </c>
      <c r="Q439" s="45">
        <f t="shared" si="80"/>
        <v>126063.74833333334</v>
      </c>
      <c r="R439" s="46">
        <v>103008.91</v>
      </c>
      <c r="S439" s="47">
        <f t="shared" si="81"/>
        <v>-23054.838333333333</v>
      </c>
    </row>
    <row r="440" spans="1:19" x14ac:dyDescent="0.45">
      <c r="A440" s="48">
        <v>1860</v>
      </c>
      <c r="B440" s="49" t="s">
        <v>59</v>
      </c>
      <c r="C440" s="36">
        <f>'[1]App.2-BA_Fixed Asset Cont'!M514</f>
        <v>0</v>
      </c>
      <c r="D440" s="36"/>
      <c r="E440" s="37">
        <f t="shared" si="73"/>
        <v>0</v>
      </c>
      <c r="F440" s="38">
        <f t="shared" si="74"/>
        <v>0</v>
      </c>
      <c r="G440" s="39"/>
      <c r="H440" s="37">
        <f t="shared" si="75"/>
        <v>0</v>
      </c>
      <c r="I440" s="36">
        <f>'[1]App.2-BA_Fixed Asset Cont'!E604</f>
        <v>0</v>
      </c>
      <c r="J440" s="40"/>
      <c r="K440" s="41">
        <f t="shared" si="76"/>
        <v>0</v>
      </c>
      <c r="L440" s="40">
        <v>25</v>
      </c>
      <c r="M440" s="50">
        <f t="shared" si="77"/>
        <v>0.04</v>
      </c>
      <c r="N440" s="43">
        <f t="shared" si="78"/>
        <v>0</v>
      </c>
      <c r="O440" s="43">
        <f t="shared" si="82"/>
        <v>0</v>
      </c>
      <c r="P440" s="44">
        <f t="shared" si="79"/>
        <v>0</v>
      </c>
      <c r="Q440" s="45">
        <f t="shared" si="80"/>
        <v>0</v>
      </c>
      <c r="R440" s="46">
        <v>0</v>
      </c>
      <c r="S440" s="47">
        <f t="shared" si="81"/>
        <v>0</v>
      </c>
    </row>
    <row r="441" spans="1:19" x14ac:dyDescent="0.45">
      <c r="A441" s="51">
        <v>1860</v>
      </c>
      <c r="B441" s="52" t="s">
        <v>60</v>
      </c>
      <c r="C441" s="36">
        <f>'[1]App.2-BA_Fixed Asset Cont'!M515</f>
        <v>3254261.07</v>
      </c>
      <c r="D441" s="36"/>
      <c r="E441" s="37">
        <f t="shared" si="73"/>
        <v>3254261.07</v>
      </c>
      <c r="F441" s="38">
        <f t="shared" si="74"/>
        <v>248628</v>
      </c>
      <c r="G441" s="39"/>
      <c r="H441" s="37">
        <f t="shared" si="75"/>
        <v>248628</v>
      </c>
      <c r="I441" s="36">
        <f>'[1]App.2-BA_Fixed Asset Cont'!E605</f>
        <v>248628</v>
      </c>
      <c r="J441" s="40">
        <f>C441/'[1]App.2-BA_Fixed Asset Cont'!D605*'[1]App.2-C_DepExp'!L441</f>
        <v>7.2596248376733161</v>
      </c>
      <c r="K441" s="41">
        <f t="shared" si="76"/>
        <v>0.13774816500304118</v>
      </c>
      <c r="L441" s="40">
        <v>12</v>
      </c>
      <c r="M441" s="50">
        <f t="shared" si="77"/>
        <v>8.3333333333333329E-2</v>
      </c>
      <c r="N441" s="43">
        <f t="shared" si="78"/>
        <v>448268.49083333334</v>
      </c>
      <c r="O441" s="43">
        <f t="shared" si="82"/>
        <v>20719</v>
      </c>
      <c r="P441" s="44">
        <f t="shared" si="79"/>
        <v>10359.5</v>
      </c>
      <c r="Q441" s="45">
        <f t="shared" si="80"/>
        <v>479346.99083333334</v>
      </c>
      <c r="R441" s="46">
        <v>351392.97</v>
      </c>
      <c r="S441" s="47">
        <f t="shared" si="81"/>
        <v>-127954.02083333337</v>
      </c>
    </row>
    <row r="442" spans="1:19" x14ac:dyDescent="0.45">
      <c r="A442" s="51">
        <v>1905</v>
      </c>
      <c r="B442" s="52" t="s">
        <v>47</v>
      </c>
      <c r="C442" s="36">
        <f>'[1]App.2-BA_Fixed Asset Cont'!M516</f>
        <v>0</v>
      </c>
      <c r="D442" s="36"/>
      <c r="E442" s="37">
        <f t="shared" si="73"/>
        <v>0</v>
      </c>
      <c r="F442" s="38">
        <f t="shared" si="74"/>
        <v>0</v>
      </c>
      <c r="G442" s="39"/>
      <c r="H442" s="37">
        <f t="shared" si="75"/>
        <v>0</v>
      </c>
      <c r="I442" s="36">
        <f>'[1]App.2-BA_Fixed Asset Cont'!E606</f>
        <v>0</v>
      </c>
      <c r="J442" s="40"/>
      <c r="K442" s="41">
        <f t="shared" si="76"/>
        <v>0</v>
      </c>
      <c r="L442" s="40"/>
      <c r="M442" s="50">
        <f t="shared" si="77"/>
        <v>0</v>
      </c>
      <c r="N442" s="43">
        <f t="shared" si="78"/>
        <v>0</v>
      </c>
      <c r="O442" s="43">
        <f t="shared" si="82"/>
        <v>0</v>
      </c>
      <c r="P442" s="44">
        <f t="shared" si="79"/>
        <v>0</v>
      </c>
      <c r="Q442" s="45">
        <f t="shared" si="80"/>
        <v>0</v>
      </c>
      <c r="R442" s="46">
        <v>0</v>
      </c>
      <c r="S442" s="47">
        <f t="shared" si="81"/>
        <v>0</v>
      </c>
    </row>
    <row r="443" spans="1:19" x14ac:dyDescent="0.45">
      <c r="A443" s="48">
        <v>1908</v>
      </c>
      <c r="B443" s="49" t="s">
        <v>61</v>
      </c>
      <c r="C443" s="36">
        <f>'[1]App.2-BA_Fixed Asset Cont'!M517</f>
        <v>0</v>
      </c>
      <c r="D443" s="36"/>
      <c r="E443" s="37">
        <f t="shared" si="73"/>
        <v>0</v>
      </c>
      <c r="F443" s="38">
        <f t="shared" si="74"/>
        <v>0</v>
      </c>
      <c r="G443" s="39"/>
      <c r="H443" s="37">
        <f t="shared" si="75"/>
        <v>0</v>
      </c>
      <c r="I443" s="36">
        <f>'[1]App.2-BA_Fixed Asset Cont'!E607</f>
        <v>0</v>
      </c>
      <c r="J443" s="40"/>
      <c r="K443" s="41">
        <f t="shared" si="76"/>
        <v>0</v>
      </c>
      <c r="L443" s="40"/>
      <c r="M443" s="50">
        <f t="shared" si="77"/>
        <v>0</v>
      </c>
      <c r="N443" s="43">
        <f t="shared" si="78"/>
        <v>0</v>
      </c>
      <c r="O443" s="43">
        <f t="shared" si="82"/>
        <v>0</v>
      </c>
      <c r="P443" s="44">
        <f t="shared" si="79"/>
        <v>0</v>
      </c>
      <c r="Q443" s="45">
        <f t="shared" si="80"/>
        <v>0</v>
      </c>
      <c r="R443" s="46">
        <v>0</v>
      </c>
      <c r="S443" s="47">
        <f t="shared" si="81"/>
        <v>0</v>
      </c>
    </row>
    <row r="444" spans="1:19" x14ac:dyDescent="0.45">
      <c r="A444" s="48">
        <v>1910</v>
      </c>
      <c r="B444" s="49" t="s">
        <v>49</v>
      </c>
      <c r="C444" s="36">
        <f>'[1]App.2-BA_Fixed Asset Cont'!M518</f>
        <v>420440.59</v>
      </c>
      <c r="D444" s="36"/>
      <c r="E444" s="37">
        <f t="shared" si="73"/>
        <v>420440.59</v>
      </c>
      <c r="F444" s="38">
        <f t="shared" si="74"/>
        <v>49000</v>
      </c>
      <c r="G444" s="39"/>
      <c r="H444" s="37">
        <f t="shared" si="75"/>
        <v>49000</v>
      </c>
      <c r="I444" s="36">
        <f>'[1]App.2-BA_Fixed Asset Cont'!E608</f>
        <v>49000</v>
      </c>
      <c r="J444" s="40">
        <f>C444/'[1]App.2-BA_Fixed Asset Cont'!D608*'[1]App.2-C_DepExp'!L444</f>
        <v>50.639294852498658</v>
      </c>
      <c r="K444" s="41">
        <f t="shared" si="76"/>
        <v>1.9747510365473776E-2</v>
      </c>
      <c r="L444" s="40">
        <v>55</v>
      </c>
      <c r="M444" s="50">
        <f t="shared" si="77"/>
        <v>1.8181818181818181E-2</v>
      </c>
      <c r="N444" s="43">
        <f t="shared" si="78"/>
        <v>8302.6549090909102</v>
      </c>
      <c r="O444" s="43">
        <f t="shared" si="82"/>
        <v>890.90909090909088</v>
      </c>
      <c r="P444" s="44">
        <f t="shared" si="79"/>
        <v>445.45454545454544</v>
      </c>
      <c r="Q444" s="45">
        <f t="shared" si="80"/>
        <v>9639.0185454545463</v>
      </c>
      <c r="R444" s="46">
        <v>8367.9945454545505</v>
      </c>
      <c r="S444" s="47">
        <f t="shared" si="81"/>
        <v>-1271.0239999999958</v>
      </c>
    </row>
    <row r="445" spans="1:19" x14ac:dyDescent="0.45">
      <c r="A445" s="48">
        <v>1915</v>
      </c>
      <c r="B445" s="49" t="s">
        <v>62</v>
      </c>
      <c r="C445" s="36">
        <f>'[1]App.2-BA_Fixed Asset Cont'!M519</f>
        <v>18744.329999999987</v>
      </c>
      <c r="D445" s="36"/>
      <c r="E445" s="37">
        <f t="shared" si="73"/>
        <v>18744.329999999987</v>
      </c>
      <c r="F445" s="38">
        <f t="shared" si="74"/>
        <v>0</v>
      </c>
      <c r="G445" s="39"/>
      <c r="H445" s="37">
        <f t="shared" si="75"/>
        <v>0</v>
      </c>
      <c r="I445" s="36">
        <f>'[1]App.2-BA_Fixed Asset Cont'!E609</f>
        <v>0</v>
      </c>
      <c r="J445" s="40">
        <f>C445/'[1]App.2-BA_Fixed Asset Cont'!D609*'[1]App.2-C_DepExp'!L445</f>
        <v>1.9183743230567756</v>
      </c>
      <c r="K445" s="41">
        <f t="shared" si="76"/>
        <v>0.5212747001359882</v>
      </c>
      <c r="L445" s="40">
        <v>10</v>
      </c>
      <c r="M445" s="50">
        <f t="shared" si="77"/>
        <v>0.1</v>
      </c>
      <c r="N445" s="43">
        <f t="shared" si="78"/>
        <v>9770.9449999999997</v>
      </c>
      <c r="O445" s="43">
        <f t="shared" si="82"/>
        <v>0</v>
      </c>
      <c r="P445" s="44">
        <f t="shared" si="79"/>
        <v>0</v>
      </c>
      <c r="Q445" s="45">
        <f t="shared" si="80"/>
        <v>9770.9449999999997</v>
      </c>
      <c r="R445" s="46">
        <v>4110.5</v>
      </c>
      <c r="S445" s="47">
        <f t="shared" si="81"/>
        <v>-5660.4449999999997</v>
      </c>
    </row>
    <row r="446" spans="1:19" x14ac:dyDescent="0.45">
      <c r="A446" s="48">
        <v>1915</v>
      </c>
      <c r="B446" s="49" t="s">
        <v>63</v>
      </c>
      <c r="C446" s="36">
        <f>'[1]App.2-BA_Fixed Asset Cont'!M520</f>
        <v>0</v>
      </c>
      <c r="D446" s="36"/>
      <c r="E446" s="37">
        <f t="shared" si="73"/>
        <v>0</v>
      </c>
      <c r="F446" s="38">
        <f t="shared" si="74"/>
        <v>0</v>
      </c>
      <c r="G446" s="39"/>
      <c r="H446" s="37">
        <f t="shared" si="75"/>
        <v>0</v>
      </c>
      <c r="I446" s="36">
        <f>'[1]App.2-BA_Fixed Asset Cont'!E610</f>
        <v>0</v>
      </c>
      <c r="J446" s="40"/>
      <c r="K446" s="41">
        <f t="shared" si="76"/>
        <v>0</v>
      </c>
      <c r="L446" s="40"/>
      <c r="M446" s="50">
        <f t="shared" si="77"/>
        <v>0</v>
      </c>
      <c r="N446" s="43">
        <f t="shared" si="78"/>
        <v>0</v>
      </c>
      <c r="O446" s="43">
        <f t="shared" si="82"/>
        <v>0</v>
      </c>
      <c r="P446" s="44">
        <f t="shared" si="79"/>
        <v>0</v>
      </c>
      <c r="Q446" s="45">
        <f t="shared" si="80"/>
        <v>0</v>
      </c>
      <c r="R446" s="46">
        <v>0</v>
      </c>
      <c r="S446" s="47">
        <f t="shared" si="81"/>
        <v>0</v>
      </c>
    </row>
    <row r="447" spans="1:19" x14ac:dyDescent="0.45">
      <c r="A447" s="48">
        <v>1920</v>
      </c>
      <c r="B447" s="49" t="s">
        <v>64</v>
      </c>
      <c r="C447" s="36">
        <f>'[1]App.2-BA_Fixed Asset Cont'!M521</f>
        <v>0</v>
      </c>
      <c r="D447" s="36"/>
      <c r="E447" s="37">
        <f t="shared" si="73"/>
        <v>0</v>
      </c>
      <c r="F447" s="38">
        <f t="shared" si="74"/>
        <v>0</v>
      </c>
      <c r="G447" s="39"/>
      <c r="H447" s="37">
        <f t="shared" si="75"/>
        <v>0</v>
      </c>
      <c r="I447" s="36">
        <f>'[1]App.2-BA_Fixed Asset Cont'!E611</f>
        <v>0</v>
      </c>
      <c r="J447" s="40">
        <f>C447/'[1]App.2-BA_Fixed Asset Cont'!D611*'[1]App.2-C_DepExp'!L447</f>
        <v>0</v>
      </c>
      <c r="K447" s="41">
        <f t="shared" si="76"/>
        <v>0</v>
      </c>
      <c r="L447" s="40"/>
      <c r="M447" s="50">
        <f t="shared" si="77"/>
        <v>0</v>
      </c>
      <c r="N447" s="43">
        <f t="shared" si="78"/>
        <v>0</v>
      </c>
      <c r="O447" s="43">
        <f t="shared" si="82"/>
        <v>0</v>
      </c>
      <c r="P447" s="44">
        <f t="shared" si="79"/>
        <v>0</v>
      </c>
      <c r="Q447" s="45">
        <f t="shared" si="80"/>
        <v>0</v>
      </c>
      <c r="R447" s="46">
        <v>0</v>
      </c>
      <c r="S447" s="47">
        <f t="shared" si="81"/>
        <v>0</v>
      </c>
    </row>
    <row r="448" spans="1:19" x14ac:dyDescent="0.45">
      <c r="A448" s="48">
        <v>1920</v>
      </c>
      <c r="B448" s="49" t="s">
        <v>65</v>
      </c>
      <c r="C448" s="36">
        <f>'[1]App.2-BA_Fixed Asset Cont'!M522</f>
        <v>0</v>
      </c>
      <c r="D448" s="36"/>
      <c r="E448" s="37">
        <f t="shared" si="73"/>
        <v>0</v>
      </c>
      <c r="F448" s="38">
        <f t="shared" si="74"/>
        <v>0</v>
      </c>
      <c r="G448" s="39"/>
      <c r="H448" s="37">
        <f t="shared" si="75"/>
        <v>0</v>
      </c>
      <c r="I448" s="36">
        <f>'[1]App.2-BA_Fixed Asset Cont'!E612</f>
        <v>0</v>
      </c>
      <c r="J448" s="40">
        <f>C448/'[1]App.2-BA_Fixed Asset Cont'!D612*'[1]App.2-C_DepExp'!L448</f>
        <v>0</v>
      </c>
      <c r="K448" s="41">
        <f t="shared" si="76"/>
        <v>0</v>
      </c>
      <c r="L448" s="40"/>
      <c r="M448" s="50">
        <f t="shared" si="77"/>
        <v>0</v>
      </c>
      <c r="N448" s="43">
        <f t="shared" si="78"/>
        <v>0</v>
      </c>
      <c r="O448" s="43">
        <f t="shared" si="82"/>
        <v>0</v>
      </c>
      <c r="P448" s="44">
        <f t="shared" si="79"/>
        <v>0</v>
      </c>
      <c r="Q448" s="45">
        <f t="shared" si="80"/>
        <v>0</v>
      </c>
      <c r="R448" s="46">
        <v>0</v>
      </c>
      <c r="S448" s="47">
        <f t="shared" si="81"/>
        <v>0</v>
      </c>
    </row>
    <row r="449" spans="1:19" x14ac:dyDescent="0.45">
      <c r="A449" s="48">
        <v>1920</v>
      </c>
      <c r="B449" s="49" t="s">
        <v>66</v>
      </c>
      <c r="C449" s="36">
        <f>'[1]App.2-BA_Fixed Asset Cont'!M523</f>
        <v>66585.2</v>
      </c>
      <c r="D449" s="36"/>
      <c r="E449" s="37">
        <f t="shared" si="73"/>
        <v>66585.2</v>
      </c>
      <c r="F449" s="38">
        <f t="shared" si="74"/>
        <v>44950</v>
      </c>
      <c r="G449" s="39"/>
      <c r="H449" s="37">
        <f t="shared" si="75"/>
        <v>44950</v>
      </c>
      <c r="I449" s="36">
        <f>'[1]App.2-BA_Fixed Asset Cont'!E613</f>
        <v>44950</v>
      </c>
      <c r="J449" s="40">
        <f>C449/'[1]App.2-BA_Fixed Asset Cont'!D613*'[1]App.2-C_DepExp'!L449</f>
        <v>1.9522752022769174</v>
      </c>
      <c r="K449" s="41">
        <f t="shared" si="76"/>
        <v>0.51222286634267078</v>
      </c>
      <c r="L449" s="40">
        <v>5</v>
      </c>
      <c r="M449" s="50">
        <f t="shared" si="77"/>
        <v>0.2</v>
      </c>
      <c r="N449" s="43">
        <f t="shared" si="78"/>
        <v>34106.462</v>
      </c>
      <c r="O449" s="43">
        <f t="shared" si="82"/>
        <v>8990</v>
      </c>
      <c r="P449" s="44">
        <f t="shared" si="79"/>
        <v>4495</v>
      </c>
      <c r="Q449" s="45">
        <f t="shared" si="80"/>
        <v>47591.462</v>
      </c>
      <c r="R449" s="46">
        <v>36401</v>
      </c>
      <c r="S449" s="47">
        <f t="shared" si="81"/>
        <v>-11190.462</v>
      </c>
    </row>
    <row r="450" spans="1:19" x14ac:dyDescent="0.45">
      <c r="A450" s="48">
        <v>1930</v>
      </c>
      <c r="B450" s="49" t="s">
        <v>67</v>
      </c>
      <c r="C450" s="36">
        <f>'[1]App.2-BA_Fixed Asset Cont'!M524</f>
        <v>1211604.6900000009</v>
      </c>
      <c r="D450" s="36"/>
      <c r="E450" s="37">
        <f t="shared" si="73"/>
        <v>1211604.6900000009</v>
      </c>
      <c r="F450" s="38">
        <f t="shared" si="74"/>
        <v>135000</v>
      </c>
      <c r="G450" s="39"/>
      <c r="H450" s="37">
        <f t="shared" si="75"/>
        <v>135000</v>
      </c>
      <c r="I450" s="36">
        <f>'[1]App.2-BA_Fixed Asset Cont'!E614</f>
        <v>135000</v>
      </c>
      <c r="J450" s="40">
        <f>C450/'[1]App.2-BA_Fixed Asset Cont'!D614*'[1]App.2-C_DepExp'!L450</f>
        <v>3.1746872183852863</v>
      </c>
      <c r="K450" s="41">
        <f t="shared" si="76"/>
        <v>0.31499166097648551</v>
      </c>
      <c r="L450" s="40">
        <v>8</v>
      </c>
      <c r="M450" s="50">
        <f t="shared" si="77"/>
        <v>0.125</v>
      </c>
      <c r="N450" s="43">
        <f t="shared" si="78"/>
        <v>381645.37375000014</v>
      </c>
      <c r="O450" s="43">
        <f t="shared" si="82"/>
        <v>16875</v>
      </c>
      <c r="P450" s="44">
        <f t="shared" si="79"/>
        <v>8437.5</v>
      </c>
      <c r="Q450" s="45">
        <f t="shared" si="80"/>
        <v>406957.87375000014</v>
      </c>
      <c r="R450" s="46">
        <v>201421.06</v>
      </c>
      <c r="S450" s="47">
        <f t="shared" si="81"/>
        <v>-205536.81375000015</v>
      </c>
    </row>
    <row r="451" spans="1:19" x14ac:dyDescent="0.45">
      <c r="A451" s="48">
        <v>1935</v>
      </c>
      <c r="B451" s="49" t="s">
        <v>68</v>
      </c>
      <c r="C451" s="36">
        <f>'[1]App.2-BA_Fixed Asset Cont'!M525</f>
        <v>0</v>
      </c>
      <c r="D451" s="36"/>
      <c r="E451" s="37">
        <f t="shared" si="73"/>
        <v>0</v>
      </c>
      <c r="F451" s="38">
        <f t="shared" si="74"/>
        <v>0</v>
      </c>
      <c r="G451" s="39"/>
      <c r="H451" s="37">
        <f t="shared" si="75"/>
        <v>0</v>
      </c>
      <c r="I451" s="36">
        <f>'[1]App.2-BA_Fixed Asset Cont'!E615</f>
        <v>0</v>
      </c>
      <c r="J451" s="40"/>
      <c r="K451" s="41">
        <f t="shared" si="76"/>
        <v>0</v>
      </c>
      <c r="L451" s="40"/>
      <c r="M451" s="50">
        <f t="shared" si="77"/>
        <v>0</v>
      </c>
      <c r="N451" s="43">
        <f t="shared" si="78"/>
        <v>0</v>
      </c>
      <c r="O451" s="43">
        <f t="shared" si="82"/>
        <v>0</v>
      </c>
      <c r="P451" s="44">
        <f t="shared" si="79"/>
        <v>0</v>
      </c>
      <c r="Q451" s="45">
        <f t="shared" si="80"/>
        <v>0</v>
      </c>
      <c r="R451" s="46">
        <v>0</v>
      </c>
      <c r="S451" s="47">
        <f t="shared" si="81"/>
        <v>0</v>
      </c>
    </row>
    <row r="452" spans="1:19" x14ac:dyDescent="0.45">
      <c r="A452" s="48">
        <v>1940</v>
      </c>
      <c r="B452" s="49" t="s">
        <v>69</v>
      </c>
      <c r="C452" s="36">
        <f>'[1]App.2-BA_Fixed Asset Cont'!M526</f>
        <v>71907.199999999983</v>
      </c>
      <c r="D452" s="36"/>
      <c r="E452" s="37">
        <f t="shared" si="73"/>
        <v>71907.199999999983</v>
      </c>
      <c r="F452" s="38">
        <f t="shared" si="74"/>
        <v>35000</v>
      </c>
      <c r="G452" s="39"/>
      <c r="H452" s="37">
        <f t="shared" si="75"/>
        <v>35000</v>
      </c>
      <c r="I452" s="36">
        <f>'[1]App.2-BA_Fixed Asset Cont'!E616</f>
        <v>35000</v>
      </c>
      <c r="J452" s="40">
        <f>C452/'[1]App.2-BA_Fixed Asset Cont'!D616*'[1]App.2-C_DepExp'!L452</f>
        <v>2.9496384285867228</v>
      </c>
      <c r="K452" s="41">
        <f t="shared" si="76"/>
        <v>0.33902460393395939</v>
      </c>
      <c r="L452" s="40">
        <v>10</v>
      </c>
      <c r="M452" s="50">
        <f t="shared" si="77"/>
        <v>0.1</v>
      </c>
      <c r="N452" s="43">
        <f t="shared" si="78"/>
        <v>24378.309999999998</v>
      </c>
      <c r="O452" s="43">
        <f t="shared" si="82"/>
        <v>3500</v>
      </c>
      <c r="P452" s="44">
        <f t="shared" si="79"/>
        <v>1750</v>
      </c>
      <c r="Q452" s="45">
        <f t="shared" si="80"/>
        <v>29628.309999999998</v>
      </c>
      <c r="R452" s="46">
        <v>18930.060000000001</v>
      </c>
      <c r="S452" s="47">
        <f t="shared" si="81"/>
        <v>-10698.249999999996</v>
      </c>
    </row>
    <row r="453" spans="1:19" x14ac:dyDescent="0.45">
      <c r="A453" s="48">
        <v>1945</v>
      </c>
      <c r="B453" s="49" t="s">
        <v>70</v>
      </c>
      <c r="C453" s="36">
        <f>'[1]App.2-BA_Fixed Asset Cont'!M527</f>
        <v>17273.580000000002</v>
      </c>
      <c r="D453" s="36"/>
      <c r="E453" s="37">
        <f t="shared" si="73"/>
        <v>17273.580000000002</v>
      </c>
      <c r="F453" s="38">
        <f t="shared" si="74"/>
        <v>0</v>
      </c>
      <c r="G453" s="39"/>
      <c r="H453" s="37">
        <f t="shared" si="75"/>
        <v>0</v>
      </c>
      <c r="I453" s="36">
        <f>'[1]App.2-BA_Fixed Asset Cont'!E617</f>
        <v>0</v>
      </c>
      <c r="J453" s="40">
        <f>C453/'[1]App.2-BA_Fixed Asset Cont'!D617*'[1]App.2-C_DepExp'!L453</f>
        <v>4.445920677225363</v>
      </c>
      <c r="K453" s="41">
        <f t="shared" si="76"/>
        <v>0.22492529053039381</v>
      </c>
      <c r="L453" s="40">
        <v>8</v>
      </c>
      <c r="M453" s="50">
        <f t="shared" si="77"/>
        <v>0.125</v>
      </c>
      <c r="N453" s="43">
        <f t="shared" si="78"/>
        <v>3885.2650000000003</v>
      </c>
      <c r="O453" s="43">
        <f t="shared" si="82"/>
        <v>0</v>
      </c>
      <c r="P453" s="44">
        <f t="shared" si="79"/>
        <v>0</v>
      </c>
      <c r="Q453" s="45">
        <f t="shared" si="80"/>
        <v>3885.2650000000003</v>
      </c>
      <c r="R453" s="46">
        <v>3885.27</v>
      </c>
      <c r="S453" s="47">
        <f t="shared" si="81"/>
        <v>4.999999999654392E-3</v>
      </c>
    </row>
    <row r="454" spans="1:19" x14ac:dyDescent="0.45">
      <c r="A454" s="48">
        <v>1950</v>
      </c>
      <c r="B454" s="49" t="s">
        <v>71</v>
      </c>
      <c r="C454" s="36">
        <f>'[1]App.2-BA_Fixed Asset Cont'!M528</f>
        <v>170733.66999999998</v>
      </c>
      <c r="D454" s="36"/>
      <c r="E454" s="37">
        <f t="shared" si="73"/>
        <v>170733.66999999998</v>
      </c>
      <c r="F454" s="38">
        <f t="shared" si="74"/>
        <v>0</v>
      </c>
      <c r="G454" s="39"/>
      <c r="H454" s="37">
        <f t="shared" si="75"/>
        <v>0</v>
      </c>
      <c r="I454" s="36">
        <f>'[1]App.2-BA_Fixed Asset Cont'!E618</f>
        <v>0</v>
      </c>
      <c r="J454" s="40">
        <f>C454/'[1]App.2-BA_Fixed Asset Cont'!D618*'[1]App.2-C_DepExp'!L454</f>
        <v>6.0797346667534944</v>
      </c>
      <c r="K454" s="41">
        <f t="shared" si="76"/>
        <v>0.16448086221071684</v>
      </c>
      <c r="L454" s="40">
        <v>8</v>
      </c>
      <c r="M454" s="50">
        <f t="shared" si="77"/>
        <v>0.125</v>
      </c>
      <c r="N454" s="43">
        <f t="shared" si="78"/>
        <v>28082.421249999996</v>
      </c>
      <c r="O454" s="43">
        <f t="shared" si="82"/>
        <v>0</v>
      </c>
      <c r="P454" s="44">
        <f t="shared" si="79"/>
        <v>0</v>
      </c>
      <c r="Q454" s="45">
        <f t="shared" si="80"/>
        <v>28082.421249999996</v>
      </c>
      <c r="R454" s="46">
        <v>27665.06</v>
      </c>
      <c r="S454" s="47">
        <f t="shared" si="81"/>
        <v>-417.36124999999447</v>
      </c>
    </row>
    <row r="455" spans="1:19" x14ac:dyDescent="0.45">
      <c r="A455" s="48">
        <v>1955</v>
      </c>
      <c r="B455" s="49" t="s">
        <v>72</v>
      </c>
      <c r="C455" s="36">
        <f>'[1]App.2-BA_Fixed Asset Cont'!M529</f>
        <v>28723.86</v>
      </c>
      <c r="D455" s="36"/>
      <c r="E455" s="37">
        <f t="shared" si="73"/>
        <v>28723.86</v>
      </c>
      <c r="F455" s="38">
        <f t="shared" si="74"/>
        <v>0</v>
      </c>
      <c r="G455" s="39"/>
      <c r="H455" s="37">
        <f t="shared" si="75"/>
        <v>0</v>
      </c>
      <c r="I455" s="36">
        <f>'[1]App.2-BA_Fixed Asset Cont'!E619</f>
        <v>0</v>
      </c>
      <c r="J455" s="40">
        <f>C455/'[1]App.2-BA_Fixed Asset Cont'!D619*'[1]App.2-C_DepExp'!L455</f>
        <v>0</v>
      </c>
      <c r="K455" s="41">
        <f t="shared" si="76"/>
        <v>0</v>
      </c>
      <c r="L455" s="40"/>
      <c r="M455" s="50">
        <f t="shared" si="77"/>
        <v>0</v>
      </c>
      <c r="N455" s="43">
        <f t="shared" si="78"/>
        <v>0</v>
      </c>
      <c r="O455" s="43">
        <f t="shared" si="82"/>
        <v>0</v>
      </c>
      <c r="P455" s="44">
        <f t="shared" si="79"/>
        <v>0</v>
      </c>
      <c r="Q455" s="45">
        <f t="shared" si="80"/>
        <v>0</v>
      </c>
      <c r="R455" s="46">
        <v>3191.54</v>
      </c>
      <c r="S455" s="47">
        <f t="shared" si="81"/>
        <v>3191.54</v>
      </c>
    </row>
    <row r="456" spans="1:19" x14ac:dyDescent="0.45">
      <c r="A456" s="51">
        <v>1955</v>
      </c>
      <c r="B456" s="52" t="s">
        <v>73</v>
      </c>
      <c r="C456" s="36">
        <f>'[1]App.2-BA_Fixed Asset Cont'!M530</f>
        <v>0</v>
      </c>
      <c r="D456" s="36"/>
      <c r="E456" s="37">
        <f t="shared" si="73"/>
        <v>0</v>
      </c>
      <c r="F456" s="38">
        <f t="shared" si="74"/>
        <v>0</v>
      </c>
      <c r="G456" s="39"/>
      <c r="H456" s="37">
        <f t="shared" si="75"/>
        <v>0</v>
      </c>
      <c r="I456" s="36">
        <f>'[1]App.2-BA_Fixed Asset Cont'!E620</f>
        <v>0</v>
      </c>
      <c r="J456" s="40"/>
      <c r="K456" s="41">
        <f t="shared" si="76"/>
        <v>0</v>
      </c>
      <c r="L456" s="40"/>
      <c r="M456" s="50">
        <f t="shared" si="77"/>
        <v>0</v>
      </c>
      <c r="N456" s="43">
        <f t="shared" si="78"/>
        <v>0</v>
      </c>
      <c r="O456" s="43">
        <f t="shared" si="82"/>
        <v>0</v>
      </c>
      <c r="P456" s="44">
        <f t="shared" si="79"/>
        <v>0</v>
      </c>
      <c r="Q456" s="45">
        <f t="shared" si="80"/>
        <v>0</v>
      </c>
      <c r="R456" s="46">
        <v>0</v>
      </c>
      <c r="S456" s="47">
        <f t="shared" si="81"/>
        <v>0</v>
      </c>
    </row>
    <row r="457" spans="1:19" x14ac:dyDescent="0.45">
      <c r="A457" s="48">
        <v>1960</v>
      </c>
      <c r="B457" s="49" t="s">
        <v>74</v>
      </c>
      <c r="C457" s="36">
        <f>'[1]App.2-BA_Fixed Asset Cont'!M531</f>
        <v>0</v>
      </c>
      <c r="D457" s="36"/>
      <c r="E457" s="37">
        <f t="shared" si="73"/>
        <v>0</v>
      </c>
      <c r="F457" s="38">
        <f t="shared" si="74"/>
        <v>0</v>
      </c>
      <c r="G457" s="39"/>
      <c r="H457" s="37">
        <f t="shared" si="75"/>
        <v>0</v>
      </c>
      <c r="I457" s="36">
        <f>'[1]App.2-BA_Fixed Asset Cont'!E621</f>
        <v>0</v>
      </c>
      <c r="J457" s="40"/>
      <c r="K457" s="41">
        <f t="shared" si="76"/>
        <v>0</v>
      </c>
      <c r="L457" s="40"/>
      <c r="M457" s="50">
        <f t="shared" si="77"/>
        <v>0</v>
      </c>
      <c r="N457" s="43">
        <f t="shared" si="78"/>
        <v>0</v>
      </c>
      <c r="O457" s="43">
        <f t="shared" si="82"/>
        <v>0</v>
      </c>
      <c r="P457" s="44">
        <f t="shared" si="79"/>
        <v>0</v>
      </c>
      <c r="Q457" s="45">
        <f t="shared" si="80"/>
        <v>0</v>
      </c>
      <c r="R457" s="46">
        <v>0</v>
      </c>
      <c r="S457" s="47">
        <f t="shared" si="81"/>
        <v>0</v>
      </c>
    </row>
    <row r="458" spans="1:19" x14ac:dyDescent="0.45">
      <c r="A458" s="51">
        <v>1970</v>
      </c>
      <c r="B458" s="53" t="s">
        <v>75</v>
      </c>
      <c r="C458" s="36">
        <f>'[1]App.2-BA_Fixed Asset Cont'!M532</f>
        <v>0</v>
      </c>
      <c r="D458" s="36"/>
      <c r="E458" s="37">
        <f t="shared" si="73"/>
        <v>0</v>
      </c>
      <c r="F458" s="38">
        <f t="shared" si="74"/>
        <v>0</v>
      </c>
      <c r="G458" s="39"/>
      <c r="H458" s="37">
        <f t="shared" si="75"/>
        <v>0</v>
      </c>
      <c r="I458" s="36">
        <f>'[1]App.2-BA_Fixed Asset Cont'!E622</f>
        <v>0</v>
      </c>
      <c r="J458" s="40"/>
      <c r="K458" s="41">
        <f t="shared" si="76"/>
        <v>0</v>
      </c>
      <c r="L458" s="40"/>
      <c r="M458" s="50">
        <f t="shared" si="77"/>
        <v>0</v>
      </c>
      <c r="N458" s="43">
        <f t="shared" si="78"/>
        <v>0</v>
      </c>
      <c r="O458" s="43">
        <f t="shared" si="82"/>
        <v>0</v>
      </c>
      <c r="P458" s="44">
        <f t="shared" si="79"/>
        <v>0</v>
      </c>
      <c r="Q458" s="45">
        <f t="shared" si="80"/>
        <v>0</v>
      </c>
      <c r="R458" s="46">
        <v>0</v>
      </c>
      <c r="S458" s="47">
        <f t="shared" si="81"/>
        <v>0</v>
      </c>
    </row>
    <row r="459" spans="1:19" x14ac:dyDescent="0.45">
      <c r="A459" s="48">
        <v>1975</v>
      </c>
      <c r="B459" s="49" t="s">
        <v>76</v>
      </c>
      <c r="C459" s="36">
        <f>'[1]App.2-BA_Fixed Asset Cont'!M533</f>
        <v>0</v>
      </c>
      <c r="D459" s="36"/>
      <c r="E459" s="37">
        <f t="shared" si="73"/>
        <v>0</v>
      </c>
      <c r="F459" s="38">
        <f t="shared" si="74"/>
        <v>0</v>
      </c>
      <c r="G459" s="39"/>
      <c r="H459" s="37">
        <f t="shared" si="75"/>
        <v>0</v>
      </c>
      <c r="I459" s="36">
        <f>'[1]App.2-BA_Fixed Asset Cont'!E623</f>
        <v>0</v>
      </c>
      <c r="J459" s="40"/>
      <c r="K459" s="41">
        <f t="shared" si="76"/>
        <v>0</v>
      </c>
      <c r="L459" s="40"/>
      <c r="M459" s="50">
        <f t="shared" si="77"/>
        <v>0</v>
      </c>
      <c r="N459" s="43">
        <f t="shared" si="78"/>
        <v>0</v>
      </c>
      <c r="O459" s="43">
        <f t="shared" si="82"/>
        <v>0</v>
      </c>
      <c r="P459" s="44">
        <f t="shared" si="79"/>
        <v>0</v>
      </c>
      <c r="Q459" s="45">
        <f t="shared" si="80"/>
        <v>0</v>
      </c>
      <c r="R459" s="46">
        <v>0</v>
      </c>
      <c r="S459" s="47">
        <f t="shared" si="81"/>
        <v>0</v>
      </c>
    </row>
    <row r="460" spans="1:19" x14ac:dyDescent="0.45">
      <c r="A460" s="48">
        <v>1980</v>
      </c>
      <c r="B460" s="49" t="s">
        <v>77</v>
      </c>
      <c r="C460" s="36">
        <f>'[1]App.2-BA_Fixed Asset Cont'!M534</f>
        <v>312499.25</v>
      </c>
      <c r="D460" s="36"/>
      <c r="E460" s="37">
        <f t="shared" si="73"/>
        <v>312499.25</v>
      </c>
      <c r="F460" s="38">
        <f t="shared" si="74"/>
        <v>50000</v>
      </c>
      <c r="G460" s="39"/>
      <c r="H460" s="37">
        <f t="shared" si="75"/>
        <v>50000</v>
      </c>
      <c r="I460" s="36">
        <f>'[1]App.2-BA_Fixed Asset Cont'!E624</f>
        <v>50000</v>
      </c>
      <c r="J460" s="40">
        <f>C460/'[1]App.2-BA_Fixed Asset Cont'!D624*'[1]App.2-C_DepExp'!L460</f>
        <v>3.0499667342989873</v>
      </c>
      <c r="K460" s="41">
        <f t="shared" si="76"/>
        <v>0.32787242849382836</v>
      </c>
      <c r="L460" s="40">
        <v>5</v>
      </c>
      <c r="M460" s="50">
        <f t="shared" si="77"/>
        <v>0.2</v>
      </c>
      <c r="N460" s="43">
        <f t="shared" si="78"/>
        <v>102459.88800000001</v>
      </c>
      <c r="O460" s="43">
        <f t="shared" si="82"/>
        <v>10000</v>
      </c>
      <c r="P460" s="44">
        <f t="shared" si="79"/>
        <v>5000</v>
      </c>
      <c r="Q460" s="45">
        <f t="shared" si="80"/>
        <v>117459.88800000001</v>
      </c>
      <c r="R460" s="46">
        <v>88656.84</v>
      </c>
      <c r="S460" s="47">
        <f t="shared" si="81"/>
        <v>-28803.04800000001</v>
      </c>
    </row>
    <row r="461" spans="1:19" x14ac:dyDescent="0.45">
      <c r="A461" s="48">
        <v>1985</v>
      </c>
      <c r="B461" s="49" t="s">
        <v>78</v>
      </c>
      <c r="C461" s="36">
        <f>'[1]App.2-BA_Fixed Asset Cont'!M535</f>
        <v>0</v>
      </c>
      <c r="D461" s="36"/>
      <c r="E461" s="37">
        <f t="shared" si="73"/>
        <v>0</v>
      </c>
      <c r="F461" s="38">
        <f t="shared" si="74"/>
        <v>0</v>
      </c>
      <c r="G461" s="39"/>
      <c r="H461" s="37">
        <f t="shared" si="75"/>
        <v>0</v>
      </c>
      <c r="I461" s="36">
        <f>'[1]App.2-BA_Fixed Asset Cont'!E625</f>
        <v>0</v>
      </c>
      <c r="J461" s="40"/>
      <c r="K461" s="41">
        <f t="shared" si="76"/>
        <v>0</v>
      </c>
      <c r="L461" s="40"/>
      <c r="M461" s="50">
        <f t="shared" si="77"/>
        <v>0</v>
      </c>
      <c r="N461" s="43">
        <f t="shared" si="78"/>
        <v>0</v>
      </c>
      <c r="O461" s="43">
        <f t="shared" si="82"/>
        <v>0</v>
      </c>
      <c r="P461" s="44">
        <f t="shared" si="79"/>
        <v>0</v>
      </c>
      <c r="Q461" s="45">
        <f t="shared" si="80"/>
        <v>0</v>
      </c>
      <c r="R461" s="46">
        <v>0</v>
      </c>
      <c r="S461" s="47">
        <f t="shared" si="81"/>
        <v>0</v>
      </c>
    </row>
    <row r="462" spans="1:19" x14ac:dyDescent="0.45">
      <c r="A462" s="48">
        <v>1990</v>
      </c>
      <c r="B462" s="54" t="s">
        <v>79</v>
      </c>
      <c r="C462" s="36">
        <f>'[1]App.2-BA_Fixed Asset Cont'!M536</f>
        <v>0</v>
      </c>
      <c r="D462" s="36"/>
      <c r="E462" s="37">
        <f t="shared" si="73"/>
        <v>0</v>
      </c>
      <c r="F462" s="38">
        <f t="shared" si="74"/>
        <v>0</v>
      </c>
      <c r="G462" s="39"/>
      <c r="H462" s="37">
        <f t="shared" si="75"/>
        <v>0</v>
      </c>
      <c r="I462" s="36">
        <f>'[1]App.2-BA_Fixed Asset Cont'!E626</f>
        <v>0</v>
      </c>
      <c r="J462" s="40"/>
      <c r="K462" s="41">
        <f t="shared" si="76"/>
        <v>0</v>
      </c>
      <c r="L462" s="40"/>
      <c r="M462" s="50">
        <f t="shared" si="77"/>
        <v>0</v>
      </c>
      <c r="N462" s="43">
        <f t="shared" si="78"/>
        <v>0</v>
      </c>
      <c r="O462" s="43">
        <f t="shared" si="82"/>
        <v>0</v>
      </c>
      <c r="P462" s="44">
        <f t="shared" si="79"/>
        <v>0</v>
      </c>
      <c r="Q462" s="45">
        <f t="shared" si="80"/>
        <v>0</v>
      </c>
      <c r="R462" s="46">
        <v>0</v>
      </c>
      <c r="S462" s="47">
        <f t="shared" si="81"/>
        <v>0</v>
      </c>
    </row>
    <row r="463" spans="1:19" ht="14.65" thickBot="1" x14ac:dyDescent="0.5">
      <c r="A463" s="48">
        <v>1995</v>
      </c>
      <c r="B463" s="49" t="s">
        <v>80</v>
      </c>
      <c r="C463" s="36">
        <f>'[1]App.2-BA_Fixed Asset Cont'!M537</f>
        <v>-5479902.2400000002</v>
      </c>
      <c r="D463" s="36"/>
      <c r="E463" s="37">
        <f t="shared" si="73"/>
        <v>-5479902.2400000002</v>
      </c>
      <c r="F463" s="38">
        <f t="shared" si="74"/>
        <v>0</v>
      </c>
      <c r="G463" s="55"/>
      <c r="H463" s="37">
        <f t="shared" si="75"/>
        <v>0</v>
      </c>
      <c r="I463" s="36">
        <f>'[1]App.2-BA_Fixed Asset Cont'!E627</f>
        <v>0</v>
      </c>
      <c r="J463" s="40">
        <f>C463/'[1]App.2-BA_Fixed Asset Cont'!D627*'[1]App.2-C_DepExp'!L463</f>
        <v>20.175079488396396</v>
      </c>
      <c r="K463" s="41">
        <f t="shared" si="76"/>
        <v>4.9566099631733564E-2</v>
      </c>
      <c r="L463" s="40">
        <v>25</v>
      </c>
      <c r="M463" s="50">
        <f t="shared" si="77"/>
        <v>0.04</v>
      </c>
      <c r="N463" s="43">
        <f t="shared" si="78"/>
        <v>-271617.38039999997</v>
      </c>
      <c r="O463" s="43">
        <f t="shared" si="82"/>
        <v>0</v>
      </c>
      <c r="P463" s="44">
        <f t="shared" si="79"/>
        <v>0</v>
      </c>
      <c r="Q463" s="45">
        <f t="shared" si="80"/>
        <v>-271617.38039999997</v>
      </c>
      <c r="R463" s="46">
        <v>-113173.91</v>
      </c>
      <c r="S463" s="47">
        <f t="shared" si="81"/>
        <v>158443.47039999996</v>
      </c>
    </row>
    <row r="464" spans="1:19" ht="15" thickTop="1" thickBot="1" x14ac:dyDescent="0.5">
      <c r="A464" s="82">
        <v>2440</v>
      </c>
      <c r="B464" s="83" t="s">
        <v>96</v>
      </c>
      <c r="C464" s="36">
        <f>'[1]App.2-BA_Fixed Asset Cont'!M538</f>
        <v>-2345784</v>
      </c>
      <c r="D464" s="84"/>
      <c r="E464" s="85"/>
      <c r="F464" s="86">
        <f>I464</f>
        <v>-652500</v>
      </c>
      <c r="G464" s="87"/>
      <c r="H464" s="85">
        <f t="shared" si="75"/>
        <v>-652500</v>
      </c>
      <c r="I464" s="36">
        <f>'[1]App.2-BA_Fixed Asset Cont'!E628</f>
        <v>-652500</v>
      </c>
      <c r="J464" s="40">
        <f>C464/'[1]App.2-BA_Fixed Asset Cont'!D628*'[1]App.2-C_DepExp'!L464</f>
        <v>52.686317917358103</v>
      </c>
      <c r="K464" s="41">
        <f t="shared" si="76"/>
        <v>1.898025976247884E-2</v>
      </c>
      <c r="L464" s="88">
        <v>60</v>
      </c>
      <c r="M464" s="50">
        <f t="shared" si="77"/>
        <v>1.6666666666666666E-2</v>
      </c>
      <c r="N464" s="43">
        <f t="shared" si="78"/>
        <v>0</v>
      </c>
      <c r="O464" s="43">
        <f t="shared" si="82"/>
        <v>-10875</v>
      </c>
      <c r="P464" s="44">
        <f t="shared" si="79"/>
        <v>-5437.5</v>
      </c>
      <c r="Q464" s="45">
        <f t="shared" si="80"/>
        <v>-16312.5</v>
      </c>
      <c r="R464" s="46">
        <v>-25672.733727272702</v>
      </c>
      <c r="S464" s="47">
        <f t="shared" si="81"/>
        <v>-9360.2337272727018</v>
      </c>
    </row>
    <row r="465" spans="1:19" ht="15" thickTop="1" thickBot="1" x14ac:dyDescent="0.5">
      <c r="A465" s="58"/>
      <c r="B465" s="59" t="s">
        <v>81</v>
      </c>
      <c r="C465" s="60">
        <f t="shared" ref="C465:I465" si="83">SUM(C426:C464)</f>
        <v>33040455.769999996</v>
      </c>
      <c r="D465" s="60">
        <f t="shared" si="83"/>
        <v>0</v>
      </c>
      <c r="E465" s="60">
        <f t="shared" si="83"/>
        <v>35386239.769999996</v>
      </c>
      <c r="F465" s="60">
        <f t="shared" si="83"/>
        <v>3549913.0435151476</v>
      </c>
      <c r="G465" s="60">
        <f t="shared" si="83"/>
        <v>0</v>
      </c>
      <c r="H465" s="60">
        <f t="shared" si="83"/>
        <v>3549913.0435151476</v>
      </c>
      <c r="I465" s="60">
        <f t="shared" si="83"/>
        <v>3549913.0435151476</v>
      </c>
      <c r="J465" s="61"/>
      <c r="K465" s="61"/>
      <c r="L465" s="61"/>
      <c r="M465" s="61"/>
      <c r="N465" s="60">
        <f t="shared" ref="N465:S465" si="84">SUM(N426:N464)</f>
        <v>2262876.2491979795</v>
      </c>
      <c r="O465" s="60">
        <f t="shared" si="84"/>
        <v>128558.3612683051</v>
      </c>
      <c r="P465" s="60">
        <f t="shared" si="84"/>
        <v>64279.180634152552</v>
      </c>
      <c r="Q465" s="60">
        <f t="shared" si="84"/>
        <v>2455713.7911004373</v>
      </c>
      <c r="R465" s="60">
        <f t="shared" si="84"/>
        <v>1794418.083422031</v>
      </c>
      <c r="S465" s="60">
        <f t="shared" si="84"/>
        <v>-661295.70767840685</v>
      </c>
    </row>
    <row r="466" spans="1:19" x14ac:dyDescent="0.45">
      <c r="A466" s="68"/>
      <c r="B466" s="69"/>
      <c r="C466" s="70"/>
      <c r="D466" s="70"/>
      <c r="E466" s="70"/>
      <c r="F466" s="70"/>
      <c r="G466" s="70"/>
      <c r="H466" s="70"/>
      <c r="I466" s="70"/>
      <c r="J466" s="70"/>
      <c r="K466" s="70"/>
      <c r="L466" s="71"/>
      <c r="M466" s="72"/>
      <c r="N466" s="70"/>
      <c r="O466" s="70"/>
      <c r="P466" s="70"/>
      <c r="Q466" s="70"/>
      <c r="R466" s="70"/>
      <c r="S466" s="70"/>
    </row>
    <row r="467" spans="1:19" x14ac:dyDescent="0.45">
      <c r="A467" s="1"/>
      <c r="B467" s="1"/>
      <c r="C467" s="1"/>
      <c r="D467" s="1"/>
      <c r="E467" s="1"/>
      <c r="F467" s="1"/>
      <c r="G467" s="1"/>
      <c r="H467" s="1"/>
      <c r="I467" s="1"/>
      <c r="J467" s="1"/>
      <c r="K467" s="1"/>
      <c r="L467" s="1"/>
      <c r="M467" s="1"/>
      <c r="N467" s="1"/>
      <c r="O467" s="1"/>
      <c r="P467" s="1"/>
      <c r="Q467" s="1"/>
      <c r="R467" s="81"/>
      <c r="S467" s="1"/>
    </row>
    <row r="468" spans="1:19" x14ac:dyDescent="0.45">
      <c r="A468" s="73" t="s">
        <v>82</v>
      </c>
      <c r="B468" s="1" t="s">
        <v>83</v>
      </c>
      <c r="C468" s="1"/>
      <c r="D468" s="1"/>
      <c r="E468" s="1"/>
      <c r="F468" s="1"/>
      <c r="G468" s="1"/>
      <c r="H468" s="1"/>
      <c r="I468" s="1"/>
      <c r="J468" s="1"/>
      <c r="K468" s="1"/>
      <c r="L468" s="1"/>
      <c r="M468" s="1"/>
      <c r="N468" s="1"/>
      <c r="O468" s="1"/>
      <c r="P468" s="1"/>
      <c r="Q468" s="1"/>
      <c r="R468" s="1"/>
      <c r="S468" s="1"/>
    </row>
    <row r="469" spans="1:19" x14ac:dyDescent="0.45">
      <c r="A469" s="1"/>
      <c r="B469" s="104" t="s">
        <v>84</v>
      </c>
      <c r="C469" s="104"/>
      <c r="D469" s="104"/>
      <c r="E469" s="104"/>
      <c r="F469" s="104"/>
      <c r="G469" s="104"/>
      <c r="H469" s="104"/>
      <c r="I469" s="104"/>
      <c r="J469" s="104"/>
      <c r="K469" s="104"/>
      <c r="L469" s="104"/>
      <c r="M469" s="104"/>
      <c r="N469" s="104"/>
      <c r="O469" s="104"/>
      <c r="P469" s="104"/>
      <c r="Q469" s="104"/>
      <c r="R469" s="104"/>
      <c r="S469" s="104"/>
    </row>
    <row r="470" spans="1:19" x14ac:dyDescent="0.45">
      <c r="A470" s="73"/>
      <c r="B470" s="74"/>
      <c r="C470" s="74"/>
      <c r="D470" s="74"/>
      <c r="E470" s="74"/>
      <c r="F470" s="74"/>
      <c r="G470" s="74"/>
      <c r="H470" s="74"/>
      <c r="I470" s="74"/>
      <c r="J470" s="74"/>
      <c r="K470" s="74"/>
      <c r="L470" s="74"/>
      <c r="M470" s="74"/>
      <c r="N470" s="74"/>
      <c r="O470" s="74"/>
      <c r="P470" s="74"/>
      <c r="Q470" s="74"/>
      <c r="R470" s="74"/>
      <c r="S470" s="74"/>
    </row>
    <row r="471" spans="1:19" x14ac:dyDescent="0.45">
      <c r="A471" s="1"/>
      <c r="B471" s="74"/>
      <c r="C471" s="74"/>
      <c r="D471" s="74"/>
      <c r="E471" s="74"/>
      <c r="F471" s="74"/>
      <c r="G471" s="74"/>
      <c r="H471" s="74"/>
      <c r="I471" s="74"/>
      <c r="J471" s="74"/>
      <c r="K471" s="74"/>
      <c r="L471" s="74"/>
      <c r="M471" s="74"/>
      <c r="N471" s="74"/>
      <c r="O471" s="74"/>
      <c r="P471" s="74"/>
      <c r="Q471" s="74"/>
      <c r="R471" s="74"/>
      <c r="S471" s="74"/>
    </row>
    <row r="472" spans="1:19" x14ac:dyDescent="0.45">
      <c r="A472" s="73" t="s">
        <v>85</v>
      </c>
      <c r="B472" s="1"/>
      <c r="C472" s="1"/>
      <c r="D472" s="1"/>
      <c r="E472" s="1"/>
      <c r="F472" s="1"/>
      <c r="G472" s="1"/>
      <c r="H472" s="1"/>
      <c r="I472" s="1"/>
      <c r="J472" s="1"/>
      <c r="K472" s="1"/>
      <c r="L472" s="1"/>
      <c r="M472" s="1"/>
      <c r="N472" s="1"/>
      <c r="O472" s="1"/>
      <c r="P472" s="1"/>
      <c r="Q472" s="1"/>
      <c r="R472" s="1"/>
      <c r="S472" s="1"/>
    </row>
    <row r="473" spans="1:19" x14ac:dyDescent="0.45">
      <c r="A473" s="75">
        <v>1</v>
      </c>
      <c r="B473" s="109" t="s">
        <v>86</v>
      </c>
      <c r="C473" s="109"/>
      <c r="D473" s="109"/>
      <c r="E473" s="109"/>
      <c r="F473" s="109"/>
      <c r="G473" s="109"/>
      <c r="H473" s="109"/>
      <c r="I473" s="109"/>
      <c r="J473" s="109"/>
      <c r="K473" s="109"/>
      <c r="L473" s="109"/>
      <c r="M473" s="109"/>
      <c r="N473" s="109"/>
      <c r="O473" s="109"/>
      <c r="P473" s="109"/>
      <c r="Q473" s="109"/>
      <c r="R473" s="109"/>
      <c r="S473" s="109"/>
    </row>
    <row r="474" spans="1:19" x14ac:dyDescent="0.45">
      <c r="A474" s="75">
        <v>2</v>
      </c>
      <c r="B474" s="109" t="s">
        <v>87</v>
      </c>
      <c r="C474" s="109"/>
      <c r="D474" s="109"/>
      <c r="E474" s="109"/>
      <c r="F474" s="109"/>
      <c r="G474" s="109"/>
      <c r="H474" s="109"/>
      <c r="I474" s="109"/>
      <c r="J474" s="109"/>
      <c r="K474" s="109"/>
      <c r="L474" s="109"/>
      <c r="M474" s="109"/>
      <c r="N474" s="109"/>
      <c r="O474" s="109"/>
      <c r="P474" s="109"/>
      <c r="Q474" s="109"/>
      <c r="R474" s="109"/>
      <c r="S474" s="109"/>
    </row>
    <row r="475" spans="1:19" x14ac:dyDescent="0.45">
      <c r="A475" s="75">
        <v>3</v>
      </c>
      <c r="B475" s="104" t="s">
        <v>88</v>
      </c>
      <c r="C475" s="104"/>
      <c r="D475" s="104"/>
      <c r="E475" s="104"/>
      <c r="F475" s="104"/>
      <c r="G475" s="104"/>
      <c r="H475" s="104"/>
      <c r="I475" s="104"/>
      <c r="J475" s="104"/>
      <c r="K475" s="104"/>
      <c r="L475" s="104"/>
      <c r="M475" s="104"/>
      <c r="N475" s="104"/>
      <c r="O475" s="104"/>
      <c r="P475" s="104"/>
      <c r="Q475" s="104"/>
      <c r="R475" s="104"/>
      <c r="S475" s="104"/>
    </row>
    <row r="476" spans="1:19" x14ac:dyDescent="0.45">
      <c r="A476" s="75">
        <v>4</v>
      </c>
      <c r="B476" s="104" t="s">
        <v>89</v>
      </c>
      <c r="C476" s="104"/>
      <c r="D476" s="104"/>
      <c r="E476" s="104"/>
      <c r="F476" s="104"/>
      <c r="G476" s="104"/>
      <c r="H476" s="104"/>
      <c r="I476" s="104"/>
      <c r="J476" s="104"/>
      <c r="K476" s="104"/>
      <c r="L476" s="104"/>
      <c r="M476" s="104"/>
      <c r="N476" s="104"/>
      <c r="O476" s="104"/>
      <c r="P476" s="104"/>
      <c r="Q476" s="104"/>
      <c r="R476" s="104"/>
      <c r="S476" s="104"/>
    </row>
    <row r="477" spans="1:19" x14ac:dyDescent="0.45">
      <c r="A477" s="76">
        <v>5</v>
      </c>
      <c r="B477" s="77" t="s">
        <v>90</v>
      </c>
      <c r="C477" s="77"/>
      <c r="D477" s="77"/>
      <c r="E477" s="77"/>
      <c r="F477" s="77"/>
      <c r="G477" s="77"/>
      <c r="H477" s="77"/>
      <c r="I477" s="77"/>
      <c r="J477" s="77"/>
      <c r="K477" s="77"/>
      <c r="L477" s="77"/>
      <c r="M477" s="77"/>
      <c r="N477" s="77"/>
      <c r="O477" s="77"/>
      <c r="P477" s="77"/>
      <c r="Q477" s="77"/>
      <c r="R477" s="77"/>
      <c r="S477" s="77"/>
    </row>
    <row r="478" spans="1:19" x14ac:dyDescent="0.45">
      <c r="A478" s="76">
        <v>6</v>
      </c>
      <c r="B478" s="104" t="s">
        <v>91</v>
      </c>
      <c r="C478" s="104"/>
      <c r="D478" s="104"/>
      <c r="E478" s="104"/>
      <c r="F478" s="104"/>
      <c r="G478" s="104"/>
      <c r="H478" s="104"/>
      <c r="I478" s="104"/>
      <c r="J478" s="104"/>
      <c r="K478" s="104"/>
      <c r="L478" s="104"/>
      <c r="M478" s="104"/>
      <c r="N478" s="104"/>
      <c r="O478" s="104"/>
      <c r="P478" s="104"/>
      <c r="Q478" s="104"/>
      <c r="R478" s="104"/>
      <c r="S478" s="104"/>
    </row>
    <row r="479" spans="1:19" x14ac:dyDescent="0.45">
      <c r="A479" s="78">
        <v>7</v>
      </c>
      <c r="B479" s="77" t="s">
        <v>92</v>
      </c>
      <c r="C479" s="1"/>
      <c r="D479" s="1"/>
      <c r="E479" s="1"/>
      <c r="F479" s="1"/>
      <c r="G479" s="1"/>
      <c r="H479" s="1"/>
      <c r="I479" s="1"/>
      <c r="J479" s="1"/>
      <c r="K479" s="1"/>
      <c r="L479" s="1"/>
      <c r="M479" s="1"/>
      <c r="N479" s="1"/>
      <c r="O479" s="1"/>
      <c r="P479" s="1"/>
      <c r="Q479" s="1"/>
      <c r="R479" s="1"/>
      <c r="S479" s="1"/>
    </row>
    <row r="480" spans="1:19" x14ac:dyDescent="0.45">
      <c r="A480" s="78">
        <v>8</v>
      </c>
      <c r="B480" s="77" t="s">
        <v>93</v>
      </c>
      <c r="C480" s="79"/>
      <c r="D480" s="79"/>
      <c r="E480" s="79"/>
      <c r="F480" s="79"/>
      <c r="G480" s="79"/>
      <c r="H480" s="79"/>
      <c r="I480" s="79"/>
      <c r="J480" s="79"/>
      <c r="K480" s="79"/>
      <c r="L480" s="79"/>
      <c r="M480" s="79"/>
      <c r="N480" s="79"/>
      <c r="O480" s="79"/>
      <c r="P480" s="79"/>
      <c r="Q480" s="79"/>
      <c r="R480" s="79"/>
      <c r="S480" s="79"/>
    </row>
    <row r="481" spans="1:19" x14ac:dyDescent="0.45">
      <c r="A481" s="1"/>
      <c r="B481" s="1"/>
      <c r="C481" s="1"/>
      <c r="D481" s="1"/>
      <c r="E481" s="1"/>
      <c r="F481" s="1"/>
      <c r="G481" s="1"/>
      <c r="H481" s="1"/>
      <c r="I481" s="1"/>
      <c r="J481" s="1"/>
      <c r="K481" s="1"/>
      <c r="L481" s="1"/>
      <c r="M481" s="1"/>
      <c r="N481" s="1"/>
      <c r="O481" s="1"/>
      <c r="P481" s="1"/>
      <c r="Q481" s="1"/>
      <c r="R481" s="1"/>
      <c r="S481" s="1"/>
    </row>
    <row r="482" spans="1:19" x14ac:dyDescent="0.45">
      <c r="A482" s="1"/>
      <c r="B482" s="1"/>
      <c r="C482" s="1"/>
      <c r="D482" s="1"/>
      <c r="E482" s="1"/>
      <c r="F482" s="1"/>
      <c r="G482" s="1"/>
      <c r="H482" s="1"/>
      <c r="I482" s="1"/>
      <c r="J482" s="1"/>
      <c r="K482" s="1"/>
      <c r="L482" s="1"/>
      <c r="M482" s="1"/>
      <c r="N482" s="1"/>
      <c r="O482" s="1"/>
      <c r="P482" s="1"/>
      <c r="Q482" s="1"/>
      <c r="R482" s="1"/>
      <c r="S482" s="1"/>
    </row>
    <row r="483" spans="1:19" x14ac:dyDescent="0.45">
      <c r="A483" s="1"/>
      <c r="B483" s="1"/>
      <c r="C483" s="1"/>
      <c r="D483" s="1"/>
      <c r="E483" s="1"/>
      <c r="F483" s="1"/>
      <c r="G483" s="1"/>
      <c r="H483" s="1"/>
      <c r="I483" s="1"/>
      <c r="J483" s="1"/>
      <c r="K483" s="1"/>
      <c r="L483" s="1"/>
      <c r="M483" s="1"/>
      <c r="N483" s="1"/>
      <c r="O483" s="1"/>
      <c r="P483" s="1"/>
      <c r="Q483" s="1"/>
      <c r="R483" s="1"/>
      <c r="S483" s="1"/>
    </row>
    <row r="484" spans="1:19" ht="39.4" x14ac:dyDescent="0.45">
      <c r="A484" s="101" t="s">
        <v>3</v>
      </c>
      <c r="B484" s="102"/>
      <c r="C484" s="103" t="s">
        <v>4</v>
      </c>
      <c r="D484" s="103"/>
      <c r="E484" s="103"/>
      <c r="F484" s="103"/>
      <c r="G484" s="103"/>
      <c r="H484" s="103"/>
      <c r="I484" s="103"/>
      <c r="J484" s="103"/>
      <c r="K484" s="103"/>
      <c r="L484" s="103"/>
      <c r="M484" s="103"/>
      <c r="N484" s="103"/>
      <c r="O484" s="103"/>
      <c r="P484" s="103"/>
      <c r="Q484" s="103"/>
      <c r="R484" s="7" t="s">
        <v>5</v>
      </c>
      <c r="S484" s="8" t="s">
        <v>6</v>
      </c>
    </row>
    <row r="485" spans="1:19" x14ac:dyDescent="0.45">
      <c r="A485" s="89" t="s">
        <v>7</v>
      </c>
      <c r="B485" s="90"/>
      <c r="C485" s="91" t="s">
        <v>8</v>
      </c>
      <c r="D485" s="91"/>
      <c r="E485" s="91"/>
      <c r="F485" s="91"/>
      <c r="G485" s="91"/>
      <c r="H485" s="91"/>
      <c r="I485" s="91"/>
      <c r="J485" s="91"/>
      <c r="K485" s="91"/>
      <c r="L485" s="91"/>
      <c r="M485" s="91"/>
      <c r="N485" s="91"/>
      <c r="O485" s="91"/>
      <c r="P485" s="91"/>
      <c r="Q485" s="91"/>
      <c r="R485" s="9"/>
      <c r="S485" s="10"/>
    </row>
    <row r="486" spans="1:19" x14ac:dyDescent="0.45">
      <c r="A486" s="89" t="s">
        <v>9</v>
      </c>
      <c r="B486" s="90"/>
      <c r="C486" s="91" t="s">
        <v>10</v>
      </c>
      <c r="D486" s="91"/>
      <c r="E486" s="91"/>
      <c r="F486" s="91"/>
      <c r="G486" s="91"/>
      <c r="H486" s="91"/>
      <c r="I486" s="91"/>
      <c r="J486" s="91"/>
      <c r="K486" s="91"/>
      <c r="L486" s="91"/>
      <c r="M486" s="91"/>
      <c r="N486" s="91"/>
      <c r="O486" s="91"/>
      <c r="P486" s="91"/>
      <c r="Q486" s="91"/>
      <c r="R486" s="9">
        <v>2018</v>
      </c>
      <c r="S486" s="9" t="s">
        <v>95</v>
      </c>
    </row>
    <row r="487" spans="1:19" x14ac:dyDescent="0.45">
      <c r="A487" s="91" t="s">
        <v>12</v>
      </c>
      <c r="B487" s="91"/>
      <c r="C487" s="91" t="s">
        <v>13</v>
      </c>
      <c r="D487" s="91"/>
      <c r="E487" s="91"/>
      <c r="F487" s="91"/>
      <c r="G487" s="91"/>
      <c r="H487" s="91"/>
      <c r="I487" s="91"/>
      <c r="J487" s="91"/>
      <c r="K487" s="91"/>
      <c r="L487" s="91"/>
      <c r="M487" s="91"/>
      <c r="N487" s="91"/>
      <c r="O487" s="91"/>
      <c r="P487" s="91"/>
      <c r="Q487" s="91"/>
      <c r="R487" s="9"/>
      <c r="S487" s="9"/>
    </row>
    <row r="488" spans="1:19" x14ac:dyDescent="0.45">
      <c r="A488" s="11"/>
      <c r="B488" s="11"/>
      <c r="C488" s="12"/>
      <c r="D488" s="12"/>
      <c r="E488" s="12"/>
      <c r="F488" s="12"/>
      <c r="G488" s="12"/>
      <c r="H488" s="12"/>
      <c r="I488" s="12"/>
      <c r="J488" s="12"/>
      <c r="K488" s="12"/>
      <c r="L488" s="12"/>
      <c r="M488" s="12"/>
      <c r="N488" s="12"/>
      <c r="O488" s="12"/>
      <c r="P488" s="12"/>
      <c r="Q488" s="12"/>
      <c r="R488" s="12"/>
      <c r="S488" s="13"/>
    </row>
    <row r="489" spans="1:19" ht="14.65" thickBot="1" x14ac:dyDescent="0.5">
      <c r="A489" s="14"/>
      <c r="B489" s="14"/>
      <c r="C489" s="14"/>
      <c r="D489" s="14"/>
      <c r="E489" s="14"/>
      <c r="F489" s="14"/>
      <c r="G489" s="14"/>
      <c r="H489" s="14"/>
      <c r="I489" s="14"/>
      <c r="J489" s="14"/>
      <c r="K489" s="14"/>
      <c r="L489" s="14"/>
      <c r="M489" s="14"/>
      <c r="N489" s="14"/>
      <c r="O489" s="14"/>
      <c r="P489" s="14"/>
      <c r="Q489" s="14"/>
      <c r="R489" s="14"/>
      <c r="S489" s="14"/>
    </row>
    <row r="490" spans="1:19" ht="28.15" thickBot="1" x14ac:dyDescent="0.8">
      <c r="A490" s="92"/>
      <c r="B490" s="93"/>
      <c r="C490" s="94" t="s">
        <v>14</v>
      </c>
      <c r="D490" s="95"/>
      <c r="E490" s="95"/>
      <c r="F490" s="95"/>
      <c r="G490" s="95"/>
      <c r="H490" s="95"/>
      <c r="I490" s="96"/>
      <c r="J490" s="97" t="s">
        <v>15</v>
      </c>
      <c r="K490" s="98"/>
      <c r="L490" s="98"/>
      <c r="M490" s="98"/>
      <c r="N490" s="97" t="s">
        <v>16</v>
      </c>
      <c r="O490" s="98"/>
      <c r="P490" s="98"/>
      <c r="Q490" s="99"/>
      <c r="R490" s="6"/>
      <c r="S490" s="6"/>
    </row>
    <row r="491" spans="1:19" ht="93.75" x14ac:dyDescent="0.45">
      <c r="A491" s="105" t="s">
        <v>17</v>
      </c>
      <c r="B491" s="107" t="s">
        <v>18</v>
      </c>
      <c r="C491" s="15" t="s">
        <v>97</v>
      </c>
      <c r="D491" s="16" t="s">
        <v>98</v>
      </c>
      <c r="E491" s="17" t="s">
        <v>19</v>
      </c>
      <c r="F491" s="18" t="s">
        <v>99</v>
      </c>
      <c r="G491" s="16" t="s">
        <v>100</v>
      </c>
      <c r="H491" s="17" t="s">
        <v>20</v>
      </c>
      <c r="I491" s="19" t="s">
        <v>21</v>
      </c>
      <c r="J491" s="15" t="s">
        <v>101</v>
      </c>
      <c r="K491" s="20" t="s">
        <v>22</v>
      </c>
      <c r="L491" s="20" t="s">
        <v>102</v>
      </c>
      <c r="M491" s="21" t="s">
        <v>23</v>
      </c>
      <c r="N491" s="15" t="s">
        <v>24</v>
      </c>
      <c r="O491" s="20" t="s">
        <v>25</v>
      </c>
      <c r="P491" s="20" t="s">
        <v>103</v>
      </c>
      <c r="Q491" s="17" t="s">
        <v>26</v>
      </c>
      <c r="R491" s="22" t="s">
        <v>27</v>
      </c>
      <c r="S491" s="23" t="s">
        <v>104</v>
      </c>
    </row>
    <row r="492" spans="1:19" ht="14.65" thickBot="1" x14ac:dyDescent="0.5">
      <c r="A492" s="106"/>
      <c r="B492" s="108"/>
      <c r="C492" s="24" t="s">
        <v>28</v>
      </c>
      <c r="D492" s="25" t="s">
        <v>29</v>
      </c>
      <c r="E492" s="26" t="s">
        <v>30</v>
      </c>
      <c r="F492" s="24" t="s">
        <v>31</v>
      </c>
      <c r="G492" s="25" t="s">
        <v>32</v>
      </c>
      <c r="H492" s="26" t="s">
        <v>33</v>
      </c>
      <c r="I492" s="27" t="s">
        <v>34</v>
      </c>
      <c r="J492" s="28" t="s">
        <v>35</v>
      </c>
      <c r="K492" s="29" t="s">
        <v>36</v>
      </c>
      <c r="L492" s="25" t="s">
        <v>37</v>
      </c>
      <c r="M492" s="29" t="s">
        <v>38</v>
      </c>
      <c r="N492" s="30" t="s">
        <v>39</v>
      </c>
      <c r="O492" s="31" t="s">
        <v>40</v>
      </c>
      <c r="P492" s="31" t="s">
        <v>41</v>
      </c>
      <c r="Q492" s="32" t="s">
        <v>42</v>
      </c>
      <c r="R492" s="33" t="s">
        <v>43</v>
      </c>
      <c r="S492" s="26" t="s">
        <v>44</v>
      </c>
    </row>
    <row r="493" spans="1:19" x14ac:dyDescent="0.45">
      <c r="A493" s="34">
        <v>1611</v>
      </c>
      <c r="B493" s="35" t="s">
        <v>45</v>
      </c>
      <c r="C493" s="36">
        <f>'[1]App.2-BA_Fixed Asset Cont'!M590</f>
        <v>255364.25666666636</v>
      </c>
      <c r="D493" s="36"/>
      <c r="E493" s="37">
        <f>C493-D493</f>
        <v>255364.25666666636</v>
      </c>
      <c r="F493" s="38">
        <f>'[1]App.2-BA_Fixed Asset Cont'!E680</f>
        <v>35000</v>
      </c>
      <c r="G493" s="39"/>
      <c r="H493" s="37">
        <f>F493-G493</f>
        <v>35000</v>
      </c>
      <c r="I493" s="36">
        <f>'[1]App.2-BA_Fixed Asset Cont'!E680</f>
        <v>35000</v>
      </c>
      <c r="J493" s="40">
        <f>C493/'[1]App.2-BA_Fixed Asset Cont'!D680*'[1]App.2-C_DepExp'!L493</f>
        <v>0.50800151379381298</v>
      </c>
      <c r="K493" s="41">
        <f>IF(J493=0,0,1/J493)</f>
        <v>1.9684980710625968</v>
      </c>
      <c r="L493" s="40">
        <v>3</v>
      </c>
      <c r="M493" s="42">
        <f>IF(L493=0,0,1/L493)</f>
        <v>0.33333333333333331</v>
      </c>
      <c r="N493" s="43">
        <f>IF(J493=0,0,+E493/J493)</f>
        <v>502684.04666666663</v>
      </c>
      <c r="O493" s="43">
        <f>IF(L493=0,0,+H493/L493)</f>
        <v>11666.666666666666</v>
      </c>
      <c r="P493" s="44">
        <f>IF(L493=0,0,+(I493*0.5)/L493)</f>
        <v>5833.333333333333</v>
      </c>
      <c r="Q493" s="45">
        <f>IF(ISERROR(+N493+O493+P493), 0, +N493+O493+P493)</f>
        <v>520184.04666666663</v>
      </c>
      <c r="R493" s="46">
        <v>150720.85666666701</v>
      </c>
      <c r="S493" s="47">
        <f>IF(ISERROR(+R493-122), 0, +R493-Q493)</f>
        <v>-369463.18999999959</v>
      </c>
    </row>
    <row r="494" spans="1:19" x14ac:dyDescent="0.45">
      <c r="A494" s="48">
        <v>1612</v>
      </c>
      <c r="B494" s="49" t="s">
        <v>46</v>
      </c>
      <c r="C494" s="36">
        <f>'[1]App.2-BA_Fixed Asset Cont'!M591</f>
        <v>45679.040000000001</v>
      </c>
      <c r="D494" s="36"/>
      <c r="E494" s="37">
        <f t="shared" ref="E494:E530" si="85">C494-D494</f>
        <v>45679.040000000001</v>
      </c>
      <c r="F494" s="38">
        <f t="shared" ref="F494:F530" si="86">I494</f>
        <v>0</v>
      </c>
      <c r="G494" s="39"/>
      <c r="H494" s="37">
        <f t="shared" ref="H494:H531" si="87">F494-G494</f>
        <v>0</v>
      </c>
      <c r="I494" s="36">
        <f>'[1]App.2-BA_Fixed Asset Cont'!E681</f>
        <v>0</v>
      </c>
      <c r="J494" s="40">
        <f>C494/'[1]App.2-BA_Fixed Asset Cont'!D681*'[1]App.2-C_DepExp'!L494</f>
        <v>0</v>
      </c>
      <c r="K494" s="41">
        <f t="shared" ref="K494:K531" si="88">IF(J494=0,0,1/J494)</f>
        <v>0</v>
      </c>
      <c r="L494" s="40"/>
      <c r="M494" s="50">
        <f t="shared" ref="M494:M531" si="89">IF(L494=0,0,1/L494)</f>
        <v>0</v>
      </c>
      <c r="N494" s="43">
        <f t="shared" ref="N494:N531" si="90">IF(J494=0,0,+E494/J494)</f>
        <v>0</v>
      </c>
      <c r="O494" s="43">
        <f>IF(L494=0,0,+H494/L494)</f>
        <v>0</v>
      </c>
      <c r="P494" s="44">
        <f t="shared" ref="P494:P531" si="91">IF(L494=0,0,+(I494*0.5)/L494)</f>
        <v>0</v>
      </c>
      <c r="Q494" s="45">
        <f t="shared" ref="Q494:Q531" si="92">IF(ISERROR(+N494+O494+P494), 0, +N494+O494+P494)</f>
        <v>0</v>
      </c>
      <c r="R494" s="46">
        <v>0</v>
      </c>
      <c r="S494" s="47">
        <f t="shared" ref="S494:S531" si="93">IF(ISERROR(+R494-122), 0, +R494-Q494)</f>
        <v>0</v>
      </c>
    </row>
    <row r="495" spans="1:19" x14ac:dyDescent="0.45">
      <c r="A495" s="51">
        <v>1805</v>
      </c>
      <c r="B495" s="52" t="s">
        <v>47</v>
      </c>
      <c r="C495" s="36">
        <f>'[1]App.2-BA_Fixed Asset Cont'!M592</f>
        <v>178544.08000000002</v>
      </c>
      <c r="D495" s="36"/>
      <c r="E495" s="37">
        <f t="shared" si="85"/>
        <v>178544.08000000002</v>
      </c>
      <c r="F495" s="38">
        <f t="shared" si="86"/>
        <v>0</v>
      </c>
      <c r="G495" s="39"/>
      <c r="H495" s="37">
        <f t="shared" si="87"/>
        <v>0</v>
      </c>
      <c r="I495" s="36">
        <f>'[1]App.2-BA_Fixed Asset Cont'!E682</f>
        <v>0</v>
      </c>
      <c r="J495" s="40">
        <f>C495/'[1]App.2-BA_Fixed Asset Cont'!D682*'[1]App.2-C_DepExp'!L495</f>
        <v>0</v>
      </c>
      <c r="K495" s="41">
        <f t="shared" si="88"/>
        <v>0</v>
      </c>
      <c r="L495" s="40"/>
      <c r="M495" s="50">
        <f t="shared" si="89"/>
        <v>0</v>
      </c>
      <c r="N495" s="43">
        <f t="shared" si="90"/>
        <v>0</v>
      </c>
      <c r="O495" s="43">
        <f t="shared" ref="O495:O531" si="94">IF(L495=0,0,+H495/L495)</f>
        <v>0</v>
      </c>
      <c r="P495" s="44">
        <f t="shared" si="91"/>
        <v>0</v>
      </c>
      <c r="Q495" s="45">
        <f t="shared" si="92"/>
        <v>0</v>
      </c>
      <c r="R495" s="46">
        <v>0</v>
      </c>
      <c r="S495" s="47">
        <f t="shared" si="93"/>
        <v>0</v>
      </c>
    </row>
    <row r="496" spans="1:19" x14ac:dyDescent="0.45">
      <c r="A496" s="48">
        <v>1808</v>
      </c>
      <c r="B496" s="49" t="s">
        <v>48</v>
      </c>
      <c r="C496" s="36">
        <f>'[1]App.2-BA_Fixed Asset Cont'!M593</f>
        <v>905638.44181818189</v>
      </c>
      <c r="D496" s="36"/>
      <c r="E496" s="37">
        <f t="shared" si="85"/>
        <v>905638.44181818189</v>
      </c>
      <c r="F496" s="38">
        <f t="shared" si="86"/>
        <v>8000</v>
      </c>
      <c r="G496" s="39"/>
      <c r="H496" s="37">
        <f t="shared" si="87"/>
        <v>8000</v>
      </c>
      <c r="I496" s="36">
        <f>'[1]App.2-BA_Fixed Asset Cont'!E683</f>
        <v>8000</v>
      </c>
      <c r="J496" s="40">
        <f>C496/'[1]App.2-BA_Fixed Asset Cont'!D683*'[1]App.2-C_DepExp'!L496</f>
        <v>54.078401923956243</v>
      </c>
      <c r="K496" s="41">
        <f t="shared" si="88"/>
        <v>1.849167069334216E-2</v>
      </c>
      <c r="L496" s="40">
        <v>60</v>
      </c>
      <c r="M496" s="50">
        <f t="shared" si="89"/>
        <v>1.6666666666666666E-2</v>
      </c>
      <c r="N496" s="43">
        <f t="shared" si="90"/>
        <v>16746.767833333335</v>
      </c>
      <c r="O496" s="43">
        <f t="shared" si="94"/>
        <v>133.33333333333334</v>
      </c>
      <c r="P496" s="44">
        <f t="shared" si="91"/>
        <v>66.666666666666671</v>
      </c>
      <c r="Q496" s="45">
        <f t="shared" si="92"/>
        <v>16946.767833333335</v>
      </c>
      <c r="R496" s="46">
        <v>11391.484848484801</v>
      </c>
      <c r="S496" s="47">
        <f t="shared" si="93"/>
        <v>-5555.2829848485344</v>
      </c>
    </row>
    <row r="497" spans="1:19" x14ac:dyDescent="0.45">
      <c r="A497" s="48">
        <v>1810</v>
      </c>
      <c r="B497" s="49" t="s">
        <v>49</v>
      </c>
      <c r="C497" s="36">
        <f>'[1]App.2-BA_Fixed Asset Cont'!M594</f>
        <v>0</v>
      </c>
      <c r="D497" s="36"/>
      <c r="E497" s="37">
        <f t="shared" si="85"/>
        <v>0</v>
      </c>
      <c r="F497" s="38">
        <f t="shared" si="86"/>
        <v>0</v>
      </c>
      <c r="G497" s="39"/>
      <c r="H497" s="37">
        <f t="shared" si="87"/>
        <v>0</v>
      </c>
      <c r="I497" s="36">
        <f>'[1]App.2-BA_Fixed Asset Cont'!E684</f>
        <v>0</v>
      </c>
      <c r="J497" s="40"/>
      <c r="K497" s="41">
        <f t="shared" si="88"/>
        <v>0</v>
      </c>
      <c r="L497" s="40"/>
      <c r="M497" s="50">
        <f t="shared" si="89"/>
        <v>0</v>
      </c>
      <c r="N497" s="43">
        <f t="shared" si="90"/>
        <v>0</v>
      </c>
      <c r="O497" s="43">
        <f t="shared" si="94"/>
        <v>0</v>
      </c>
      <c r="P497" s="44">
        <f t="shared" si="91"/>
        <v>0</v>
      </c>
      <c r="Q497" s="45">
        <f t="shared" si="92"/>
        <v>0</v>
      </c>
      <c r="R497" s="46">
        <v>0</v>
      </c>
      <c r="S497" s="47">
        <f t="shared" si="93"/>
        <v>0</v>
      </c>
    </row>
    <row r="498" spans="1:19" x14ac:dyDescent="0.45">
      <c r="A498" s="48">
        <v>1815</v>
      </c>
      <c r="B498" s="49" t="s">
        <v>50</v>
      </c>
      <c r="C498" s="36">
        <f>'[1]App.2-BA_Fixed Asset Cont'!M595</f>
        <v>0</v>
      </c>
      <c r="D498" s="36"/>
      <c r="E498" s="37">
        <f t="shared" si="85"/>
        <v>0</v>
      </c>
      <c r="F498" s="38">
        <f t="shared" si="86"/>
        <v>0</v>
      </c>
      <c r="G498" s="39"/>
      <c r="H498" s="37">
        <f t="shared" si="87"/>
        <v>0</v>
      </c>
      <c r="I498" s="36">
        <f>'[1]App.2-BA_Fixed Asset Cont'!E685</f>
        <v>0</v>
      </c>
      <c r="J498" s="40"/>
      <c r="K498" s="41">
        <f t="shared" si="88"/>
        <v>0</v>
      </c>
      <c r="L498" s="40"/>
      <c r="M498" s="50">
        <f t="shared" si="89"/>
        <v>0</v>
      </c>
      <c r="N498" s="43">
        <f t="shared" si="90"/>
        <v>0</v>
      </c>
      <c r="O498" s="43">
        <f t="shared" si="94"/>
        <v>0</v>
      </c>
      <c r="P498" s="44">
        <f t="shared" si="91"/>
        <v>0</v>
      </c>
      <c r="Q498" s="45">
        <f t="shared" si="92"/>
        <v>0</v>
      </c>
      <c r="R498" s="46">
        <v>0</v>
      </c>
      <c r="S498" s="47">
        <f t="shared" si="93"/>
        <v>0</v>
      </c>
    </row>
    <row r="499" spans="1:19" x14ac:dyDescent="0.45">
      <c r="A499" s="48">
        <v>1820</v>
      </c>
      <c r="B499" s="49" t="s">
        <v>51</v>
      </c>
      <c r="C499" s="36">
        <f>'[1]App.2-BA_Fixed Asset Cont'!M596</f>
        <v>344916.28</v>
      </c>
      <c r="D499" s="36"/>
      <c r="E499" s="37">
        <f t="shared" si="85"/>
        <v>344916.28</v>
      </c>
      <c r="F499" s="38">
        <f t="shared" si="86"/>
        <v>0</v>
      </c>
      <c r="G499" s="39"/>
      <c r="H499" s="37">
        <f t="shared" si="87"/>
        <v>0</v>
      </c>
      <c r="I499" s="36">
        <f>'[1]App.2-BA_Fixed Asset Cont'!E686</f>
        <v>0</v>
      </c>
      <c r="J499" s="40">
        <f>C499/'[1]App.2-BA_Fixed Asset Cont'!D686*'[1]App.2-C_DepExp'!L499</f>
        <v>36.550815024039053</v>
      </c>
      <c r="K499" s="41">
        <f t="shared" si="88"/>
        <v>2.7359171042897715E-2</v>
      </c>
      <c r="L499" s="40">
        <v>60</v>
      </c>
      <c r="M499" s="50">
        <f t="shared" si="89"/>
        <v>1.6666666666666666E-2</v>
      </c>
      <c r="N499" s="43">
        <f t="shared" si="90"/>
        <v>9436.6235000000015</v>
      </c>
      <c r="O499" s="43">
        <f t="shared" si="94"/>
        <v>0</v>
      </c>
      <c r="P499" s="44">
        <f t="shared" si="91"/>
        <v>0</v>
      </c>
      <c r="Q499" s="45">
        <f t="shared" si="92"/>
        <v>9436.6235000000015</v>
      </c>
      <c r="R499" s="46">
        <v>9727.65</v>
      </c>
      <c r="S499" s="47">
        <f t="shared" si="93"/>
        <v>291.02649999999812</v>
      </c>
    </row>
    <row r="500" spans="1:19" x14ac:dyDescent="0.45">
      <c r="A500" s="48">
        <v>1825</v>
      </c>
      <c r="B500" s="49" t="s">
        <v>52</v>
      </c>
      <c r="C500" s="36">
        <f>'[1]App.2-BA_Fixed Asset Cont'!M597</f>
        <v>0</v>
      </c>
      <c r="D500" s="36"/>
      <c r="E500" s="37">
        <f t="shared" si="85"/>
        <v>0</v>
      </c>
      <c r="F500" s="38">
        <f t="shared" si="86"/>
        <v>0</v>
      </c>
      <c r="G500" s="39"/>
      <c r="H500" s="37">
        <f t="shared" si="87"/>
        <v>0</v>
      </c>
      <c r="I500" s="36">
        <f>'[1]App.2-BA_Fixed Asset Cont'!E687</f>
        <v>0</v>
      </c>
      <c r="J500" s="40"/>
      <c r="K500" s="41">
        <f t="shared" si="88"/>
        <v>0</v>
      </c>
      <c r="L500" s="40"/>
      <c r="M500" s="50">
        <f t="shared" si="89"/>
        <v>0</v>
      </c>
      <c r="N500" s="43">
        <f t="shared" si="90"/>
        <v>0</v>
      </c>
      <c r="O500" s="43">
        <f t="shared" si="94"/>
        <v>0</v>
      </c>
      <c r="P500" s="44">
        <f t="shared" si="91"/>
        <v>0</v>
      </c>
      <c r="Q500" s="45">
        <f t="shared" si="92"/>
        <v>0</v>
      </c>
      <c r="R500" s="46">
        <v>0</v>
      </c>
      <c r="S500" s="47">
        <f t="shared" si="93"/>
        <v>0</v>
      </c>
    </row>
    <row r="501" spans="1:19" x14ac:dyDescent="0.45">
      <c r="A501" s="48">
        <v>1830</v>
      </c>
      <c r="B501" s="49" t="s">
        <v>53</v>
      </c>
      <c r="C501" s="36">
        <f>'[1]App.2-BA_Fixed Asset Cont'!M598</f>
        <v>6204717.9763980554</v>
      </c>
      <c r="D501" s="36"/>
      <c r="E501" s="37">
        <f t="shared" si="85"/>
        <v>6204717.9763980554</v>
      </c>
      <c r="F501" s="38">
        <f t="shared" si="86"/>
        <v>477589.50375275349</v>
      </c>
      <c r="G501" s="39"/>
      <c r="H501" s="37">
        <f t="shared" si="87"/>
        <v>477589.50375275349</v>
      </c>
      <c r="I501" s="36">
        <f>'[1]App.2-BA_Fixed Asset Cont'!E688</f>
        <v>477589.50375275349</v>
      </c>
      <c r="J501" s="40">
        <f>C501/'[1]App.2-BA_Fixed Asset Cont'!D688*'[1]App.2-C_DepExp'!L501</f>
        <v>33.643153789816047</v>
      </c>
      <c r="K501" s="41">
        <f t="shared" si="88"/>
        <v>2.9723729417504997E-2</v>
      </c>
      <c r="L501" s="40">
        <v>50</v>
      </c>
      <c r="M501" s="50">
        <f t="shared" si="89"/>
        <v>0.02</v>
      </c>
      <c r="N501" s="43">
        <f t="shared" si="90"/>
        <v>184427.35824238497</v>
      </c>
      <c r="O501" s="43">
        <f t="shared" si="94"/>
        <v>9551.7900750550689</v>
      </c>
      <c r="P501" s="44">
        <f t="shared" si="91"/>
        <v>4775.8950375275344</v>
      </c>
      <c r="Q501" s="45">
        <f t="shared" si="92"/>
        <v>198755.04335496758</v>
      </c>
      <c r="R501" s="46">
        <v>181662.80075872</v>
      </c>
      <c r="S501" s="47">
        <f t="shared" si="93"/>
        <v>-17092.242596247583</v>
      </c>
    </row>
    <row r="502" spans="1:19" x14ac:dyDescent="0.45">
      <c r="A502" s="48">
        <v>1835</v>
      </c>
      <c r="B502" s="49" t="s">
        <v>54</v>
      </c>
      <c r="C502" s="36">
        <f>'[1]App.2-BA_Fixed Asset Cont'!M599</f>
        <v>7854997.6898838449</v>
      </c>
      <c r="D502" s="36"/>
      <c r="E502" s="37">
        <f t="shared" si="85"/>
        <v>7854997.6898838449</v>
      </c>
      <c r="F502" s="38">
        <f t="shared" si="86"/>
        <v>801602.34058092104</v>
      </c>
      <c r="G502" s="39"/>
      <c r="H502" s="37">
        <f t="shared" si="87"/>
        <v>801602.34058092104</v>
      </c>
      <c r="I502" s="36">
        <f>'[1]App.2-BA_Fixed Asset Cont'!E689</f>
        <v>801602.34058092104</v>
      </c>
      <c r="J502" s="40">
        <f>C502/'[1]App.2-BA_Fixed Asset Cont'!D689*'[1]App.2-C_DepExp'!L502</f>
        <v>30.450733552432069</v>
      </c>
      <c r="K502" s="41">
        <f t="shared" si="88"/>
        <v>3.2839931369079645E-2</v>
      </c>
      <c r="L502" s="40">
        <v>60</v>
      </c>
      <c r="M502" s="50">
        <f t="shared" si="89"/>
        <v>1.6666666666666666E-2</v>
      </c>
      <c r="N502" s="43">
        <f t="shared" si="90"/>
        <v>257957.58504006464</v>
      </c>
      <c r="O502" s="43">
        <f t="shared" si="94"/>
        <v>13360.039009682017</v>
      </c>
      <c r="P502" s="44">
        <f t="shared" si="91"/>
        <v>6680.0195048410087</v>
      </c>
      <c r="Q502" s="45">
        <f t="shared" si="92"/>
        <v>277997.64355458767</v>
      </c>
      <c r="R502" s="46">
        <v>257877.22202487299</v>
      </c>
      <c r="S502" s="47">
        <f t="shared" si="93"/>
        <v>-20120.421529714687</v>
      </c>
    </row>
    <row r="503" spans="1:19" x14ac:dyDescent="0.45">
      <c r="A503" s="48">
        <v>1840</v>
      </c>
      <c r="B503" s="49" t="s">
        <v>55</v>
      </c>
      <c r="C503" s="36">
        <f>'[1]App.2-BA_Fixed Asset Cont'!M600</f>
        <v>2588157.022324434</v>
      </c>
      <c r="D503" s="36"/>
      <c r="E503" s="37">
        <f t="shared" si="85"/>
        <v>2588157.022324434</v>
      </c>
      <c r="F503" s="38">
        <f t="shared" si="86"/>
        <v>166977.88230638162</v>
      </c>
      <c r="G503" s="39"/>
      <c r="H503" s="37">
        <f t="shared" si="87"/>
        <v>166977.88230638162</v>
      </c>
      <c r="I503" s="36">
        <f>'[1]App.2-BA_Fixed Asset Cont'!E690</f>
        <v>166977.88230638162</v>
      </c>
      <c r="J503" s="40">
        <f>C503/'[1]App.2-BA_Fixed Asset Cont'!D690*'[1]App.2-C_DepExp'!L503</f>
        <v>36.124646830613571</v>
      </c>
      <c r="K503" s="41">
        <f t="shared" si="88"/>
        <v>2.7681931526941799E-2</v>
      </c>
      <c r="L503" s="40">
        <v>45</v>
      </c>
      <c r="M503" s="50">
        <f t="shared" si="89"/>
        <v>2.2222222222222223E-2</v>
      </c>
      <c r="N503" s="43">
        <f t="shared" si="90"/>
        <v>71645.185472958561</v>
      </c>
      <c r="O503" s="43">
        <f t="shared" si="94"/>
        <v>3710.6196068084805</v>
      </c>
      <c r="P503" s="44">
        <f t="shared" si="91"/>
        <v>1855.3098034042403</v>
      </c>
      <c r="Q503" s="45">
        <f t="shared" si="92"/>
        <v>77211.114883171278</v>
      </c>
      <c r="R503" s="46">
        <v>75339.923762105696</v>
      </c>
      <c r="S503" s="47">
        <f t="shared" si="93"/>
        <v>-1871.1911210655817</v>
      </c>
    </row>
    <row r="504" spans="1:19" x14ac:dyDescent="0.45">
      <c r="A504" s="48">
        <v>1845</v>
      </c>
      <c r="B504" s="49" t="s">
        <v>56</v>
      </c>
      <c r="C504" s="36">
        <f>'[1]App.2-BA_Fixed Asset Cont'!M601</f>
        <v>6328432.1143036261</v>
      </c>
      <c r="D504" s="36"/>
      <c r="E504" s="37">
        <f t="shared" si="85"/>
        <v>6328432.1143036261</v>
      </c>
      <c r="F504" s="38">
        <f t="shared" si="86"/>
        <v>399929.46999078494</v>
      </c>
      <c r="G504" s="39"/>
      <c r="H504" s="37">
        <f t="shared" si="87"/>
        <v>399929.46999078494</v>
      </c>
      <c r="I504" s="36">
        <f>'[1]App.2-BA_Fixed Asset Cont'!E691</f>
        <v>399929.46999078494</v>
      </c>
      <c r="J504" s="40">
        <f>C504/'[1]App.2-BA_Fixed Asset Cont'!D691*'[1]App.2-C_DepExp'!L504</f>
        <v>36.879468688124703</v>
      </c>
      <c r="K504" s="41">
        <f t="shared" si="88"/>
        <v>2.7115358099559686E-2</v>
      </c>
      <c r="L504" s="40">
        <v>45</v>
      </c>
      <c r="M504" s="50">
        <f t="shared" si="89"/>
        <v>2.2222222222222223E-2</v>
      </c>
      <c r="N504" s="43">
        <f t="shared" si="90"/>
        <v>171597.70298809645</v>
      </c>
      <c r="O504" s="43">
        <f t="shared" si="94"/>
        <v>8887.3215553507762</v>
      </c>
      <c r="P504" s="44">
        <f t="shared" si="91"/>
        <v>4443.6607776753881</v>
      </c>
      <c r="Q504" s="45">
        <f t="shared" si="92"/>
        <v>184928.68532112264</v>
      </c>
      <c r="R504" s="46">
        <v>189874.2185356</v>
      </c>
      <c r="S504" s="47">
        <f t="shared" si="93"/>
        <v>4945.5332144773565</v>
      </c>
    </row>
    <row r="505" spans="1:19" x14ac:dyDescent="0.45">
      <c r="A505" s="48">
        <v>1850</v>
      </c>
      <c r="B505" s="49" t="s">
        <v>57</v>
      </c>
      <c r="C505" s="36">
        <f>'[1]App.2-BA_Fixed Asset Cont'!M602</f>
        <v>7859201.6895164866</v>
      </c>
      <c r="D505" s="36"/>
      <c r="E505" s="37">
        <f t="shared" si="85"/>
        <v>7859201.6895164866</v>
      </c>
      <c r="F505" s="38">
        <f t="shared" si="86"/>
        <v>498350.80336915888</v>
      </c>
      <c r="G505" s="39"/>
      <c r="H505" s="37">
        <f t="shared" si="87"/>
        <v>498350.80336915888</v>
      </c>
      <c r="I505" s="36">
        <f>'[1]App.2-BA_Fixed Asset Cont'!E692</f>
        <v>498350.80336915888</v>
      </c>
      <c r="J505" s="40">
        <f>C505/'[1]App.2-BA_Fixed Asset Cont'!D692*'[1]App.2-C_DepExp'!L505</f>
        <v>32.671019474434686</v>
      </c>
      <c r="K505" s="41">
        <f t="shared" si="88"/>
        <v>3.0608166383742856E-2</v>
      </c>
      <c r="L505" s="40">
        <v>40</v>
      </c>
      <c r="M505" s="50">
        <f t="shared" si="89"/>
        <v>2.5000000000000001E-2</v>
      </c>
      <c r="N505" s="43">
        <f t="shared" si="90"/>
        <v>240555.7529561136</v>
      </c>
      <c r="O505" s="43">
        <f t="shared" si="94"/>
        <v>12458.770084228972</v>
      </c>
      <c r="P505" s="44">
        <f t="shared" si="91"/>
        <v>6229.3850421144862</v>
      </c>
      <c r="Q505" s="45">
        <f t="shared" si="92"/>
        <v>259243.90808245706</v>
      </c>
      <c r="R505" s="46">
        <v>240079.09377017099</v>
      </c>
      <c r="S505" s="47">
        <f t="shared" si="93"/>
        <v>-19164.814312286064</v>
      </c>
    </row>
    <row r="506" spans="1:19" x14ac:dyDescent="0.45">
      <c r="A506" s="48">
        <v>1855</v>
      </c>
      <c r="B506" s="49" t="s">
        <v>58</v>
      </c>
      <c r="C506" s="36">
        <f>'[1]App.2-BA_Fixed Asset Cont'!M603</f>
        <v>5178312.5900000008</v>
      </c>
      <c r="D506" s="36"/>
      <c r="E506" s="37">
        <f t="shared" si="85"/>
        <v>5178312.5900000008</v>
      </c>
      <c r="F506" s="38">
        <f t="shared" si="86"/>
        <v>1087500</v>
      </c>
      <c r="G506" s="39"/>
      <c r="H506" s="37">
        <f t="shared" si="87"/>
        <v>1087500</v>
      </c>
      <c r="I506" s="36">
        <f>'[1]App.2-BA_Fixed Asset Cont'!E693</f>
        <v>1087500</v>
      </c>
      <c r="J506" s="40">
        <f>C506/'[1]App.2-BA_Fixed Asset Cont'!D693*'[1]App.2-C_DepExp'!L506</f>
        <v>44.258609747881756</v>
      </c>
      <c r="K506" s="41">
        <f t="shared" si="88"/>
        <v>2.2594473836762587E-2</v>
      </c>
      <c r="L506" s="40">
        <v>60</v>
      </c>
      <c r="M506" s="50">
        <f t="shared" si="89"/>
        <v>1.6666666666666666E-2</v>
      </c>
      <c r="N506" s="43">
        <f t="shared" si="90"/>
        <v>117001.24833333334</v>
      </c>
      <c r="O506" s="43">
        <f t="shared" si="94"/>
        <v>18125</v>
      </c>
      <c r="P506" s="44">
        <f t="shared" si="91"/>
        <v>9062.5</v>
      </c>
      <c r="Q506" s="45">
        <f t="shared" si="92"/>
        <v>144188.74833333335</v>
      </c>
      <c r="R506" s="46">
        <v>112071.41</v>
      </c>
      <c r="S506" s="47">
        <f t="shared" si="93"/>
        <v>-32117.338333333348</v>
      </c>
    </row>
    <row r="507" spans="1:19" x14ac:dyDescent="0.45">
      <c r="A507" s="48">
        <v>1860</v>
      </c>
      <c r="B507" s="49" t="s">
        <v>59</v>
      </c>
      <c r="C507" s="36">
        <f>'[1]App.2-BA_Fixed Asset Cont'!M604</f>
        <v>0</v>
      </c>
      <c r="D507" s="36"/>
      <c r="E507" s="37">
        <f t="shared" si="85"/>
        <v>0</v>
      </c>
      <c r="F507" s="38">
        <f t="shared" si="86"/>
        <v>0</v>
      </c>
      <c r="G507" s="39"/>
      <c r="H507" s="37">
        <f t="shared" si="87"/>
        <v>0</v>
      </c>
      <c r="I507" s="36">
        <f>'[1]App.2-BA_Fixed Asset Cont'!E694</f>
        <v>0</v>
      </c>
      <c r="J507" s="40"/>
      <c r="K507" s="41">
        <f t="shared" si="88"/>
        <v>0</v>
      </c>
      <c r="L507" s="40">
        <v>25</v>
      </c>
      <c r="M507" s="50">
        <f t="shared" si="89"/>
        <v>0.04</v>
      </c>
      <c r="N507" s="43">
        <f t="shared" si="90"/>
        <v>0</v>
      </c>
      <c r="O507" s="43">
        <f t="shared" si="94"/>
        <v>0</v>
      </c>
      <c r="P507" s="44">
        <f t="shared" si="91"/>
        <v>0</v>
      </c>
      <c r="Q507" s="45">
        <f t="shared" si="92"/>
        <v>0</v>
      </c>
      <c r="R507" s="46">
        <v>0</v>
      </c>
      <c r="S507" s="47">
        <f t="shared" si="93"/>
        <v>0</v>
      </c>
    </row>
    <row r="508" spans="1:19" x14ac:dyDescent="0.45">
      <c r="A508" s="51">
        <v>1860</v>
      </c>
      <c r="B508" s="52" t="s">
        <v>60</v>
      </c>
      <c r="C508" s="36">
        <f>'[1]App.2-BA_Fixed Asset Cont'!M605</f>
        <v>3151496.0999999996</v>
      </c>
      <c r="D508" s="36"/>
      <c r="E508" s="37">
        <f t="shared" si="85"/>
        <v>3151496.0999999996</v>
      </c>
      <c r="F508" s="38">
        <f t="shared" si="86"/>
        <v>234500</v>
      </c>
      <c r="G508" s="39"/>
      <c r="H508" s="37">
        <f t="shared" si="87"/>
        <v>234500</v>
      </c>
      <c r="I508" s="36">
        <f>'[1]App.2-BA_Fixed Asset Cont'!E695</f>
        <v>234500</v>
      </c>
      <c r="J508" s="40">
        <f>C508/'[1]App.2-BA_Fixed Asset Cont'!D695*'[1]App.2-C_DepExp'!L508</f>
        <v>6.7197871192687408</v>
      </c>
      <c r="K508" s="41">
        <f t="shared" si="88"/>
        <v>0.14881423804818714</v>
      </c>
      <c r="L508" s="40">
        <v>12</v>
      </c>
      <c r="M508" s="50">
        <f t="shared" si="89"/>
        <v>8.3333333333333329E-2</v>
      </c>
      <c r="N508" s="43">
        <f t="shared" si="90"/>
        <v>468987.49083333329</v>
      </c>
      <c r="O508" s="43">
        <f t="shared" si="94"/>
        <v>19541.666666666668</v>
      </c>
      <c r="P508" s="44">
        <f t="shared" si="91"/>
        <v>9770.8333333333339</v>
      </c>
      <c r="Q508" s="45">
        <f t="shared" si="92"/>
        <v>498299.99083333329</v>
      </c>
      <c r="R508" s="46">
        <v>361163.80333333299</v>
      </c>
      <c r="S508" s="47">
        <f t="shared" si="93"/>
        <v>-137136.18750000029</v>
      </c>
    </row>
    <row r="509" spans="1:19" x14ac:dyDescent="0.45">
      <c r="A509" s="51">
        <v>1905</v>
      </c>
      <c r="B509" s="52" t="s">
        <v>47</v>
      </c>
      <c r="C509" s="36">
        <f>'[1]App.2-BA_Fixed Asset Cont'!M606</f>
        <v>0</v>
      </c>
      <c r="D509" s="36"/>
      <c r="E509" s="37">
        <f t="shared" si="85"/>
        <v>0</v>
      </c>
      <c r="F509" s="38">
        <f t="shared" si="86"/>
        <v>0</v>
      </c>
      <c r="G509" s="39"/>
      <c r="H509" s="37">
        <f t="shared" si="87"/>
        <v>0</v>
      </c>
      <c r="I509" s="36">
        <f>'[1]App.2-BA_Fixed Asset Cont'!E696</f>
        <v>0</v>
      </c>
      <c r="J509" s="40"/>
      <c r="K509" s="41">
        <f t="shared" si="88"/>
        <v>0</v>
      </c>
      <c r="L509" s="40"/>
      <c r="M509" s="50">
        <f t="shared" si="89"/>
        <v>0</v>
      </c>
      <c r="N509" s="43">
        <f t="shared" si="90"/>
        <v>0</v>
      </c>
      <c r="O509" s="43">
        <f t="shared" si="94"/>
        <v>0</v>
      </c>
      <c r="P509" s="44">
        <f t="shared" si="91"/>
        <v>0</v>
      </c>
      <c r="Q509" s="45">
        <f t="shared" si="92"/>
        <v>0</v>
      </c>
      <c r="R509" s="46">
        <v>0</v>
      </c>
      <c r="S509" s="47">
        <f t="shared" si="93"/>
        <v>0</v>
      </c>
    </row>
    <row r="510" spans="1:19" x14ac:dyDescent="0.45">
      <c r="A510" s="48">
        <v>1908</v>
      </c>
      <c r="B510" s="49" t="s">
        <v>61</v>
      </c>
      <c r="C510" s="36">
        <f>'[1]App.2-BA_Fixed Asset Cont'!M607</f>
        <v>0</v>
      </c>
      <c r="D510" s="36"/>
      <c r="E510" s="37">
        <f t="shared" si="85"/>
        <v>0</v>
      </c>
      <c r="F510" s="38">
        <f t="shared" si="86"/>
        <v>0</v>
      </c>
      <c r="G510" s="39"/>
      <c r="H510" s="37">
        <f t="shared" si="87"/>
        <v>0</v>
      </c>
      <c r="I510" s="36">
        <f>'[1]App.2-BA_Fixed Asset Cont'!E697</f>
        <v>0</v>
      </c>
      <c r="J510" s="40"/>
      <c r="K510" s="41">
        <f t="shared" si="88"/>
        <v>0</v>
      </c>
      <c r="L510" s="40"/>
      <c r="M510" s="50">
        <f t="shared" si="89"/>
        <v>0</v>
      </c>
      <c r="N510" s="43">
        <f t="shared" si="90"/>
        <v>0</v>
      </c>
      <c r="O510" s="43">
        <f t="shared" si="94"/>
        <v>0</v>
      </c>
      <c r="P510" s="44">
        <f t="shared" si="91"/>
        <v>0</v>
      </c>
      <c r="Q510" s="45">
        <f t="shared" si="92"/>
        <v>0</v>
      </c>
      <c r="R510" s="46">
        <v>0</v>
      </c>
      <c r="S510" s="47">
        <f t="shared" si="93"/>
        <v>0</v>
      </c>
    </row>
    <row r="511" spans="1:19" x14ac:dyDescent="0.45">
      <c r="A511" s="48">
        <v>1910</v>
      </c>
      <c r="B511" s="49" t="s">
        <v>49</v>
      </c>
      <c r="C511" s="36">
        <f>'[1]App.2-BA_Fixed Asset Cont'!M608</f>
        <v>461072.59545454546</v>
      </c>
      <c r="D511" s="36"/>
      <c r="E511" s="37">
        <f t="shared" si="85"/>
        <v>461072.59545454546</v>
      </c>
      <c r="F511" s="38">
        <f t="shared" si="86"/>
        <v>35000</v>
      </c>
      <c r="G511" s="39"/>
      <c r="H511" s="37">
        <f t="shared" si="87"/>
        <v>35000</v>
      </c>
      <c r="I511" s="36">
        <f>'[1]App.2-BA_Fixed Asset Cont'!E698</f>
        <v>35000</v>
      </c>
      <c r="J511" s="40">
        <f>C511/'[1]App.2-BA_Fixed Asset Cont'!D698*'[1]App.2-C_DepExp'!L511</f>
        <v>50.15167082695519</v>
      </c>
      <c r="K511" s="41">
        <f t="shared" si="88"/>
        <v>1.9939515144977514E-2</v>
      </c>
      <c r="L511" s="40">
        <v>55</v>
      </c>
      <c r="M511" s="50">
        <f t="shared" si="89"/>
        <v>1.8181818181818181E-2</v>
      </c>
      <c r="N511" s="43">
        <f t="shared" si="90"/>
        <v>9193.5640000000003</v>
      </c>
      <c r="O511" s="43">
        <f t="shared" si="94"/>
        <v>636.36363636363637</v>
      </c>
      <c r="P511" s="44">
        <f t="shared" si="91"/>
        <v>318.18181818181819</v>
      </c>
      <c r="Q511" s="45">
        <f t="shared" si="92"/>
        <v>10148.109454545454</v>
      </c>
      <c r="R511" s="46">
        <v>8686.1763636363594</v>
      </c>
      <c r="S511" s="47">
        <f t="shared" si="93"/>
        <v>-1461.933090909095</v>
      </c>
    </row>
    <row r="512" spans="1:19" x14ac:dyDescent="0.45">
      <c r="A512" s="48">
        <v>1915</v>
      </c>
      <c r="B512" s="49" t="s">
        <v>62</v>
      </c>
      <c r="C512" s="36">
        <f>'[1]App.2-BA_Fixed Asset Cont'!M609</f>
        <v>14633.829999999987</v>
      </c>
      <c r="D512" s="36"/>
      <c r="E512" s="37">
        <f t="shared" si="85"/>
        <v>14633.829999999987</v>
      </c>
      <c r="F512" s="38">
        <f t="shared" si="86"/>
        <v>0</v>
      </c>
      <c r="G512" s="39"/>
      <c r="H512" s="37">
        <f t="shared" si="87"/>
        <v>0</v>
      </c>
      <c r="I512" s="36">
        <f>'[1]App.2-BA_Fixed Asset Cont'!E699</f>
        <v>0</v>
      </c>
      <c r="J512" s="40">
        <f>C512/'[1]App.2-BA_Fixed Asset Cont'!D699*'[1]App.2-C_DepExp'!L512</f>
        <v>1.4976882993405436</v>
      </c>
      <c r="K512" s="41">
        <f t="shared" si="88"/>
        <v>0.66769567502150895</v>
      </c>
      <c r="L512" s="40">
        <v>10</v>
      </c>
      <c r="M512" s="50">
        <f t="shared" si="89"/>
        <v>0.1</v>
      </c>
      <c r="N512" s="43">
        <f t="shared" si="90"/>
        <v>9770.9449999999997</v>
      </c>
      <c r="O512" s="43">
        <f t="shared" si="94"/>
        <v>0</v>
      </c>
      <c r="P512" s="44">
        <f t="shared" si="91"/>
        <v>0</v>
      </c>
      <c r="Q512" s="45">
        <f t="shared" si="92"/>
        <v>9770.9449999999997</v>
      </c>
      <c r="R512" s="46">
        <v>4110.5</v>
      </c>
      <c r="S512" s="47">
        <f t="shared" si="93"/>
        <v>-5660.4449999999997</v>
      </c>
    </row>
    <row r="513" spans="1:19" x14ac:dyDescent="0.45">
      <c r="A513" s="48">
        <v>1915</v>
      </c>
      <c r="B513" s="49" t="s">
        <v>63</v>
      </c>
      <c r="C513" s="36">
        <f>'[1]App.2-BA_Fixed Asset Cont'!M610</f>
        <v>0</v>
      </c>
      <c r="D513" s="36"/>
      <c r="E513" s="37">
        <f t="shared" si="85"/>
        <v>0</v>
      </c>
      <c r="F513" s="38">
        <f t="shared" si="86"/>
        <v>0</v>
      </c>
      <c r="G513" s="39"/>
      <c r="H513" s="37">
        <f t="shared" si="87"/>
        <v>0</v>
      </c>
      <c r="I513" s="36">
        <f>'[1]App.2-BA_Fixed Asset Cont'!E700</f>
        <v>0</v>
      </c>
      <c r="J513" s="40"/>
      <c r="K513" s="41">
        <f t="shared" si="88"/>
        <v>0</v>
      </c>
      <c r="L513" s="40"/>
      <c r="M513" s="50">
        <f t="shared" si="89"/>
        <v>0</v>
      </c>
      <c r="N513" s="43">
        <f t="shared" si="90"/>
        <v>0</v>
      </c>
      <c r="O513" s="43">
        <f t="shared" si="94"/>
        <v>0</v>
      </c>
      <c r="P513" s="44">
        <f t="shared" si="91"/>
        <v>0</v>
      </c>
      <c r="Q513" s="45">
        <f t="shared" si="92"/>
        <v>0</v>
      </c>
      <c r="R513" s="46">
        <v>0</v>
      </c>
      <c r="S513" s="47">
        <f t="shared" si="93"/>
        <v>0</v>
      </c>
    </row>
    <row r="514" spans="1:19" x14ac:dyDescent="0.45">
      <c r="A514" s="48">
        <v>1920</v>
      </c>
      <c r="B514" s="49" t="s">
        <v>64</v>
      </c>
      <c r="C514" s="36">
        <f>'[1]App.2-BA_Fixed Asset Cont'!M611</f>
        <v>0</v>
      </c>
      <c r="D514" s="36"/>
      <c r="E514" s="37">
        <f t="shared" si="85"/>
        <v>0</v>
      </c>
      <c r="F514" s="38">
        <f t="shared" si="86"/>
        <v>0</v>
      </c>
      <c r="G514" s="39"/>
      <c r="H514" s="37">
        <f t="shared" si="87"/>
        <v>0</v>
      </c>
      <c r="I514" s="36">
        <f>'[1]App.2-BA_Fixed Asset Cont'!E701</f>
        <v>0</v>
      </c>
      <c r="J514" s="40">
        <f>C514/'[1]App.2-BA_Fixed Asset Cont'!D701*'[1]App.2-C_DepExp'!L514</f>
        <v>0</v>
      </c>
      <c r="K514" s="41">
        <f t="shared" si="88"/>
        <v>0</v>
      </c>
      <c r="L514" s="40"/>
      <c r="M514" s="50">
        <f t="shared" si="89"/>
        <v>0</v>
      </c>
      <c r="N514" s="43">
        <f t="shared" si="90"/>
        <v>0</v>
      </c>
      <c r="O514" s="43">
        <f t="shared" si="94"/>
        <v>0</v>
      </c>
      <c r="P514" s="44">
        <f t="shared" si="91"/>
        <v>0</v>
      </c>
      <c r="Q514" s="45">
        <f t="shared" si="92"/>
        <v>0</v>
      </c>
      <c r="R514" s="46">
        <v>0</v>
      </c>
      <c r="S514" s="47">
        <f t="shared" si="93"/>
        <v>0</v>
      </c>
    </row>
    <row r="515" spans="1:19" x14ac:dyDescent="0.45">
      <c r="A515" s="48">
        <v>1920</v>
      </c>
      <c r="B515" s="49" t="s">
        <v>65</v>
      </c>
      <c r="C515" s="36">
        <f>'[1]App.2-BA_Fixed Asset Cont'!M612</f>
        <v>0</v>
      </c>
      <c r="D515" s="36"/>
      <c r="E515" s="37">
        <f t="shared" si="85"/>
        <v>0</v>
      </c>
      <c r="F515" s="38">
        <f t="shared" si="86"/>
        <v>0</v>
      </c>
      <c r="G515" s="39"/>
      <c r="H515" s="37">
        <f t="shared" si="87"/>
        <v>0</v>
      </c>
      <c r="I515" s="36">
        <f>'[1]App.2-BA_Fixed Asset Cont'!E702</f>
        <v>0</v>
      </c>
      <c r="J515" s="40">
        <f>C515/'[1]App.2-BA_Fixed Asset Cont'!D702*'[1]App.2-C_DepExp'!L515</f>
        <v>0</v>
      </c>
      <c r="K515" s="41">
        <f t="shared" si="88"/>
        <v>0</v>
      </c>
      <c r="L515" s="40"/>
      <c r="M515" s="50">
        <f t="shared" si="89"/>
        <v>0</v>
      </c>
      <c r="N515" s="43">
        <f t="shared" si="90"/>
        <v>0</v>
      </c>
      <c r="O515" s="43">
        <f t="shared" si="94"/>
        <v>0</v>
      </c>
      <c r="P515" s="44">
        <f t="shared" si="91"/>
        <v>0</v>
      </c>
      <c r="Q515" s="45">
        <f t="shared" si="92"/>
        <v>0</v>
      </c>
      <c r="R515" s="46">
        <v>0</v>
      </c>
      <c r="S515" s="47">
        <f t="shared" si="93"/>
        <v>0</v>
      </c>
    </row>
    <row r="516" spans="1:19" x14ac:dyDescent="0.45">
      <c r="A516" s="48">
        <v>1920</v>
      </c>
      <c r="B516" s="49" t="s">
        <v>66</v>
      </c>
      <c r="C516" s="36">
        <f>'[1]App.2-BA_Fixed Asset Cont'!M613</f>
        <v>75134.200000000012</v>
      </c>
      <c r="D516" s="36"/>
      <c r="E516" s="37">
        <f t="shared" si="85"/>
        <v>75134.200000000012</v>
      </c>
      <c r="F516" s="38">
        <f t="shared" si="86"/>
        <v>21000</v>
      </c>
      <c r="G516" s="39"/>
      <c r="H516" s="37">
        <f t="shared" si="87"/>
        <v>21000</v>
      </c>
      <c r="I516" s="36">
        <f>'[1]App.2-BA_Fixed Asset Cont'!E703</f>
        <v>21000</v>
      </c>
      <c r="J516" s="40">
        <f>C516/'[1]App.2-BA_Fixed Asset Cont'!D703*'[1]App.2-C_DepExp'!L516</f>
        <v>1.7433960124151262</v>
      </c>
      <c r="K516" s="41">
        <f t="shared" si="88"/>
        <v>0.57359314400100081</v>
      </c>
      <c r="L516" s="40">
        <v>5</v>
      </c>
      <c r="M516" s="50">
        <f t="shared" si="89"/>
        <v>0.2</v>
      </c>
      <c r="N516" s="43">
        <f t="shared" si="90"/>
        <v>43096.462</v>
      </c>
      <c r="O516" s="43">
        <f t="shared" si="94"/>
        <v>4200</v>
      </c>
      <c r="P516" s="44">
        <f t="shared" si="91"/>
        <v>2100</v>
      </c>
      <c r="Q516" s="45">
        <f t="shared" si="92"/>
        <v>49396.462</v>
      </c>
      <c r="R516" s="46">
        <v>38501</v>
      </c>
      <c r="S516" s="47">
        <f t="shared" si="93"/>
        <v>-10895.462</v>
      </c>
    </row>
    <row r="517" spans="1:19" x14ac:dyDescent="0.45">
      <c r="A517" s="48">
        <v>1930</v>
      </c>
      <c r="B517" s="49" t="s">
        <v>67</v>
      </c>
      <c r="C517" s="36">
        <f>'[1]App.2-BA_Fixed Asset Cont'!M614</f>
        <v>1145183.6300000008</v>
      </c>
      <c r="D517" s="36"/>
      <c r="E517" s="37">
        <f t="shared" si="85"/>
        <v>1145183.6300000008</v>
      </c>
      <c r="F517" s="38">
        <f t="shared" si="86"/>
        <v>20000</v>
      </c>
      <c r="G517" s="39"/>
      <c r="H517" s="37">
        <f t="shared" si="87"/>
        <v>20000</v>
      </c>
      <c r="I517" s="36">
        <f>'[1]App.2-BA_Fixed Asset Cont'!E704</f>
        <v>20000</v>
      </c>
      <c r="J517" s="40">
        <f>C517/'[1]App.2-BA_Fixed Asset Cont'!D704*'[1]App.2-C_DepExp'!L517</f>
        <v>2.8735886680624203</v>
      </c>
      <c r="K517" s="41">
        <f t="shared" si="88"/>
        <v>0.34799691797026461</v>
      </c>
      <c r="L517" s="40">
        <v>8</v>
      </c>
      <c r="M517" s="50">
        <f t="shared" si="89"/>
        <v>0.125</v>
      </c>
      <c r="N517" s="43">
        <f t="shared" si="90"/>
        <v>398520.37375000014</v>
      </c>
      <c r="O517" s="43">
        <f t="shared" si="94"/>
        <v>2500</v>
      </c>
      <c r="P517" s="44">
        <f t="shared" si="91"/>
        <v>1250</v>
      </c>
      <c r="Q517" s="45">
        <f t="shared" si="92"/>
        <v>402270.37375000014</v>
      </c>
      <c r="R517" s="46">
        <v>202671.06</v>
      </c>
      <c r="S517" s="47">
        <f t="shared" si="93"/>
        <v>-199599.31375000015</v>
      </c>
    </row>
    <row r="518" spans="1:19" x14ac:dyDescent="0.45">
      <c r="A518" s="48">
        <v>1935</v>
      </c>
      <c r="B518" s="49" t="s">
        <v>68</v>
      </c>
      <c r="C518" s="36">
        <f>'[1]App.2-BA_Fixed Asset Cont'!M615</f>
        <v>0</v>
      </c>
      <c r="D518" s="36"/>
      <c r="E518" s="37">
        <f t="shared" si="85"/>
        <v>0</v>
      </c>
      <c r="F518" s="38">
        <f t="shared" si="86"/>
        <v>0</v>
      </c>
      <c r="G518" s="39"/>
      <c r="H518" s="37">
        <f t="shared" si="87"/>
        <v>0</v>
      </c>
      <c r="I518" s="36">
        <f>'[1]App.2-BA_Fixed Asset Cont'!E705</f>
        <v>0</v>
      </c>
      <c r="J518" s="40"/>
      <c r="K518" s="41">
        <f t="shared" si="88"/>
        <v>0</v>
      </c>
      <c r="L518" s="40"/>
      <c r="M518" s="50">
        <f t="shared" si="89"/>
        <v>0</v>
      </c>
      <c r="N518" s="43">
        <f t="shared" si="90"/>
        <v>0</v>
      </c>
      <c r="O518" s="43">
        <f t="shared" si="94"/>
        <v>0</v>
      </c>
      <c r="P518" s="44">
        <f t="shared" si="91"/>
        <v>0</v>
      </c>
      <c r="Q518" s="45">
        <f t="shared" si="92"/>
        <v>0</v>
      </c>
      <c r="R518" s="46">
        <v>0</v>
      </c>
      <c r="S518" s="47">
        <f t="shared" si="93"/>
        <v>0</v>
      </c>
    </row>
    <row r="519" spans="1:19" x14ac:dyDescent="0.45">
      <c r="A519" s="48">
        <v>1940</v>
      </c>
      <c r="B519" s="49" t="s">
        <v>69</v>
      </c>
      <c r="C519" s="36">
        <f>'[1]App.2-BA_Fixed Asset Cont'!M616</f>
        <v>87977.139999999985</v>
      </c>
      <c r="D519" s="36"/>
      <c r="E519" s="37">
        <f t="shared" si="85"/>
        <v>87977.139999999985</v>
      </c>
      <c r="F519" s="38">
        <f t="shared" si="86"/>
        <v>20000</v>
      </c>
      <c r="G519" s="39"/>
      <c r="H519" s="37">
        <f t="shared" si="87"/>
        <v>20000</v>
      </c>
      <c r="I519" s="36">
        <f>'[1]App.2-BA_Fixed Asset Cont'!E706</f>
        <v>20000</v>
      </c>
      <c r="J519" s="40">
        <f>C519/'[1]App.2-BA_Fixed Asset Cont'!D706*'[1]App.2-C_DepExp'!L519</f>
        <v>3.1557558546411171</v>
      </c>
      <c r="K519" s="41">
        <f t="shared" si="88"/>
        <v>0.31688129439079288</v>
      </c>
      <c r="L519" s="40">
        <v>10</v>
      </c>
      <c r="M519" s="50">
        <f t="shared" si="89"/>
        <v>0.1</v>
      </c>
      <c r="N519" s="43">
        <f t="shared" si="90"/>
        <v>27878.309999999994</v>
      </c>
      <c r="O519" s="43">
        <f t="shared" si="94"/>
        <v>2000</v>
      </c>
      <c r="P519" s="44">
        <f t="shared" si="91"/>
        <v>1000</v>
      </c>
      <c r="Q519" s="45">
        <f t="shared" si="92"/>
        <v>30878.309999999994</v>
      </c>
      <c r="R519" s="46">
        <v>20180.060000000001</v>
      </c>
      <c r="S519" s="47">
        <f t="shared" si="93"/>
        <v>-10698.249999999993</v>
      </c>
    </row>
    <row r="520" spans="1:19" x14ac:dyDescent="0.45">
      <c r="A520" s="48">
        <v>1945</v>
      </c>
      <c r="B520" s="49" t="s">
        <v>70</v>
      </c>
      <c r="C520" s="36">
        <f>'[1]App.2-BA_Fixed Asset Cont'!M617</f>
        <v>13388.310000000001</v>
      </c>
      <c r="D520" s="36"/>
      <c r="E520" s="37">
        <f t="shared" si="85"/>
        <v>13388.310000000001</v>
      </c>
      <c r="F520" s="38">
        <f t="shared" si="86"/>
        <v>0</v>
      </c>
      <c r="G520" s="39"/>
      <c r="H520" s="37">
        <f t="shared" si="87"/>
        <v>0</v>
      </c>
      <c r="I520" s="36">
        <f>'[1]App.2-BA_Fixed Asset Cont'!E707</f>
        <v>0</v>
      </c>
      <c r="J520" s="40">
        <f>C520/'[1]App.2-BA_Fixed Asset Cont'!D707*'[1]App.2-C_DepExp'!L520</f>
        <v>3.4459193903118579</v>
      </c>
      <c r="K520" s="41">
        <f t="shared" si="88"/>
        <v>0.29019831479850705</v>
      </c>
      <c r="L520" s="40">
        <v>8</v>
      </c>
      <c r="M520" s="50">
        <f t="shared" si="89"/>
        <v>0.125</v>
      </c>
      <c r="N520" s="43">
        <f t="shared" si="90"/>
        <v>3885.2650000000003</v>
      </c>
      <c r="O520" s="43">
        <f t="shared" si="94"/>
        <v>0</v>
      </c>
      <c r="P520" s="44">
        <f t="shared" si="91"/>
        <v>0</v>
      </c>
      <c r="Q520" s="45">
        <f t="shared" si="92"/>
        <v>3885.2650000000003</v>
      </c>
      <c r="R520" s="46">
        <v>3885.27</v>
      </c>
      <c r="S520" s="47">
        <f t="shared" si="93"/>
        <v>4.999999999654392E-3</v>
      </c>
    </row>
    <row r="521" spans="1:19" x14ac:dyDescent="0.45">
      <c r="A521" s="48">
        <v>1950</v>
      </c>
      <c r="B521" s="49" t="s">
        <v>71</v>
      </c>
      <c r="C521" s="36">
        <f>'[1]App.2-BA_Fixed Asset Cont'!M618</f>
        <v>143068.60999999999</v>
      </c>
      <c r="D521" s="36"/>
      <c r="E521" s="37">
        <f t="shared" si="85"/>
        <v>143068.60999999999</v>
      </c>
      <c r="F521" s="38">
        <f t="shared" si="86"/>
        <v>0</v>
      </c>
      <c r="G521" s="39"/>
      <c r="H521" s="37">
        <f t="shared" si="87"/>
        <v>0</v>
      </c>
      <c r="I521" s="36">
        <f>'[1]App.2-BA_Fixed Asset Cont'!E708</f>
        <v>0</v>
      </c>
      <c r="J521" s="40">
        <f>C521/'[1]App.2-BA_Fixed Asset Cont'!D708*'[1]App.2-C_DepExp'!L521</f>
        <v>5.0945966776280018</v>
      </c>
      <c r="K521" s="41">
        <f t="shared" si="88"/>
        <v>0.19628639189267302</v>
      </c>
      <c r="L521" s="40">
        <v>8</v>
      </c>
      <c r="M521" s="50">
        <f t="shared" si="89"/>
        <v>0.125</v>
      </c>
      <c r="N521" s="43">
        <f t="shared" si="90"/>
        <v>28082.421249999996</v>
      </c>
      <c r="O521" s="43">
        <f t="shared" si="94"/>
        <v>0</v>
      </c>
      <c r="P521" s="44">
        <f t="shared" si="91"/>
        <v>0</v>
      </c>
      <c r="Q521" s="45">
        <f t="shared" si="92"/>
        <v>28082.421249999996</v>
      </c>
      <c r="R521" s="46">
        <v>27665.06</v>
      </c>
      <c r="S521" s="47">
        <f t="shared" si="93"/>
        <v>-417.36124999999447</v>
      </c>
    </row>
    <row r="522" spans="1:19" x14ac:dyDescent="0.45">
      <c r="A522" s="48">
        <v>1955</v>
      </c>
      <c r="B522" s="49" t="s">
        <v>72</v>
      </c>
      <c r="C522" s="36">
        <f>'[1]App.2-BA_Fixed Asset Cont'!M619</f>
        <v>25532.32</v>
      </c>
      <c r="D522" s="36"/>
      <c r="E522" s="37">
        <f t="shared" si="85"/>
        <v>25532.32</v>
      </c>
      <c r="F522" s="38">
        <f t="shared" si="86"/>
        <v>0</v>
      </c>
      <c r="G522" s="39"/>
      <c r="H522" s="37">
        <f t="shared" si="87"/>
        <v>0</v>
      </c>
      <c r="I522" s="36">
        <f>'[1]App.2-BA_Fixed Asset Cont'!E709</f>
        <v>0</v>
      </c>
      <c r="J522" s="40">
        <f>C522/'[1]App.2-BA_Fixed Asset Cont'!D709*'[1]App.2-C_DepExp'!L522</f>
        <v>0</v>
      </c>
      <c r="K522" s="41">
        <f t="shared" si="88"/>
        <v>0</v>
      </c>
      <c r="L522" s="40"/>
      <c r="M522" s="50">
        <f t="shared" si="89"/>
        <v>0</v>
      </c>
      <c r="N522" s="43">
        <f t="shared" si="90"/>
        <v>0</v>
      </c>
      <c r="O522" s="43">
        <f t="shared" si="94"/>
        <v>0</v>
      </c>
      <c r="P522" s="44">
        <f t="shared" si="91"/>
        <v>0</v>
      </c>
      <c r="Q522" s="45">
        <f t="shared" si="92"/>
        <v>0</v>
      </c>
      <c r="R522" s="46">
        <v>3191.54</v>
      </c>
      <c r="S522" s="47">
        <f t="shared" si="93"/>
        <v>3191.54</v>
      </c>
    </row>
    <row r="523" spans="1:19" x14ac:dyDescent="0.45">
      <c r="A523" s="51">
        <v>1955</v>
      </c>
      <c r="B523" s="52" t="s">
        <v>73</v>
      </c>
      <c r="C523" s="36">
        <f>'[1]App.2-BA_Fixed Asset Cont'!M620</f>
        <v>0</v>
      </c>
      <c r="D523" s="36"/>
      <c r="E523" s="37">
        <f t="shared" si="85"/>
        <v>0</v>
      </c>
      <c r="F523" s="38">
        <f t="shared" si="86"/>
        <v>0</v>
      </c>
      <c r="G523" s="39"/>
      <c r="H523" s="37">
        <f t="shared" si="87"/>
        <v>0</v>
      </c>
      <c r="I523" s="36">
        <f>'[1]App.2-BA_Fixed Asset Cont'!E710</f>
        <v>0</v>
      </c>
      <c r="J523" s="40"/>
      <c r="K523" s="41">
        <f t="shared" si="88"/>
        <v>0</v>
      </c>
      <c r="L523" s="40"/>
      <c r="M523" s="50">
        <f t="shared" si="89"/>
        <v>0</v>
      </c>
      <c r="N523" s="43">
        <f t="shared" si="90"/>
        <v>0</v>
      </c>
      <c r="O523" s="43">
        <f t="shared" si="94"/>
        <v>0</v>
      </c>
      <c r="P523" s="44">
        <f t="shared" si="91"/>
        <v>0</v>
      </c>
      <c r="Q523" s="45">
        <f t="shared" si="92"/>
        <v>0</v>
      </c>
      <c r="R523" s="46">
        <v>0</v>
      </c>
      <c r="S523" s="47">
        <f t="shared" si="93"/>
        <v>0</v>
      </c>
    </row>
    <row r="524" spans="1:19" x14ac:dyDescent="0.45">
      <c r="A524" s="48">
        <v>1960</v>
      </c>
      <c r="B524" s="49" t="s">
        <v>74</v>
      </c>
      <c r="C524" s="36">
        <f>'[1]App.2-BA_Fixed Asset Cont'!M621</f>
        <v>0</v>
      </c>
      <c r="D524" s="36"/>
      <c r="E524" s="37">
        <f t="shared" si="85"/>
        <v>0</v>
      </c>
      <c r="F524" s="38">
        <f t="shared" si="86"/>
        <v>0</v>
      </c>
      <c r="G524" s="39"/>
      <c r="H524" s="37">
        <f t="shared" si="87"/>
        <v>0</v>
      </c>
      <c r="I524" s="36">
        <f>'[1]App.2-BA_Fixed Asset Cont'!E711</f>
        <v>0</v>
      </c>
      <c r="J524" s="40"/>
      <c r="K524" s="41">
        <f t="shared" si="88"/>
        <v>0</v>
      </c>
      <c r="L524" s="40"/>
      <c r="M524" s="50">
        <f t="shared" si="89"/>
        <v>0</v>
      </c>
      <c r="N524" s="43">
        <f t="shared" si="90"/>
        <v>0</v>
      </c>
      <c r="O524" s="43">
        <f t="shared" si="94"/>
        <v>0</v>
      </c>
      <c r="P524" s="44">
        <f t="shared" si="91"/>
        <v>0</v>
      </c>
      <c r="Q524" s="45">
        <f t="shared" si="92"/>
        <v>0</v>
      </c>
      <c r="R524" s="46">
        <v>0</v>
      </c>
      <c r="S524" s="47">
        <f t="shared" si="93"/>
        <v>0</v>
      </c>
    </row>
    <row r="525" spans="1:19" x14ac:dyDescent="0.45">
      <c r="A525" s="51">
        <v>1970</v>
      </c>
      <c r="B525" s="53" t="s">
        <v>75</v>
      </c>
      <c r="C525" s="36">
        <f>'[1]App.2-BA_Fixed Asset Cont'!M622</f>
        <v>0</v>
      </c>
      <c r="D525" s="36"/>
      <c r="E525" s="37">
        <f t="shared" si="85"/>
        <v>0</v>
      </c>
      <c r="F525" s="38">
        <f t="shared" si="86"/>
        <v>0</v>
      </c>
      <c r="G525" s="39"/>
      <c r="H525" s="37">
        <f t="shared" si="87"/>
        <v>0</v>
      </c>
      <c r="I525" s="36">
        <f>'[1]App.2-BA_Fixed Asset Cont'!E712</f>
        <v>0</v>
      </c>
      <c r="J525" s="40"/>
      <c r="K525" s="41">
        <f t="shared" si="88"/>
        <v>0</v>
      </c>
      <c r="L525" s="40"/>
      <c r="M525" s="50">
        <f t="shared" si="89"/>
        <v>0</v>
      </c>
      <c r="N525" s="43">
        <f t="shared" si="90"/>
        <v>0</v>
      </c>
      <c r="O525" s="43">
        <f t="shared" si="94"/>
        <v>0</v>
      </c>
      <c r="P525" s="44">
        <f t="shared" si="91"/>
        <v>0</v>
      </c>
      <c r="Q525" s="45">
        <f t="shared" si="92"/>
        <v>0</v>
      </c>
      <c r="R525" s="46">
        <v>0</v>
      </c>
      <c r="S525" s="47">
        <f t="shared" si="93"/>
        <v>0</v>
      </c>
    </row>
    <row r="526" spans="1:19" x14ac:dyDescent="0.45">
      <c r="A526" s="48">
        <v>1975</v>
      </c>
      <c r="B526" s="49" t="s">
        <v>76</v>
      </c>
      <c r="C526" s="36">
        <f>'[1]App.2-BA_Fixed Asset Cont'!M623</f>
        <v>0</v>
      </c>
      <c r="D526" s="36"/>
      <c r="E526" s="37">
        <f t="shared" si="85"/>
        <v>0</v>
      </c>
      <c r="F526" s="38">
        <f t="shared" si="86"/>
        <v>0</v>
      </c>
      <c r="G526" s="39"/>
      <c r="H526" s="37">
        <f t="shared" si="87"/>
        <v>0</v>
      </c>
      <c r="I526" s="36">
        <f>'[1]App.2-BA_Fixed Asset Cont'!E713</f>
        <v>0</v>
      </c>
      <c r="J526" s="40"/>
      <c r="K526" s="41">
        <f t="shared" si="88"/>
        <v>0</v>
      </c>
      <c r="L526" s="40"/>
      <c r="M526" s="50">
        <f t="shared" si="89"/>
        <v>0</v>
      </c>
      <c r="N526" s="43">
        <f t="shared" si="90"/>
        <v>0</v>
      </c>
      <c r="O526" s="43">
        <f t="shared" si="94"/>
        <v>0</v>
      </c>
      <c r="P526" s="44">
        <f t="shared" si="91"/>
        <v>0</v>
      </c>
      <c r="Q526" s="45">
        <f t="shared" si="92"/>
        <v>0</v>
      </c>
      <c r="R526" s="46">
        <v>0</v>
      </c>
      <c r="S526" s="47">
        <f t="shared" si="93"/>
        <v>0</v>
      </c>
    </row>
    <row r="527" spans="1:19" x14ac:dyDescent="0.45">
      <c r="A527" s="48">
        <v>1980</v>
      </c>
      <c r="B527" s="49" t="s">
        <v>77</v>
      </c>
      <c r="C527" s="36">
        <f>'[1]App.2-BA_Fixed Asset Cont'!M624</f>
        <v>273842.40999999992</v>
      </c>
      <c r="D527" s="36"/>
      <c r="E527" s="37">
        <f t="shared" si="85"/>
        <v>273842.40999999992</v>
      </c>
      <c r="F527" s="38">
        <f t="shared" si="86"/>
        <v>90000</v>
      </c>
      <c r="G527" s="39"/>
      <c r="H527" s="37">
        <f t="shared" si="87"/>
        <v>90000</v>
      </c>
      <c r="I527" s="36">
        <f>'[1]App.2-BA_Fixed Asset Cont'!E714</f>
        <v>90000</v>
      </c>
      <c r="J527" s="40">
        <f>C527/'[1]App.2-BA_Fixed Asset Cont'!D714*'[1]App.2-C_DepExp'!L527</f>
        <v>2.4350229656995563</v>
      </c>
      <c r="K527" s="41">
        <f t="shared" si="88"/>
        <v>0.41067374480088759</v>
      </c>
      <c r="L527" s="40">
        <v>5</v>
      </c>
      <c r="M527" s="50">
        <f t="shared" si="89"/>
        <v>0.2</v>
      </c>
      <c r="N527" s="43">
        <f t="shared" si="90"/>
        <v>112459.88799999999</v>
      </c>
      <c r="O527" s="43">
        <f t="shared" si="94"/>
        <v>18000</v>
      </c>
      <c r="P527" s="44">
        <f t="shared" si="91"/>
        <v>9000</v>
      </c>
      <c r="Q527" s="45">
        <f t="shared" si="92"/>
        <v>139459.88799999998</v>
      </c>
      <c r="R527" s="46">
        <v>97656.84</v>
      </c>
      <c r="S527" s="47">
        <f t="shared" si="93"/>
        <v>-41803.047999999981</v>
      </c>
    </row>
    <row r="528" spans="1:19" x14ac:dyDescent="0.45">
      <c r="A528" s="48">
        <v>1985</v>
      </c>
      <c r="B528" s="49" t="s">
        <v>78</v>
      </c>
      <c r="C528" s="36">
        <f>'[1]App.2-BA_Fixed Asset Cont'!M625</f>
        <v>0</v>
      </c>
      <c r="D528" s="36"/>
      <c r="E528" s="37">
        <f t="shared" si="85"/>
        <v>0</v>
      </c>
      <c r="F528" s="38">
        <f t="shared" si="86"/>
        <v>0</v>
      </c>
      <c r="G528" s="39"/>
      <c r="H528" s="37">
        <f t="shared" si="87"/>
        <v>0</v>
      </c>
      <c r="I528" s="36">
        <f>'[1]App.2-BA_Fixed Asset Cont'!E715</f>
        <v>0</v>
      </c>
      <c r="J528" s="40"/>
      <c r="K528" s="41">
        <f t="shared" si="88"/>
        <v>0</v>
      </c>
      <c r="L528" s="40"/>
      <c r="M528" s="50">
        <f t="shared" si="89"/>
        <v>0</v>
      </c>
      <c r="N528" s="43">
        <f t="shared" si="90"/>
        <v>0</v>
      </c>
      <c r="O528" s="43">
        <f t="shared" si="94"/>
        <v>0</v>
      </c>
      <c r="P528" s="44">
        <f t="shared" si="91"/>
        <v>0</v>
      </c>
      <c r="Q528" s="45">
        <f t="shared" si="92"/>
        <v>0</v>
      </c>
      <c r="R528" s="46">
        <v>0</v>
      </c>
      <c r="S528" s="47">
        <f t="shared" si="93"/>
        <v>0</v>
      </c>
    </row>
    <row r="529" spans="1:19" x14ac:dyDescent="0.45">
      <c r="A529" s="48">
        <v>1990</v>
      </c>
      <c r="B529" s="54" t="s">
        <v>79</v>
      </c>
      <c r="C529" s="36">
        <f>'[1]App.2-BA_Fixed Asset Cont'!M626</f>
        <v>0</v>
      </c>
      <c r="D529" s="36"/>
      <c r="E529" s="37">
        <f t="shared" si="85"/>
        <v>0</v>
      </c>
      <c r="F529" s="38">
        <f t="shared" si="86"/>
        <v>0</v>
      </c>
      <c r="G529" s="39"/>
      <c r="H529" s="37">
        <f t="shared" si="87"/>
        <v>0</v>
      </c>
      <c r="I529" s="36">
        <f>'[1]App.2-BA_Fixed Asset Cont'!E716</f>
        <v>0</v>
      </c>
      <c r="J529" s="40"/>
      <c r="K529" s="41">
        <f t="shared" si="88"/>
        <v>0</v>
      </c>
      <c r="L529" s="40"/>
      <c r="M529" s="50">
        <f t="shared" si="89"/>
        <v>0</v>
      </c>
      <c r="N529" s="43">
        <f t="shared" si="90"/>
        <v>0</v>
      </c>
      <c r="O529" s="43">
        <f t="shared" si="94"/>
        <v>0</v>
      </c>
      <c r="P529" s="44">
        <f t="shared" si="91"/>
        <v>0</v>
      </c>
      <c r="Q529" s="45">
        <f t="shared" si="92"/>
        <v>0</v>
      </c>
      <c r="R529" s="46">
        <v>0</v>
      </c>
      <c r="S529" s="47">
        <f t="shared" si="93"/>
        <v>0</v>
      </c>
    </row>
    <row r="530" spans="1:19" ht="14.65" thickBot="1" x14ac:dyDescent="0.5">
      <c r="A530" s="48">
        <v>1995</v>
      </c>
      <c r="B530" s="49" t="s">
        <v>80</v>
      </c>
      <c r="C530" s="36">
        <f>'[1]App.2-BA_Fixed Asset Cont'!M627</f>
        <v>-5366728.33</v>
      </c>
      <c r="D530" s="36"/>
      <c r="E530" s="37">
        <f t="shared" si="85"/>
        <v>-5366728.33</v>
      </c>
      <c r="F530" s="38">
        <f t="shared" si="86"/>
        <v>0</v>
      </c>
      <c r="G530" s="55"/>
      <c r="H530" s="37">
        <f t="shared" si="87"/>
        <v>0</v>
      </c>
      <c r="I530" s="36">
        <f>'[1]App.2-BA_Fixed Asset Cont'!E717</f>
        <v>0</v>
      </c>
      <c r="J530" s="40">
        <f>C530/'[1]App.2-BA_Fixed Asset Cont'!D717*'[1]App.2-C_DepExp'!L530</f>
        <v>19.758412816207251</v>
      </c>
      <c r="K530" s="41">
        <f t="shared" si="88"/>
        <v>5.061135270843866E-2</v>
      </c>
      <c r="L530" s="40">
        <v>25</v>
      </c>
      <c r="M530" s="50">
        <f t="shared" si="89"/>
        <v>0.04</v>
      </c>
      <c r="N530" s="43">
        <f t="shared" si="90"/>
        <v>-271617.38040000002</v>
      </c>
      <c r="O530" s="43">
        <f t="shared" si="94"/>
        <v>0</v>
      </c>
      <c r="P530" s="44">
        <f t="shared" si="91"/>
        <v>0</v>
      </c>
      <c r="Q530" s="45">
        <f t="shared" si="92"/>
        <v>-271617.38040000002</v>
      </c>
      <c r="R530" s="46">
        <v>-113173.91</v>
      </c>
      <c r="S530" s="47">
        <f t="shared" si="93"/>
        <v>158443.47040000002</v>
      </c>
    </row>
    <row r="531" spans="1:19" ht="15" thickTop="1" thickBot="1" x14ac:dyDescent="0.5">
      <c r="A531" s="82">
        <v>2440</v>
      </c>
      <c r="B531" s="83" t="s">
        <v>96</v>
      </c>
      <c r="C531" s="36">
        <f>'[1]App.2-BA_Fixed Asset Cont'!M628</f>
        <v>-3161903.3479999998</v>
      </c>
      <c r="D531" s="84"/>
      <c r="E531" s="85"/>
      <c r="F531" s="86">
        <f>I531</f>
        <v>-652500</v>
      </c>
      <c r="G531" s="87"/>
      <c r="H531" s="85">
        <f t="shared" si="87"/>
        <v>-652500</v>
      </c>
      <c r="I531" s="36">
        <f>'[1]App.2-BA_Fixed Asset Cont'!E718</f>
        <v>-652500</v>
      </c>
      <c r="J531" s="40">
        <f>C531/'[1]App.2-BA_Fixed Asset Cont'!D718*'[1]App.2-C_DepExp'!L531</f>
        <v>57.075520640961678</v>
      </c>
      <c r="K531" s="41">
        <f t="shared" si="88"/>
        <v>1.7520646132876884E-2</v>
      </c>
      <c r="L531" s="88">
        <v>60</v>
      </c>
      <c r="M531" s="50">
        <f t="shared" si="89"/>
        <v>1.6666666666666666E-2</v>
      </c>
      <c r="N531" s="43">
        <f t="shared" si="90"/>
        <v>0</v>
      </c>
      <c r="O531" s="43">
        <f t="shared" si="94"/>
        <v>-10875</v>
      </c>
      <c r="P531" s="44">
        <f t="shared" si="91"/>
        <v>-5437.5</v>
      </c>
      <c r="Q531" s="45">
        <f t="shared" si="92"/>
        <v>-16312.5</v>
      </c>
      <c r="R531" s="46">
        <v>-40502.279181818201</v>
      </c>
      <c r="S531" s="47">
        <f t="shared" si="93"/>
        <v>-24189.779181818201</v>
      </c>
    </row>
    <row r="532" spans="1:19" ht="15" thickTop="1" thickBot="1" x14ac:dyDescent="0.5">
      <c r="A532" s="58"/>
      <c r="B532" s="59" t="s">
        <v>81</v>
      </c>
      <c r="C532" s="60">
        <f t="shared" ref="C532:I532" si="95">SUM(C493:C531)</f>
        <v>34606658.648365855</v>
      </c>
      <c r="D532" s="60">
        <f t="shared" si="95"/>
        <v>0</v>
      </c>
      <c r="E532" s="60">
        <f t="shared" si="95"/>
        <v>37768561.996365853</v>
      </c>
      <c r="F532" s="60">
        <f t="shared" si="95"/>
        <v>3242950</v>
      </c>
      <c r="G532" s="60">
        <f t="shared" si="95"/>
        <v>0</v>
      </c>
      <c r="H532" s="60">
        <f t="shared" si="95"/>
        <v>3242950</v>
      </c>
      <c r="I532" s="60">
        <f t="shared" si="95"/>
        <v>3242950</v>
      </c>
      <c r="J532" s="61"/>
      <c r="K532" s="61"/>
      <c r="L532" s="61"/>
      <c r="M532" s="61"/>
      <c r="N532" s="60">
        <f t="shared" ref="N532:S532" si="96">SUM(N493:N531)</f>
        <v>2402309.6104662851</v>
      </c>
      <c r="O532" s="60">
        <f t="shared" si="96"/>
        <v>113896.57063415562</v>
      </c>
      <c r="P532" s="60">
        <f t="shared" si="96"/>
        <v>56948.285317077811</v>
      </c>
      <c r="Q532" s="60">
        <f t="shared" si="96"/>
        <v>2573154.4664175184</v>
      </c>
      <c r="R532" s="60">
        <f t="shared" si="96"/>
        <v>1842779.780881773</v>
      </c>
      <c r="S532" s="60">
        <f t="shared" si="96"/>
        <v>-730374.6855357457</v>
      </c>
    </row>
    <row r="533" spans="1:19" x14ac:dyDescent="0.45">
      <c r="A533" s="68"/>
      <c r="B533" s="69"/>
      <c r="C533" s="70"/>
      <c r="D533" s="70"/>
      <c r="E533" s="70"/>
      <c r="F533" s="70"/>
      <c r="G533" s="70"/>
      <c r="H533" s="70"/>
      <c r="I533" s="70"/>
      <c r="J533" s="70"/>
      <c r="K533" s="70"/>
      <c r="L533" s="71"/>
      <c r="M533" s="72"/>
      <c r="N533" s="70"/>
      <c r="O533" s="70"/>
      <c r="P533" s="70"/>
      <c r="Q533" s="70"/>
      <c r="R533" s="70"/>
      <c r="S533" s="70"/>
    </row>
    <row r="534" spans="1:19" x14ac:dyDescent="0.45">
      <c r="A534" s="1"/>
      <c r="B534" s="1"/>
      <c r="C534" s="1"/>
      <c r="D534" s="1"/>
      <c r="E534" s="1"/>
      <c r="F534" s="1"/>
      <c r="G534" s="1"/>
      <c r="H534" s="1"/>
      <c r="I534" s="1"/>
      <c r="J534" s="1"/>
      <c r="K534" s="1"/>
      <c r="L534" s="1"/>
      <c r="M534" s="1"/>
      <c r="N534" s="1"/>
      <c r="O534" s="1"/>
      <c r="P534" s="1"/>
      <c r="Q534" s="1"/>
      <c r="R534" s="81"/>
      <c r="S534" s="1"/>
    </row>
    <row r="535" spans="1:19" x14ac:dyDescent="0.45">
      <c r="A535" s="73" t="s">
        <v>82</v>
      </c>
      <c r="B535" s="1" t="s">
        <v>83</v>
      </c>
      <c r="C535" s="1"/>
      <c r="D535" s="1"/>
      <c r="E535" s="1"/>
      <c r="F535" s="1"/>
      <c r="G535" s="1"/>
      <c r="H535" s="1"/>
      <c r="I535" s="1"/>
      <c r="J535" s="1"/>
      <c r="K535" s="1"/>
      <c r="L535" s="1"/>
      <c r="M535" s="1"/>
      <c r="N535" s="1"/>
      <c r="O535" s="1"/>
      <c r="P535" s="1"/>
      <c r="Q535" s="1"/>
      <c r="R535" s="1"/>
      <c r="S535" s="1"/>
    </row>
    <row r="536" spans="1:19" x14ac:dyDescent="0.45">
      <c r="A536" s="1"/>
      <c r="B536" s="104" t="s">
        <v>84</v>
      </c>
      <c r="C536" s="104"/>
      <c r="D536" s="104"/>
      <c r="E536" s="104"/>
      <c r="F536" s="104"/>
      <c r="G536" s="104"/>
      <c r="H536" s="104"/>
      <c r="I536" s="104"/>
      <c r="J536" s="104"/>
      <c r="K536" s="104"/>
      <c r="L536" s="104"/>
      <c r="M536" s="104"/>
      <c r="N536" s="104"/>
      <c r="O536" s="104"/>
      <c r="P536" s="104"/>
      <c r="Q536" s="104"/>
      <c r="R536" s="104"/>
      <c r="S536" s="104"/>
    </row>
    <row r="537" spans="1:19" x14ac:dyDescent="0.45">
      <c r="A537" s="73"/>
      <c r="B537" s="74"/>
      <c r="C537" s="74"/>
      <c r="D537" s="74"/>
      <c r="E537" s="74"/>
      <c r="F537" s="74"/>
      <c r="G537" s="74"/>
      <c r="H537" s="74"/>
      <c r="I537" s="74"/>
      <c r="J537" s="74"/>
      <c r="K537" s="74"/>
      <c r="L537" s="74"/>
      <c r="M537" s="74"/>
      <c r="N537" s="74"/>
      <c r="O537" s="74"/>
      <c r="P537" s="74"/>
      <c r="Q537" s="74"/>
      <c r="R537" s="74"/>
      <c r="S537" s="74"/>
    </row>
    <row r="538" spans="1:19" x14ac:dyDescent="0.45">
      <c r="A538" s="1"/>
      <c r="B538" s="74"/>
      <c r="C538" s="74"/>
      <c r="D538" s="74"/>
      <c r="E538" s="74"/>
      <c r="F538" s="74"/>
      <c r="G538" s="74"/>
      <c r="H538" s="74"/>
      <c r="I538" s="74"/>
      <c r="J538" s="74"/>
      <c r="K538" s="74"/>
      <c r="L538" s="74"/>
      <c r="M538" s="74"/>
      <c r="N538" s="74"/>
      <c r="O538" s="74"/>
      <c r="P538" s="74"/>
      <c r="Q538" s="74"/>
      <c r="R538" s="74"/>
      <c r="S538" s="74"/>
    </row>
    <row r="539" spans="1:19" x14ac:dyDescent="0.45">
      <c r="A539" s="73" t="s">
        <v>85</v>
      </c>
      <c r="B539" s="1"/>
      <c r="C539" s="1"/>
      <c r="D539" s="1"/>
      <c r="E539" s="1"/>
      <c r="F539" s="1"/>
      <c r="G539" s="1"/>
      <c r="H539" s="1"/>
      <c r="I539" s="1"/>
      <c r="J539" s="1"/>
      <c r="K539" s="1"/>
      <c r="L539" s="1"/>
      <c r="M539" s="1"/>
      <c r="N539" s="1"/>
      <c r="O539" s="1"/>
      <c r="P539" s="1"/>
      <c r="Q539" s="1"/>
      <c r="R539" s="1"/>
      <c r="S539" s="1"/>
    </row>
    <row r="540" spans="1:19" x14ac:dyDescent="0.45">
      <c r="A540" s="75">
        <v>1</v>
      </c>
      <c r="B540" s="109" t="s">
        <v>86</v>
      </c>
      <c r="C540" s="109"/>
      <c r="D540" s="109"/>
      <c r="E540" s="109"/>
      <c r="F540" s="109"/>
      <c r="G540" s="109"/>
      <c r="H540" s="109"/>
      <c r="I540" s="109"/>
      <c r="J540" s="109"/>
      <c r="K540" s="109"/>
      <c r="L540" s="109"/>
      <c r="M540" s="109"/>
      <c r="N540" s="109"/>
      <c r="O540" s="109"/>
      <c r="P540" s="109"/>
      <c r="Q540" s="109"/>
      <c r="R540" s="109"/>
      <c r="S540" s="109"/>
    </row>
    <row r="541" spans="1:19" x14ac:dyDescent="0.45">
      <c r="A541" s="75">
        <v>2</v>
      </c>
      <c r="B541" s="109" t="s">
        <v>87</v>
      </c>
      <c r="C541" s="109"/>
      <c r="D541" s="109"/>
      <c r="E541" s="109"/>
      <c r="F541" s="109"/>
      <c r="G541" s="109"/>
      <c r="H541" s="109"/>
      <c r="I541" s="109"/>
      <c r="J541" s="109"/>
      <c r="K541" s="109"/>
      <c r="L541" s="109"/>
      <c r="M541" s="109"/>
      <c r="N541" s="109"/>
      <c r="O541" s="109"/>
      <c r="P541" s="109"/>
      <c r="Q541" s="109"/>
      <c r="R541" s="109"/>
      <c r="S541" s="109"/>
    </row>
    <row r="542" spans="1:19" x14ac:dyDescent="0.45">
      <c r="A542" s="75">
        <v>3</v>
      </c>
      <c r="B542" s="104" t="s">
        <v>88</v>
      </c>
      <c r="C542" s="104"/>
      <c r="D542" s="104"/>
      <c r="E542" s="104"/>
      <c r="F542" s="104"/>
      <c r="G542" s="104"/>
      <c r="H542" s="104"/>
      <c r="I542" s="104"/>
      <c r="J542" s="104"/>
      <c r="K542" s="104"/>
      <c r="L542" s="104"/>
      <c r="M542" s="104"/>
      <c r="N542" s="104"/>
      <c r="O542" s="104"/>
      <c r="P542" s="104"/>
      <c r="Q542" s="104"/>
      <c r="R542" s="104"/>
      <c r="S542" s="104"/>
    </row>
    <row r="543" spans="1:19" x14ac:dyDescent="0.45">
      <c r="A543" s="75">
        <v>4</v>
      </c>
      <c r="B543" s="104" t="s">
        <v>89</v>
      </c>
      <c r="C543" s="104"/>
      <c r="D543" s="104"/>
      <c r="E543" s="104"/>
      <c r="F543" s="104"/>
      <c r="G543" s="104"/>
      <c r="H543" s="104"/>
      <c r="I543" s="104"/>
      <c r="J543" s="104"/>
      <c r="K543" s="104"/>
      <c r="L543" s="104"/>
      <c r="M543" s="104"/>
      <c r="N543" s="104"/>
      <c r="O543" s="104"/>
      <c r="P543" s="104"/>
      <c r="Q543" s="104"/>
      <c r="R543" s="104"/>
      <c r="S543" s="104"/>
    </row>
    <row r="544" spans="1:19" x14ac:dyDescent="0.45">
      <c r="A544" s="76">
        <v>5</v>
      </c>
      <c r="B544" s="77" t="s">
        <v>90</v>
      </c>
      <c r="C544" s="77"/>
      <c r="D544" s="77"/>
      <c r="E544" s="77"/>
      <c r="F544" s="77"/>
      <c r="G544" s="77"/>
      <c r="H544" s="77"/>
      <c r="I544" s="77"/>
      <c r="J544" s="77"/>
      <c r="K544" s="77"/>
      <c r="L544" s="77"/>
      <c r="M544" s="77"/>
      <c r="N544" s="77"/>
      <c r="O544" s="77"/>
      <c r="P544" s="77"/>
      <c r="Q544" s="77"/>
      <c r="R544" s="77"/>
      <c r="S544" s="77"/>
    </row>
    <row r="545" spans="1:19" x14ac:dyDescent="0.45">
      <c r="A545" s="76">
        <v>6</v>
      </c>
      <c r="B545" s="104" t="s">
        <v>91</v>
      </c>
      <c r="C545" s="104"/>
      <c r="D545" s="104"/>
      <c r="E545" s="104"/>
      <c r="F545" s="104"/>
      <c r="G545" s="104"/>
      <c r="H545" s="104"/>
      <c r="I545" s="104"/>
      <c r="J545" s="104"/>
      <c r="K545" s="104"/>
      <c r="L545" s="104"/>
      <c r="M545" s="104"/>
      <c r="N545" s="104"/>
      <c r="O545" s="104"/>
      <c r="P545" s="104"/>
      <c r="Q545" s="104"/>
      <c r="R545" s="104"/>
      <c r="S545" s="104"/>
    </row>
    <row r="546" spans="1:19" x14ac:dyDescent="0.45">
      <c r="A546" s="78">
        <v>7</v>
      </c>
      <c r="B546" s="77" t="s">
        <v>92</v>
      </c>
      <c r="C546" s="1"/>
      <c r="D546" s="1"/>
      <c r="E546" s="1"/>
      <c r="F546" s="1"/>
      <c r="G546" s="1"/>
      <c r="H546" s="1"/>
      <c r="I546" s="1"/>
      <c r="J546" s="1"/>
      <c r="K546" s="1"/>
      <c r="L546" s="1"/>
      <c r="M546" s="1"/>
      <c r="N546" s="1"/>
      <c r="O546" s="1"/>
      <c r="P546" s="1"/>
      <c r="Q546" s="1"/>
      <c r="R546" s="1"/>
      <c r="S546" s="1"/>
    </row>
    <row r="547" spans="1:19" x14ac:dyDescent="0.45">
      <c r="A547" s="78">
        <v>8</v>
      </c>
      <c r="B547" s="77" t="s">
        <v>93</v>
      </c>
      <c r="C547" s="79"/>
      <c r="D547" s="79"/>
      <c r="E547" s="79"/>
      <c r="F547" s="79"/>
      <c r="G547" s="79"/>
      <c r="H547" s="79"/>
      <c r="I547" s="79"/>
      <c r="J547" s="79"/>
      <c r="K547" s="79"/>
      <c r="L547" s="79"/>
      <c r="M547" s="79"/>
      <c r="N547" s="79"/>
      <c r="O547" s="79"/>
      <c r="P547" s="79"/>
      <c r="Q547" s="79"/>
      <c r="R547" s="79"/>
      <c r="S547" s="79"/>
    </row>
    <row r="548" spans="1:19" x14ac:dyDescent="0.45">
      <c r="A548" s="1"/>
      <c r="B548" s="1"/>
      <c r="C548" s="1"/>
      <c r="D548" s="1"/>
      <c r="E548" s="1"/>
      <c r="F548" s="1"/>
      <c r="G548" s="1"/>
      <c r="H548" s="1"/>
      <c r="I548" s="1"/>
      <c r="J548" s="1"/>
      <c r="K548" s="1"/>
      <c r="L548" s="1"/>
      <c r="M548" s="1"/>
      <c r="N548" s="1"/>
      <c r="O548" s="1"/>
      <c r="P548" s="1"/>
      <c r="Q548" s="1"/>
      <c r="R548" s="1"/>
      <c r="S548" s="1"/>
    </row>
    <row r="549" spans="1:19" x14ac:dyDescent="0.45">
      <c r="A549" s="1"/>
      <c r="B549" s="1"/>
      <c r="C549" s="1"/>
      <c r="D549" s="1"/>
      <c r="E549" s="1"/>
      <c r="F549" s="1"/>
      <c r="G549" s="1"/>
      <c r="H549" s="1"/>
      <c r="I549" s="1"/>
      <c r="J549" s="1"/>
      <c r="K549" s="1"/>
      <c r="L549" s="1"/>
      <c r="M549" s="1"/>
      <c r="N549" s="1"/>
      <c r="O549" s="1"/>
      <c r="P549" s="1"/>
      <c r="Q549" s="1"/>
      <c r="R549" s="1"/>
      <c r="S549" s="1"/>
    </row>
    <row r="550" spans="1:19" x14ac:dyDescent="0.45">
      <c r="A550" s="1"/>
      <c r="B550" s="1"/>
      <c r="C550" s="1"/>
      <c r="D550" s="1"/>
      <c r="E550" s="1"/>
      <c r="F550" s="1"/>
      <c r="G550" s="1"/>
      <c r="H550" s="1"/>
      <c r="I550" s="1"/>
      <c r="J550" s="1"/>
      <c r="K550" s="1"/>
      <c r="L550" s="1"/>
      <c r="M550" s="1"/>
      <c r="N550" s="1"/>
      <c r="O550" s="1"/>
      <c r="P550" s="1"/>
      <c r="Q550" s="1"/>
      <c r="R550" s="1"/>
      <c r="S550" s="1"/>
    </row>
  </sheetData>
  <mergeCells count="163">
    <mergeCell ref="B543:S543"/>
    <mergeCell ref="B545:S545"/>
    <mergeCell ref="A491:A492"/>
    <mergeCell ref="B491:B492"/>
    <mergeCell ref="B536:S536"/>
    <mergeCell ref="B540:S540"/>
    <mergeCell ref="B541:S541"/>
    <mergeCell ref="B542:S542"/>
    <mergeCell ref="A486:B486"/>
    <mergeCell ref="C486:Q486"/>
    <mergeCell ref="A487:B487"/>
    <mergeCell ref="C487:Q487"/>
    <mergeCell ref="A490:B490"/>
    <mergeCell ref="C490:I490"/>
    <mergeCell ref="J490:M490"/>
    <mergeCell ref="N490:Q490"/>
    <mergeCell ref="B476:S476"/>
    <mergeCell ref="B478:S478"/>
    <mergeCell ref="A484:B484"/>
    <mergeCell ref="C484:Q484"/>
    <mergeCell ref="A485:B485"/>
    <mergeCell ref="C485:Q485"/>
    <mergeCell ref="A424:A425"/>
    <mergeCell ref="B424:B425"/>
    <mergeCell ref="B469:S469"/>
    <mergeCell ref="B473:S473"/>
    <mergeCell ref="B474:S474"/>
    <mergeCell ref="B475:S475"/>
    <mergeCell ref="A419:B419"/>
    <mergeCell ref="C419:Q419"/>
    <mergeCell ref="A420:B420"/>
    <mergeCell ref="C420:Q420"/>
    <mergeCell ref="A423:B423"/>
    <mergeCell ref="C423:I423"/>
    <mergeCell ref="J423:M423"/>
    <mergeCell ref="N423:Q423"/>
    <mergeCell ref="B409:S409"/>
    <mergeCell ref="B411:S411"/>
    <mergeCell ref="A417:B417"/>
    <mergeCell ref="C417:Q417"/>
    <mergeCell ref="A418:B418"/>
    <mergeCell ref="C418:Q418"/>
    <mergeCell ref="A357:A358"/>
    <mergeCell ref="B357:B358"/>
    <mergeCell ref="B402:S402"/>
    <mergeCell ref="B406:S406"/>
    <mergeCell ref="B407:S407"/>
    <mergeCell ref="B408:S408"/>
    <mergeCell ref="A352:B352"/>
    <mergeCell ref="C352:Q352"/>
    <mergeCell ref="A353:B353"/>
    <mergeCell ref="C353:Q353"/>
    <mergeCell ref="A356:B356"/>
    <mergeCell ref="C356:I356"/>
    <mergeCell ref="J356:M356"/>
    <mergeCell ref="N356:Q356"/>
    <mergeCell ref="B342:S342"/>
    <mergeCell ref="B344:S344"/>
    <mergeCell ref="A350:B350"/>
    <mergeCell ref="C350:Q350"/>
    <mergeCell ref="A351:B351"/>
    <mergeCell ref="C351:Q351"/>
    <mergeCell ref="A290:A291"/>
    <mergeCell ref="B290:B291"/>
    <mergeCell ref="B335:S335"/>
    <mergeCell ref="B339:S339"/>
    <mergeCell ref="B340:S340"/>
    <mergeCell ref="B341:S341"/>
    <mergeCell ref="A285:B285"/>
    <mergeCell ref="C285:Q285"/>
    <mergeCell ref="A286:B286"/>
    <mergeCell ref="C286:Q286"/>
    <mergeCell ref="A289:B289"/>
    <mergeCell ref="C289:I289"/>
    <mergeCell ref="J289:M289"/>
    <mergeCell ref="N289:Q289"/>
    <mergeCell ref="B274:S274"/>
    <mergeCell ref="B276:S276"/>
    <mergeCell ref="A283:B283"/>
    <mergeCell ref="C283:Q283"/>
    <mergeCell ref="A284:B284"/>
    <mergeCell ref="C284:Q284"/>
    <mergeCell ref="A222:A223"/>
    <mergeCell ref="B222:B223"/>
    <mergeCell ref="B267:S267"/>
    <mergeCell ref="B271:S271"/>
    <mergeCell ref="B272:S272"/>
    <mergeCell ref="B273:S273"/>
    <mergeCell ref="A217:B217"/>
    <mergeCell ref="C217:Q217"/>
    <mergeCell ref="A218:B218"/>
    <mergeCell ref="C218:Q218"/>
    <mergeCell ref="A221:B221"/>
    <mergeCell ref="C221:I221"/>
    <mergeCell ref="J221:M221"/>
    <mergeCell ref="N221:Q221"/>
    <mergeCell ref="B205:S205"/>
    <mergeCell ref="B207:S207"/>
    <mergeCell ref="A215:B215"/>
    <mergeCell ref="C215:Q215"/>
    <mergeCell ref="A216:B216"/>
    <mergeCell ref="C216:Q216"/>
    <mergeCell ref="A154:A155"/>
    <mergeCell ref="B154:B155"/>
    <mergeCell ref="B198:S198"/>
    <mergeCell ref="B202:S202"/>
    <mergeCell ref="B203:S203"/>
    <mergeCell ref="B204:S204"/>
    <mergeCell ref="A149:B149"/>
    <mergeCell ref="C149:Q149"/>
    <mergeCell ref="A150:B150"/>
    <mergeCell ref="C150:Q150"/>
    <mergeCell ref="A153:B153"/>
    <mergeCell ref="C153:I153"/>
    <mergeCell ref="J153:M153"/>
    <mergeCell ref="N153:Q153"/>
    <mergeCell ref="B138:S138"/>
    <mergeCell ref="B140:S140"/>
    <mergeCell ref="A147:B147"/>
    <mergeCell ref="C147:Q147"/>
    <mergeCell ref="A148:B148"/>
    <mergeCell ref="C148:Q148"/>
    <mergeCell ref="A87:A88"/>
    <mergeCell ref="B87:B88"/>
    <mergeCell ref="B131:S131"/>
    <mergeCell ref="B135:S135"/>
    <mergeCell ref="B136:S136"/>
    <mergeCell ref="B137:S137"/>
    <mergeCell ref="A82:B82"/>
    <mergeCell ref="C82:Q82"/>
    <mergeCell ref="A83:B83"/>
    <mergeCell ref="C83:Q83"/>
    <mergeCell ref="A86:B86"/>
    <mergeCell ref="C86:I86"/>
    <mergeCell ref="J86:M86"/>
    <mergeCell ref="N86:Q86"/>
    <mergeCell ref="B72:S72"/>
    <mergeCell ref="B74:S74"/>
    <mergeCell ref="A80:B80"/>
    <mergeCell ref="C80:Q80"/>
    <mergeCell ref="A81:B81"/>
    <mergeCell ref="C81:Q81"/>
    <mergeCell ref="A21:A22"/>
    <mergeCell ref="B21:B22"/>
    <mergeCell ref="B65:S65"/>
    <mergeCell ref="B69:S69"/>
    <mergeCell ref="B70:S70"/>
    <mergeCell ref="B71:S71"/>
    <mergeCell ref="A16:B16"/>
    <mergeCell ref="C16:Q16"/>
    <mergeCell ref="A17:B17"/>
    <mergeCell ref="C17:Q17"/>
    <mergeCell ref="A20:B20"/>
    <mergeCell ref="C20:I20"/>
    <mergeCell ref="J20:M20"/>
    <mergeCell ref="N20:Q20"/>
    <mergeCell ref="A9:S9"/>
    <mergeCell ref="A10:S10"/>
    <mergeCell ref="A11:S11"/>
    <mergeCell ref="A14:B14"/>
    <mergeCell ref="C14:Q14"/>
    <mergeCell ref="A15:B15"/>
    <mergeCell ref="C15:Q15"/>
  </mergeCells>
  <dataValidations count="6">
    <dataValidation allowBlank="1" showInputMessage="1" showErrorMessage="1" promptTitle="Date Format" prompt="E.g:  &quot;August 1, 2011&quot;" sqref="S7"/>
    <dataValidation type="list" allowBlank="1" showInputMessage="1" showErrorMessage="1" sqref="R15 R81 R148 R216 R284 R351 R418 R485">
      <formula1>$Y$14:$Y$20</formula1>
    </dataValidation>
    <dataValidation type="list" allowBlank="1" showInputMessage="1" showErrorMessage="1" sqref="R16 R82 R149 R217 R285 R352 R419 R486">
      <formula1>$Y$15:$Y$20</formula1>
    </dataValidation>
    <dataValidation type="list" allowBlank="1" showInputMessage="1" showErrorMessage="1" sqref="R17 R83 R150 R218 R286 R353 R420 R487">
      <formula1>$Y$16:$Y$20</formula1>
    </dataValidation>
    <dataValidation type="list" allowBlank="1" showInputMessage="1" showErrorMessage="1" sqref="S15:S16 S81:S82 S148:S149 S216:S217 S284:S285 S351:S352 S418:S419 S485:S486">
      <formula1>$Y$9:$Y$11</formula1>
    </dataValidation>
    <dataValidation type="list" allowBlank="1" showInputMessage="1" showErrorMessage="1" sqref="S17 S83 S150 S218 S286 S353 S420 S487">
      <formula1>$Y$10:$Y$11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xdr:col>
                    <xdr:colOff>371475</xdr:colOff>
                    <xdr:row>15</xdr:row>
                    <xdr:rowOff>0</xdr:rowOff>
                  </from>
                  <to>
                    <xdr:col>1</xdr:col>
                    <xdr:colOff>609600</xdr:colOff>
                    <xdr:row>15</xdr:row>
                    <xdr:rowOff>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1</xdr:col>
                    <xdr:colOff>314325</xdr:colOff>
                    <xdr:row>17</xdr:row>
                    <xdr:rowOff>0</xdr:rowOff>
                  </from>
                  <to>
                    <xdr:col>1</xdr:col>
                    <xdr:colOff>581025</xdr:colOff>
                    <xdr:row>17</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276225</xdr:colOff>
                    <xdr:row>16</xdr:row>
                    <xdr:rowOff>0</xdr:rowOff>
                  </from>
                  <to>
                    <xdr:col>1</xdr:col>
                    <xdr:colOff>542925</xdr:colOff>
                    <xdr:row>16</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371475</xdr:colOff>
                    <xdr:row>81</xdr:row>
                    <xdr:rowOff>0</xdr:rowOff>
                  </from>
                  <to>
                    <xdr:col>1</xdr:col>
                    <xdr:colOff>609600</xdr:colOff>
                    <xdr:row>81</xdr:row>
                    <xdr:rowOff>114300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314325</xdr:colOff>
                    <xdr:row>83</xdr:row>
                    <xdr:rowOff>0</xdr:rowOff>
                  </from>
                  <to>
                    <xdr:col>1</xdr:col>
                    <xdr:colOff>581025</xdr:colOff>
                    <xdr:row>83</xdr:row>
                    <xdr:rowOff>142875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276225</xdr:colOff>
                    <xdr:row>82</xdr:row>
                    <xdr:rowOff>0</xdr:rowOff>
                  </from>
                  <to>
                    <xdr:col>1</xdr:col>
                    <xdr:colOff>542925</xdr:colOff>
                    <xdr:row>82</xdr:row>
                    <xdr:rowOff>114300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371475</xdr:colOff>
                    <xdr:row>148</xdr:row>
                    <xdr:rowOff>0</xdr:rowOff>
                  </from>
                  <to>
                    <xdr:col>1</xdr:col>
                    <xdr:colOff>609600</xdr:colOff>
                    <xdr:row>148</xdr:row>
                    <xdr:rowOff>114300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314325</xdr:colOff>
                    <xdr:row>150</xdr:row>
                    <xdr:rowOff>0</xdr:rowOff>
                  </from>
                  <to>
                    <xdr:col>1</xdr:col>
                    <xdr:colOff>581025</xdr:colOff>
                    <xdr:row>150</xdr:row>
                    <xdr:rowOff>142875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276225</xdr:colOff>
                    <xdr:row>149</xdr:row>
                    <xdr:rowOff>0</xdr:rowOff>
                  </from>
                  <to>
                    <xdr:col>1</xdr:col>
                    <xdr:colOff>542925</xdr:colOff>
                    <xdr:row>149</xdr:row>
                    <xdr:rowOff>114300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371475</xdr:colOff>
                    <xdr:row>216</xdr:row>
                    <xdr:rowOff>0</xdr:rowOff>
                  </from>
                  <to>
                    <xdr:col>1</xdr:col>
                    <xdr:colOff>609600</xdr:colOff>
                    <xdr:row>216</xdr:row>
                    <xdr:rowOff>114300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314325</xdr:colOff>
                    <xdr:row>218</xdr:row>
                    <xdr:rowOff>0</xdr:rowOff>
                  </from>
                  <to>
                    <xdr:col>1</xdr:col>
                    <xdr:colOff>581025</xdr:colOff>
                    <xdr:row>218</xdr:row>
                    <xdr:rowOff>142875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276225</xdr:colOff>
                    <xdr:row>217</xdr:row>
                    <xdr:rowOff>0</xdr:rowOff>
                  </from>
                  <to>
                    <xdr:col>1</xdr:col>
                    <xdr:colOff>542925</xdr:colOff>
                    <xdr:row>217</xdr:row>
                    <xdr:rowOff>114300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xdr:col>
                    <xdr:colOff>371475</xdr:colOff>
                    <xdr:row>284</xdr:row>
                    <xdr:rowOff>0</xdr:rowOff>
                  </from>
                  <to>
                    <xdr:col>1</xdr:col>
                    <xdr:colOff>609600</xdr:colOff>
                    <xdr:row>284</xdr:row>
                    <xdr:rowOff>114300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xdr:col>
                    <xdr:colOff>314325</xdr:colOff>
                    <xdr:row>286</xdr:row>
                    <xdr:rowOff>0</xdr:rowOff>
                  </from>
                  <to>
                    <xdr:col>1</xdr:col>
                    <xdr:colOff>581025</xdr:colOff>
                    <xdr:row>286</xdr:row>
                    <xdr:rowOff>142875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xdr:col>
                    <xdr:colOff>276225</xdr:colOff>
                    <xdr:row>285</xdr:row>
                    <xdr:rowOff>0</xdr:rowOff>
                  </from>
                  <to>
                    <xdr:col>1</xdr:col>
                    <xdr:colOff>542925</xdr:colOff>
                    <xdr:row>285</xdr:row>
                    <xdr:rowOff>114300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xdr:col>
                    <xdr:colOff>371475</xdr:colOff>
                    <xdr:row>284</xdr:row>
                    <xdr:rowOff>0</xdr:rowOff>
                  </from>
                  <to>
                    <xdr:col>1</xdr:col>
                    <xdr:colOff>609600</xdr:colOff>
                    <xdr:row>284</xdr:row>
                    <xdr:rowOff>114300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xdr:col>
                    <xdr:colOff>314325</xdr:colOff>
                    <xdr:row>286</xdr:row>
                    <xdr:rowOff>0</xdr:rowOff>
                  </from>
                  <to>
                    <xdr:col>1</xdr:col>
                    <xdr:colOff>581025</xdr:colOff>
                    <xdr:row>286</xdr:row>
                    <xdr:rowOff>142875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xdr:col>
                    <xdr:colOff>276225</xdr:colOff>
                    <xdr:row>285</xdr:row>
                    <xdr:rowOff>0</xdr:rowOff>
                  </from>
                  <to>
                    <xdr:col>1</xdr:col>
                    <xdr:colOff>542925</xdr:colOff>
                    <xdr:row>285</xdr:row>
                    <xdr:rowOff>114300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xdr:col>
                    <xdr:colOff>371475</xdr:colOff>
                    <xdr:row>351</xdr:row>
                    <xdr:rowOff>0</xdr:rowOff>
                  </from>
                  <to>
                    <xdr:col>1</xdr:col>
                    <xdr:colOff>609600</xdr:colOff>
                    <xdr:row>351</xdr:row>
                    <xdr:rowOff>114300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xdr:col>
                    <xdr:colOff>314325</xdr:colOff>
                    <xdr:row>353</xdr:row>
                    <xdr:rowOff>0</xdr:rowOff>
                  </from>
                  <to>
                    <xdr:col>1</xdr:col>
                    <xdr:colOff>581025</xdr:colOff>
                    <xdr:row>353</xdr:row>
                    <xdr:rowOff>142875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xdr:col>
                    <xdr:colOff>276225</xdr:colOff>
                    <xdr:row>352</xdr:row>
                    <xdr:rowOff>0</xdr:rowOff>
                  </from>
                  <to>
                    <xdr:col>1</xdr:col>
                    <xdr:colOff>542925</xdr:colOff>
                    <xdr:row>352</xdr:row>
                    <xdr:rowOff>114300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xdr:col>
                    <xdr:colOff>371475</xdr:colOff>
                    <xdr:row>351</xdr:row>
                    <xdr:rowOff>0</xdr:rowOff>
                  </from>
                  <to>
                    <xdr:col>1</xdr:col>
                    <xdr:colOff>609600</xdr:colOff>
                    <xdr:row>351</xdr:row>
                    <xdr:rowOff>114300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xdr:col>
                    <xdr:colOff>314325</xdr:colOff>
                    <xdr:row>353</xdr:row>
                    <xdr:rowOff>0</xdr:rowOff>
                  </from>
                  <to>
                    <xdr:col>1</xdr:col>
                    <xdr:colOff>581025</xdr:colOff>
                    <xdr:row>353</xdr:row>
                    <xdr:rowOff>142875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xdr:col>
                    <xdr:colOff>276225</xdr:colOff>
                    <xdr:row>352</xdr:row>
                    <xdr:rowOff>0</xdr:rowOff>
                  </from>
                  <to>
                    <xdr:col>1</xdr:col>
                    <xdr:colOff>542925</xdr:colOff>
                    <xdr:row>352</xdr:row>
                    <xdr:rowOff>114300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xdr:col>
                    <xdr:colOff>371475</xdr:colOff>
                    <xdr:row>418</xdr:row>
                    <xdr:rowOff>0</xdr:rowOff>
                  </from>
                  <to>
                    <xdr:col>1</xdr:col>
                    <xdr:colOff>609600</xdr:colOff>
                    <xdr:row>418</xdr:row>
                    <xdr:rowOff>114300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xdr:col>
                    <xdr:colOff>314325</xdr:colOff>
                    <xdr:row>420</xdr:row>
                    <xdr:rowOff>0</xdr:rowOff>
                  </from>
                  <to>
                    <xdr:col>1</xdr:col>
                    <xdr:colOff>581025</xdr:colOff>
                    <xdr:row>420</xdr:row>
                    <xdr:rowOff>142875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xdr:col>
                    <xdr:colOff>276225</xdr:colOff>
                    <xdr:row>419</xdr:row>
                    <xdr:rowOff>0</xdr:rowOff>
                  </from>
                  <to>
                    <xdr:col>1</xdr:col>
                    <xdr:colOff>542925</xdr:colOff>
                    <xdr:row>419</xdr:row>
                    <xdr:rowOff>114300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1</xdr:col>
                    <xdr:colOff>371475</xdr:colOff>
                    <xdr:row>418</xdr:row>
                    <xdr:rowOff>0</xdr:rowOff>
                  </from>
                  <to>
                    <xdr:col>1</xdr:col>
                    <xdr:colOff>609600</xdr:colOff>
                    <xdr:row>418</xdr:row>
                    <xdr:rowOff>114300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1</xdr:col>
                    <xdr:colOff>314325</xdr:colOff>
                    <xdr:row>420</xdr:row>
                    <xdr:rowOff>0</xdr:rowOff>
                  </from>
                  <to>
                    <xdr:col>1</xdr:col>
                    <xdr:colOff>581025</xdr:colOff>
                    <xdr:row>420</xdr:row>
                    <xdr:rowOff>142875</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1</xdr:col>
                    <xdr:colOff>276225</xdr:colOff>
                    <xdr:row>419</xdr:row>
                    <xdr:rowOff>0</xdr:rowOff>
                  </from>
                  <to>
                    <xdr:col>1</xdr:col>
                    <xdr:colOff>542925</xdr:colOff>
                    <xdr:row>419</xdr:row>
                    <xdr:rowOff>114300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xdr:col>
                    <xdr:colOff>371475</xdr:colOff>
                    <xdr:row>485</xdr:row>
                    <xdr:rowOff>0</xdr:rowOff>
                  </from>
                  <to>
                    <xdr:col>1</xdr:col>
                    <xdr:colOff>609600</xdr:colOff>
                    <xdr:row>485</xdr:row>
                    <xdr:rowOff>114300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1</xdr:col>
                    <xdr:colOff>314325</xdr:colOff>
                    <xdr:row>487</xdr:row>
                    <xdr:rowOff>0</xdr:rowOff>
                  </from>
                  <to>
                    <xdr:col>1</xdr:col>
                    <xdr:colOff>581025</xdr:colOff>
                    <xdr:row>487</xdr:row>
                    <xdr:rowOff>142875</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xdr:col>
                    <xdr:colOff>276225</xdr:colOff>
                    <xdr:row>486</xdr:row>
                    <xdr:rowOff>0</xdr:rowOff>
                  </from>
                  <to>
                    <xdr:col>1</xdr:col>
                    <xdr:colOff>542925</xdr:colOff>
                    <xdr:row>486</xdr:row>
                    <xdr:rowOff>114300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1</xdr:col>
                    <xdr:colOff>371475</xdr:colOff>
                    <xdr:row>485</xdr:row>
                    <xdr:rowOff>0</xdr:rowOff>
                  </from>
                  <to>
                    <xdr:col>1</xdr:col>
                    <xdr:colOff>609600</xdr:colOff>
                    <xdr:row>485</xdr:row>
                    <xdr:rowOff>114300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xdr:col>
                    <xdr:colOff>314325</xdr:colOff>
                    <xdr:row>487</xdr:row>
                    <xdr:rowOff>0</xdr:rowOff>
                  </from>
                  <to>
                    <xdr:col>1</xdr:col>
                    <xdr:colOff>581025</xdr:colOff>
                    <xdr:row>487</xdr:row>
                    <xdr:rowOff>142875</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1</xdr:col>
                    <xdr:colOff>276225</xdr:colOff>
                    <xdr:row>486</xdr:row>
                    <xdr:rowOff>0</xdr:rowOff>
                  </from>
                  <to>
                    <xdr:col>1</xdr:col>
                    <xdr:colOff>542925</xdr:colOff>
                    <xdr:row>486</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 Lindsay</dc:creator>
  <cp:lastModifiedBy>Fiona O'Connell</cp:lastModifiedBy>
  <dcterms:created xsi:type="dcterms:W3CDTF">2018-02-13T18:31:11Z</dcterms:created>
  <dcterms:modified xsi:type="dcterms:W3CDTF">2018-06-14T19:49:59Z</dcterms:modified>
</cp:coreProperties>
</file>