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PUC Distribution\PUC Distribution 2018 Rates\Interrogatories\"/>
    </mc:Choice>
  </mc:AlternateContent>
  <xr:revisionPtr revIDLastSave="0" documentId="10_ncr:8100000_{6766DAA1-B515-4CE7-90F7-CD2592309E05}" xr6:coauthVersionLast="34" xr6:coauthVersionMax="34" xr10:uidLastSave="{00000000-0000-0000-0000-000000000000}"/>
  <bookViews>
    <workbookView xWindow="0" yWindow="0" windowWidth="23451" windowHeight="12986" xr2:uid="{9A8C986F-2DC6-42E2-9243-BA379DB7FC1F}"/>
  </bookViews>
  <sheets>
    <sheet name="Sheet1" sheetId="1" r:id="rId1"/>
  </sheets>
  <externalReferences>
    <externalReference r:id="rId2"/>
  </externalReferences>
  <definedNames>
    <definedName name="BridgeYear">'[1]LDC Info'!$E$26</definedName>
    <definedName name="RebaseYear">'[1]LDC Info'!$E$28</definedName>
    <definedName name="TestYear">'[1]LDC Info'!$E$24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3" i="1"/>
  <c r="C35" i="1"/>
  <c r="C34" i="1"/>
  <c r="C33" i="1"/>
  <c r="B35" i="1"/>
  <c r="B34" i="1"/>
  <c r="B33" i="1"/>
  <c r="E31" i="1"/>
  <c r="E30" i="1"/>
  <c r="E29" i="1"/>
  <c r="C31" i="1"/>
  <c r="C30" i="1"/>
  <c r="C29" i="1"/>
  <c r="B31" i="1"/>
  <c r="B30" i="1"/>
  <c r="B29" i="1"/>
  <c r="E27" i="1"/>
  <c r="E26" i="1"/>
  <c r="F26" i="1" s="1"/>
  <c r="E25" i="1"/>
  <c r="C27" i="1"/>
  <c r="C26" i="1"/>
  <c r="C25" i="1"/>
  <c r="B27" i="1"/>
  <c r="B26" i="1"/>
  <c r="B25" i="1"/>
  <c r="D31" i="1"/>
  <c r="F30" i="1"/>
  <c r="D30" i="1"/>
  <c r="F29" i="1"/>
  <c r="D29" i="1"/>
  <c r="D26" i="1"/>
  <c r="E23" i="1"/>
  <c r="C23" i="1"/>
  <c r="B23" i="1"/>
  <c r="F14" i="1"/>
  <c r="F13" i="1"/>
  <c r="F10" i="1"/>
  <c r="F9" i="1"/>
  <c r="D14" i="1"/>
  <c r="D13" i="1"/>
  <c r="D10" i="1"/>
  <c r="D9" i="1"/>
  <c r="E18" i="1"/>
  <c r="F18" i="1" s="1"/>
  <c r="E17" i="1"/>
  <c r="F17" i="1" s="1"/>
  <c r="E15" i="1"/>
  <c r="F15" i="1" s="1"/>
  <c r="E11" i="1"/>
  <c r="F11" i="1" s="1"/>
  <c r="E7" i="1"/>
  <c r="E3" i="1"/>
  <c r="C18" i="1"/>
  <c r="D18" i="1" s="1"/>
  <c r="B18" i="1"/>
  <c r="C17" i="1"/>
  <c r="D17" i="1" s="1"/>
  <c r="B17" i="1"/>
  <c r="C15" i="1"/>
  <c r="D15" i="1" s="1"/>
  <c r="B15" i="1"/>
  <c r="C11" i="1"/>
  <c r="D11" i="1" s="1"/>
  <c r="B11" i="1"/>
  <c r="B19" i="1" s="1"/>
  <c r="C7" i="1"/>
  <c r="B7" i="1"/>
  <c r="C3" i="1"/>
  <c r="B3" i="1"/>
  <c r="F34" i="1" l="1"/>
  <c r="D25" i="1"/>
  <c r="D34" i="1"/>
  <c r="F25" i="1"/>
  <c r="F35" i="1"/>
  <c r="D33" i="1"/>
  <c r="F31" i="1"/>
  <c r="E19" i="1"/>
  <c r="F19" i="1" s="1"/>
  <c r="C19" i="1"/>
  <c r="D19" i="1" s="1"/>
  <c r="F33" i="1" l="1"/>
  <c r="D35" i="1"/>
  <c r="F27" i="1"/>
  <c r="D27" i="1"/>
</calcChain>
</file>

<file path=xl/sharedStrings.xml><?xml version="1.0" encoding="utf-8"?>
<sst xmlns="http://schemas.openxmlformats.org/spreadsheetml/2006/main" count="32" uniqueCount="9">
  <si>
    <r>
      <t>Number of Employees (FTEs including Part-Time)</t>
    </r>
    <r>
      <rPr>
        <b/>
        <vertAlign val="superscript"/>
        <sz val="10"/>
        <rFont val="Arial"/>
        <family val="2"/>
      </rPr>
      <t>1</t>
    </r>
  </si>
  <si>
    <t>Management (including executive)</t>
  </si>
  <si>
    <t>Non-Management (union and non-union)</t>
  </si>
  <si>
    <t>Total</t>
  </si>
  <si>
    <t>Total Salary and Wages including ovetime and incentive pay</t>
  </si>
  <si>
    <r>
      <t xml:space="preserve">Total Benefits (Current + Accrued) </t>
    </r>
    <r>
      <rPr>
        <b/>
        <vertAlign val="superscript"/>
        <sz val="10"/>
        <rFont val="Arial"/>
        <family val="2"/>
      </rPr>
      <t>2</t>
    </r>
  </si>
  <si>
    <t>Total Compensation (Salary, Wages, &amp; Benefits)</t>
  </si>
  <si>
    <t>Percent Increase</t>
  </si>
  <si>
    <t>Total Salary and Wages including overtime and incentive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</si>
</sst>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3" fontId="1" fillId="4" borderId="8" xfId="1" applyNumberFormat="1" applyFill="1" applyBorder="1" applyProtection="1">
      <protection locked="0"/>
    </xf>
    <xf numFmtId="43" fontId="1" fillId="4" borderId="9" xfId="1" applyNumberFormat="1" applyFill="1" applyBorder="1" applyProtection="1">
      <protection locked="0"/>
    </xf>
    <xf numFmtId="43" fontId="1" fillId="0" borderId="8" xfId="1" applyNumberFormat="1" applyBorder="1" applyProtection="1">
      <protection locked="0"/>
    </xf>
    <xf numFmtId="43" fontId="1" fillId="0" borderId="9" xfId="1" applyNumberFormat="1" applyBorder="1" applyProtection="1"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164" fontId="1" fillId="4" borderId="8" xfId="2" applyNumberFormat="1" applyFill="1" applyBorder="1" applyProtection="1">
      <protection locked="0"/>
    </xf>
    <xf numFmtId="164" fontId="1" fillId="4" borderId="9" xfId="2" applyNumberFormat="1" applyFill="1" applyBorder="1" applyProtection="1">
      <protection locked="0"/>
    </xf>
    <xf numFmtId="164" fontId="1" fillId="0" borderId="8" xfId="2" applyNumberFormat="1" applyBorder="1" applyProtection="1">
      <protection locked="0"/>
    </xf>
    <xf numFmtId="164" fontId="1" fillId="0" borderId="9" xfId="2" applyNumberFormat="1" applyBorder="1" applyProtection="1">
      <protection locked="0"/>
    </xf>
    <xf numFmtId="0" fontId="0" fillId="0" borderId="13" xfId="0" applyBorder="1" applyProtection="1">
      <protection locked="0"/>
    </xf>
    <xf numFmtId="164" fontId="1" fillId="0" borderId="14" xfId="2" applyNumberFormat="1" applyBorder="1" applyProtection="1">
      <protection locked="0"/>
    </xf>
    <xf numFmtId="164" fontId="1" fillId="0" borderId="15" xfId="2" applyNumberFormat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43" fontId="1" fillId="4" borderId="17" xfId="1" applyNumberFormat="1" applyFill="1" applyBorder="1" applyProtection="1">
      <protection locked="0"/>
    </xf>
    <xf numFmtId="43" fontId="1" fillId="0" borderId="17" xfId="1" applyNumberFormat="1" applyBorder="1" applyProtection="1">
      <protection locked="0"/>
    </xf>
    <xf numFmtId="10" fontId="1" fillId="4" borderId="17" xfId="2" applyNumberForma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10" fontId="1" fillId="4" borderId="9" xfId="2" applyNumberFormat="1" applyFill="1" applyBorder="1" applyProtection="1">
      <protection locked="0"/>
    </xf>
    <xf numFmtId="164" fontId="1" fillId="0" borderId="8" xfId="2" applyNumberFormat="1" applyFill="1" applyBorder="1" applyProtection="1">
      <protection locked="0"/>
    </xf>
    <xf numFmtId="10" fontId="1" fillId="0" borderId="17" xfId="2" applyNumberFormat="1" applyFill="1" applyBorder="1" applyProtection="1">
      <protection locked="0"/>
    </xf>
    <xf numFmtId="10" fontId="1" fillId="0" borderId="9" xfId="2" applyNumberFormat="1" applyFill="1" applyBorder="1" applyProtection="1">
      <protection locked="0"/>
    </xf>
    <xf numFmtId="164" fontId="1" fillId="5" borderId="8" xfId="2" applyNumberFormat="1" applyFill="1" applyBorder="1" applyProtection="1">
      <protection locked="0"/>
    </xf>
    <xf numFmtId="10" fontId="1" fillId="5" borderId="17" xfId="2" applyNumberFormat="1" applyFill="1" applyBorder="1" applyProtection="1">
      <protection locked="0"/>
    </xf>
    <xf numFmtId="10" fontId="1" fillId="5" borderId="9" xfId="2" applyNumberFormat="1" applyFill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Files/Client%20Files/School%20Energy%20Coalition/PUC%20Distribution/PUC%20Distribution%202018%20Rates/Prefiled%20Evidence/PUC_2018%20Filing_Requirements_Chapter2_Appendices_201803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2018</v>
          </cell>
        </row>
        <row r="26">
          <cell r="E26">
            <v>2017</v>
          </cell>
        </row>
        <row r="28">
          <cell r="E28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A4F7-3A68-4730-AB5B-35556D245368}">
  <dimension ref="A2:F35"/>
  <sheetViews>
    <sheetView tabSelected="1" workbookViewId="0">
      <selection activeCell="K20" sqref="K20"/>
    </sheetView>
  </sheetViews>
  <sheetFormatPr defaultRowHeight="14.6" x14ac:dyDescent="0.4"/>
  <cols>
    <col min="1" max="1" width="36.3046875" customWidth="1"/>
    <col min="2" max="2" width="12.765625" customWidth="1"/>
    <col min="3" max="3" width="12.3046875" customWidth="1"/>
    <col min="4" max="4" width="8.921875" customWidth="1"/>
    <col min="5" max="5" width="12.921875" customWidth="1"/>
    <col min="6" max="6" width="9.84375" customWidth="1"/>
  </cols>
  <sheetData>
    <row r="2" spans="1:6" ht="15" thickBot="1" x14ac:dyDescent="0.45"/>
    <row r="3" spans="1:6" ht="62.6" thickBot="1" x14ac:dyDescent="0.45">
      <c r="A3" s="1"/>
      <c r="B3" s="2" t="str">
        <f>"Last Rebasing Year - "&amp;RebaseYear&amp;"- Board Approved"</f>
        <v>Last Rebasing Year - 2013- Board Approved</v>
      </c>
      <c r="C3" s="2" t="str">
        <f>"Last Rebasing Year - "&amp;RebaseYear&amp;"-  Actual"</f>
        <v>Last Rebasing Year - 2013-  Actual</v>
      </c>
      <c r="D3" s="22" t="s">
        <v>7</v>
      </c>
      <c r="E3" s="3" t="str">
        <f>TestYear &amp; " Test Year"</f>
        <v>2018 Test Year</v>
      </c>
      <c r="F3" s="26" t="s">
        <v>7</v>
      </c>
    </row>
    <row r="4" spans="1:6" x14ac:dyDescent="0.4">
      <c r="A4" s="4" t="s">
        <v>0</v>
      </c>
      <c r="B4" s="5"/>
      <c r="C4" s="5"/>
      <c r="D4" s="5"/>
      <c r="E4" s="5"/>
      <c r="F4" s="6"/>
    </row>
    <row r="5" spans="1:6" x14ac:dyDescent="0.4">
      <c r="A5" s="7" t="s">
        <v>1</v>
      </c>
      <c r="B5" s="8">
        <v>19.420000000000005</v>
      </c>
      <c r="C5" s="8">
        <v>18.34810597910613</v>
      </c>
      <c r="D5" s="23"/>
      <c r="E5" s="9">
        <v>19.104528254534106</v>
      </c>
      <c r="F5" s="9"/>
    </row>
    <row r="6" spans="1:6" x14ac:dyDescent="0.4">
      <c r="A6" s="7" t="s">
        <v>2</v>
      </c>
      <c r="B6" s="8">
        <v>67.570000000000007</v>
      </c>
      <c r="C6" s="8">
        <v>69.266277861836727</v>
      </c>
      <c r="D6" s="23"/>
      <c r="E6" s="9">
        <v>65.051971808616869</v>
      </c>
      <c r="F6" s="9"/>
    </row>
    <row r="7" spans="1:6" x14ac:dyDescent="0.4">
      <c r="A7" s="7" t="s">
        <v>3</v>
      </c>
      <c r="B7" s="10">
        <f t="shared" ref="B7:C7" si="0">SUM(B5:B6)</f>
        <v>86.990000000000009</v>
      </c>
      <c r="C7" s="10">
        <f t="shared" si="0"/>
        <v>87.61438384094285</v>
      </c>
      <c r="D7" s="24"/>
      <c r="E7" s="11">
        <f t="shared" ref="E7" si="1">SUM(E5:E6)</f>
        <v>84.156500063150972</v>
      </c>
      <c r="F7" s="11"/>
    </row>
    <row r="8" spans="1:6" x14ac:dyDescent="0.4">
      <c r="A8" s="12" t="s">
        <v>4</v>
      </c>
      <c r="B8" s="13"/>
      <c r="C8" s="13"/>
      <c r="D8" s="13"/>
      <c r="E8" s="13"/>
      <c r="F8" s="14"/>
    </row>
    <row r="9" spans="1:6" x14ac:dyDescent="0.4">
      <c r="A9" s="7" t="s">
        <v>1</v>
      </c>
      <c r="B9" s="15">
        <v>1917059</v>
      </c>
      <c r="C9" s="15">
        <v>1980372</v>
      </c>
      <c r="D9" s="25">
        <f>+(C9-B9)/B9</f>
        <v>3.3026109264242778E-2</v>
      </c>
      <c r="E9" s="16">
        <v>2219285.0348839588</v>
      </c>
      <c r="F9" s="27">
        <f>+(E9-B9)/B9</f>
        <v>0.15765087818578288</v>
      </c>
    </row>
    <row r="10" spans="1:6" x14ac:dyDescent="0.4">
      <c r="A10" s="7" t="s">
        <v>2</v>
      </c>
      <c r="B10" s="15">
        <v>4130942</v>
      </c>
      <c r="C10" s="15">
        <v>5239956</v>
      </c>
      <c r="D10" s="25">
        <f t="shared" ref="D10:D11" si="2">+(C10-B10)/B10</f>
        <v>0.26846515879428956</v>
      </c>
      <c r="E10" s="16">
        <v>5475807.2243933948</v>
      </c>
      <c r="F10" s="27">
        <f t="shared" ref="F10:F11" si="3">+(E10-B10)/B10</f>
        <v>0.32555897042209614</v>
      </c>
    </row>
    <row r="11" spans="1:6" x14ac:dyDescent="0.4">
      <c r="A11" s="7" t="s">
        <v>3</v>
      </c>
      <c r="B11" s="17">
        <f t="shared" ref="B11:C11" si="4">SUM(B9:B10)</f>
        <v>6048001</v>
      </c>
      <c r="C11" s="17">
        <f t="shared" si="4"/>
        <v>7220328</v>
      </c>
      <c r="D11" s="25">
        <f t="shared" si="2"/>
        <v>0.19383710419360051</v>
      </c>
      <c r="E11" s="18">
        <f t="shared" ref="E11" si="5">SUM(E9:E10)</f>
        <v>7695092.2592773531</v>
      </c>
      <c r="F11" s="27">
        <f t="shared" si="3"/>
        <v>0.27233647270847888</v>
      </c>
    </row>
    <row r="12" spans="1:6" x14ac:dyDescent="0.4">
      <c r="A12" s="12" t="s">
        <v>5</v>
      </c>
      <c r="B12" s="13"/>
      <c r="C12" s="13"/>
      <c r="D12" s="13"/>
      <c r="E12" s="13"/>
      <c r="F12" s="14"/>
    </row>
    <row r="13" spans="1:6" x14ac:dyDescent="0.4">
      <c r="A13" s="7" t="s">
        <v>1</v>
      </c>
      <c r="B13" s="15">
        <v>429613</v>
      </c>
      <c r="C13" s="15">
        <v>396127</v>
      </c>
      <c r="D13" s="25">
        <f t="shared" ref="D13:D15" si="6">+(C13-B13)/B13</f>
        <v>-7.7944568716496007E-2</v>
      </c>
      <c r="E13" s="16">
        <v>562868.65201609931</v>
      </c>
      <c r="F13" s="27">
        <f t="shared" ref="F13:F15" si="7">+(E13-B13)/B13</f>
        <v>0.31017602357493679</v>
      </c>
    </row>
    <row r="14" spans="1:6" x14ac:dyDescent="0.4">
      <c r="A14" s="7" t="s">
        <v>2</v>
      </c>
      <c r="B14" s="15">
        <v>1617450</v>
      </c>
      <c r="C14" s="15">
        <v>1393211</v>
      </c>
      <c r="D14" s="25">
        <f t="shared" si="6"/>
        <v>-0.13863736127855575</v>
      </c>
      <c r="E14" s="16">
        <v>1445295.783817722</v>
      </c>
      <c r="F14" s="27">
        <f t="shared" si="7"/>
        <v>-0.10643557215510711</v>
      </c>
    </row>
    <row r="15" spans="1:6" x14ac:dyDescent="0.4">
      <c r="A15" s="7" t="s">
        <v>3</v>
      </c>
      <c r="B15" s="17">
        <f>SUM(B13:B14)</f>
        <v>2047063</v>
      </c>
      <c r="C15" s="17">
        <f t="shared" ref="C15" si="8">SUM(C13:C14)</f>
        <v>1789338</v>
      </c>
      <c r="D15" s="25">
        <f t="shared" si="6"/>
        <v>-0.12589988681344932</v>
      </c>
      <c r="E15" s="18">
        <f t="shared" ref="E15" si="9">SUM(E13:E14)</f>
        <v>2008164.4358338213</v>
      </c>
      <c r="F15" s="27">
        <f t="shared" si="7"/>
        <v>-1.9002133381424358E-2</v>
      </c>
    </row>
    <row r="16" spans="1:6" x14ac:dyDescent="0.4">
      <c r="A16" s="12" t="s">
        <v>6</v>
      </c>
      <c r="B16" s="13"/>
      <c r="C16" s="13"/>
      <c r="D16" s="13"/>
      <c r="E16" s="13"/>
      <c r="F16" s="14"/>
    </row>
    <row r="17" spans="1:6" x14ac:dyDescent="0.4">
      <c r="A17" s="7" t="s">
        <v>1</v>
      </c>
      <c r="B17" s="17">
        <f t="shared" ref="B17:C19" si="10">B9+B13</f>
        <v>2346672</v>
      </c>
      <c r="C17" s="17">
        <f t="shared" si="10"/>
        <v>2376499</v>
      </c>
      <c r="D17" s="25">
        <f t="shared" ref="D17:D19" si="11">+(C17-B17)/B17</f>
        <v>1.2710340431044475E-2</v>
      </c>
      <c r="E17" s="18">
        <f t="shared" ref="E17" si="12">E9+E13</f>
        <v>2782153.6869000578</v>
      </c>
      <c r="F17" s="27">
        <f t="shared" ref="F17:F19" si="13">+(E17-B17)/B17</f>
        <v>0.1855741607263639</v>
      </c>
    </row>
    <row r="18" spans="1:6" x14ac:dyDescent="0.4">
      <c r="A18" s="7" t="s">
        <v>2</v>
      </c>
      <c r="B18" s="17">
        <f t="shared" si="10"/>
        <v>5748392</v>
      </c>
      <c r="C18" s="17">
        <f t="shared" si="10"/>
        <v>6633167</v>
      </c>
      <c r="D18" s="25">
        <f t="shared" si="11"/>
        <v>0.15391695625489701</v>
      </c>
      <c r="E18" s="18">
        <f t="shared" ref="E18" si="14">E10+E14</f>
        <v>6921103.0082111172</v>
      </c>
      <c r="F18" s="27">
        <f t="shared" si="13"/>
        <v>0.2040067915011915</v>
      </c>
    </row>
    <row r="19" spans="1:6" ht="15" thickBot="1" x14ac:dyDescent="0.45">
      <c r="A19" s="19" t="s">
        <v>3</v>
      </c>
      <c r="B19" s="20">
        <f t="shared" si="10"/>
        <v>8095064</v>
      </c>
      <c r="C19" s="20">
        <f t="shared" si="10"/>
        <v>9009666</v>
      </c>
      <c r="D19" s="25">
        <f t="shared" si="11"/>
        <v>0.1129826768509798</v>
      </c>
      <c r="E19" s="21">
        <f t="shared" ref="E19" si="15">E11+E15</f>
        <v>9703256.6951111741</v>
      </c>
      <c r="F19" s="27">
        <f t="shared" si="13"/>
        <v>0.19866337006244475</v>
      </c>
    </row>
    <row r="22" spans="1:6" ht="15" thickBot="1" x14ac:dyDescent="0.45"/>
    <row r="23" spans="1:6" ht="62.6" thickBot="1" x14ac:dyDescent="0.45">
      <c r="A23" s="1"/>
      <c r="B23" s="2" t="str">
        <f>"Last Rebasing Year - "&amp;RebaseYear&amp;"- Board Approved"</f>
        <v>Last Rebasing Year - 2013- Board Approved</v>
      </c>
      <c r="C23" s="2" t="str">
        <f>"Last Rebasing Year - "&amp;RebaseYear&amp;"-  Actual"</f>
        <v>Last Rebasing Year - 2013-  Actual</v>
      </c>
      <c r="D23" s="22" t="s">
        <v>7</v>
      </c>
      <c r="E23" s="3" t="str">
        <f>TestYear &amp; " Test Year"</f>
        <v>2018 Test Year</v>
      </c>
      <c r="F23" s="26" t="s">
        <v>7</v>
      </c>
    </row>
    <row r="24" spans="1:6" x14ac:dyDescent="0.4">
      <c r="A24" s="12" t="s">
        <v>8</v>
      </c>
      <c r="B24" s="13"/>
      <c r="C24" s="13"/>
      <c r="D24" s="13"/>
      <c r="E24" s="13"/>
      <c r="F24" s="14"/>
    </row>
    <row r="25" spans="1:6" x14ac:dyDescent="0.4">
      <c r="A25" s="7" t="s">
        <v>1</v>
      </c>
      <c r="B25" s="15">
        <f>+B9/B5</f>
        <v>98715.705458290395</v>
      </c>
      <c r="C25" s="15">
        <f t="shared" ref="C25:E27" si="16">+C9/C5</f>
        <v>107933.32032500493</v>
      </c>
      <c r="D25" s="25">
        <f>+(C25-B25)/B25</f>
        <v>9.3375363362106362E-2</v>
      </c>
      <c r="E25" s="15">
        <f t="shared" ref="E25" si="17">+E9/E5</f>
        <v>116165.39311078003</v>
      </c>
      <c r="F25" s="27">
        <f>+(E25-B25)/B25</f>
        <v>0.17676708656924425</v>
      </c>
    </row>
    <row r="26" spans="1:6" x14ac:dyDescent="0.4">
      <c r="A26" s="7" t="s">
        <v>2</v>
      </c>
      <c r="B26" s="15">
        <f t="shared" ref="B26:B27" si="18">+B10/B6</f>
        <v>61135.740713334315</v>
      </c>
      <c r="C26" s="15">
        <f t="shared" si="16"/>
        <v>75649.452543876774</v>
      </c>
      <c r="D26" s="25">
        <f t="shared" ref="D26:D27" si="19">+(C26-B26)/B26</f>
        <v>0.23740142282069177</v>
      </c>
      <c r="E26" s="15">
        <f t="shared" ref="E26" si="20">+E10/E6</f>
        <v>84175.883868720208</v>
      </c>
      <c r="F26" s="27">
        <f t="shared" ref="F26:F27" si="21">+(E26-B26)/B26</f>
        <v>0.37686863504968721</v>
      </c>
    </row>
    <row r="27" spans="1:6" x14ac:dyDescent="0.4">
      <c r="A27" s="7" t="s">
        <v>3</v>
      </c>
      <c r="B27" s="28">
        <f t="shared" si="18"/>
        <v>69525.244280951825</v>
      </c>
      <c r="C27" s="28">
        <f t="shared" si="16"/>
        <v>82410.303918908437</v>
      </c>
      <c r="D27" s="29">
        <f t="shared" si="19"/>
        <v>0.18532922496306561</v>
      </c>
      <c r="E27" s="28">
        <f t="shared" ref="E27" si="22">+E11/E7</f>
        <v>91437.883627562478</v>
      </c>
      <c r="F27" s="30">
        <f t="shared" si="21"/>
        <v>0.31517529457446536</v>
      </c>
    </row>
    <row r="28" spans="1:6" x14ac:dyDescent="0.4">
      <c r="A28" s="12" t="s">
        <v>5</v>
      </c>
      <c r="B28" s="13"/>
      <c r="C28" s="13"/>
      <c r="D28" s="13"/>
      <c r="E28" s="13"/>
      <c r="F28" s="14"/>
    </row>
    <row r="29" spans="1:6" x14ac:dyDescent="0.4">
      <c r="A29" s="7" t="s">
        <v>1</v>
      </c>
      <c r="B29" s="15">
        <f>+B13/B5</f>
        <v>22122.193614830067</v>
      </c>
      <c r="C29" s="15">
        <f>+C13/C5</f>
        <v>21589.530845913407</v>
      </c>
      <c r="D29" s="25">
        <f t="shared" ref="D29:D31" si="23">+(C29-B29)/B29</f>
        <v>-2.4078207531805455E-2</v>
      </c>
      <c r="E29" s="15">
        <f>+E13/E5</f>
        <v>29462.577903880607</v>
      </c>
      <c r="F29" s="27">
        <f t="shared" ref="F29:F31" si="24">+(E29-B29)/B29</f>
        <v>0.33181086906904944</v>
      </c>
    </row>
    <row r="30" spans="1:6" x14ac:dyDescent="0.4">
      <c r="A30" s="7" t="s">
        <v>2</v>
      </c>
      <c r="B30" s="15">
        <f t="shared" ref="B30:C31" si="25">+B14/B6</f>
        <v>23937.398253662865</v>
      </c>
      <c r="C30" s="15">
        <f t="shared" ref="C30" si="26">+C14/C6</f>
        <v>20113.842449842537</v>
      </c>
      <c r="D30" s="25">
        <f t="shared" si="23"/>
        <v>-0.15973146969868593</v>
      </c>
      <c r="E30" s="15">
        <f t="shared" ref="E30" si="27">+E14/E6</f>
        <v>22217.555342823231</v>
      </c>
      <c r="F30" s="27">
        <f t="shared" si="24"/>
        <v>-7.1847528817233358E-2</v>
      </c>
    </row>
    <row r="31" spans="1:6" x14ac:dyDescent="0.4">
      <c r="A31" s="7" t="s">
        <v>3</v>
      </c>
      <c r="B31" s="28">
        <f t="shared" si="25"/>
        <v>23532.164616622598</v>
      </c>
      <c r="C31" s="28">
        <f t="shared" ref="C31" si="28">+C15/C7</f>
        <v>20422.879458336487</v>
      </c>
      <c r="D31" s="29">
        <f t="shared" si="23"/>
        <v>-0.13212916061660479</v>
      </c>
      <c r="E31" s="28">
        <f t="shared" ref="E31" si="29">+E15/E7</f>
        <v>23862.261789961514</v>
      </c>
      <c r="F31" s="30">
        <f t="shared" si="24"/>
        <v>1.4027488703939404E-2</v>
      </c>
    </row>
    <row r="32" spans="1:6" x14ac:dyDescent="0.4">
      <c r="A32" s="12" t="s">
        <v>6</v>
      </c>
      <c r="B32" s="13"/>
      <c r="C32" s="13"/>
      <c r="D32" s="13"/>
      <c r="E32" s="13"/>
      <c r="F32" s="14"/>
    </row>
    <row r="33" spans="1:6" x14ac:dyDescent="0.4">
      <c r="A33" s="7" t="s">
        <v>1</v>
      </c>
      <c r="B33" s="31">
        <f>+B17/B5</f>
        <v>120837.89907312047</v>
      </c>
      <c r="C33" s="31">
        <f>+C17/C5</f>
        <v>129522.85117091834</v>
      </c>
      <c r="D33" s="32">
        <f t="shared" ref="D33:D35" si="30">+(C33-B33)/B33</f>
        <v>7.1872749893992269E-2</v>
      </c>
      <c r="E33" s="31">
        <f>+E17/E5</f>
        <v>145627.97101466064</v>
      </c>
      <c r="F33" s="33">
        <f t="shared" ref="F33:F35" si="31">+(E33-B33)/B33</f>
        <v>0.20515146433106551</v>
      </c>
    </row>
    <row r="34" spans="1:6" x14ac:dyDescent="0.4">
      <c r="A34" s="7" t="s">
        <v>2</v>
      </c>
      <c r="B34" s="31">
        <f t="shared" ref="B34:C35" si="32">+B18/B6</f>
        <v>85073.138966997183</v>
      </c>
      <c r="C34" s="31">
        <f t="shared" si="32"/>
        <v>95763.294993719319</v>
      </c>
      <c r="D34" s="32">
        <f t="shared" si="30"/>
        <v>0.1256584176454241</v>
      </c>
      <c r="E34" s="31">
        <f t="shared" ref="E34" si="33">+E18/E6</f>
        <v>106393.43921154345</v>
      </c>
      <c r="F34" s="33">
        <f t="shared" si="31"/>
        <v>0.25061142098938122</v>
      </c>
    </row>
    <row r="35" spans="1:6" ht="15" thickBot="1" x14ac:dyDescent="0.45">
      <c r="A35" s="19" t="s">
        <v>3</v>
      </c>
      <c r="B35" s="17">
        <f t="shared" si="32"/>
        <v>93057.408897574423</v>
      </c>
      <c r="C35" s="17">
        <f t="shared" si="32"/>
        <v>102833.18337724492</v>
      </c>
      <c r="D35" s="29">
        <f t="shared" si="30"/>
        <v>0.10505100663645604</v>
      </c>
      <c r="E35" s="17">
        <f t="shared" ref="E35" si="34">+E19/E7</f>
        <v>115300.14541752399</v>
      </c>
      <c r="F35" s="30">
        <f t="shared" si="31"/>
        <v>0.23902166182631951</v>
      </c>
    </row>
  </sheetData>
  <mergeCells count="7">
    <mergeCell ref="A28:F28"/>
    <mergeCell ref="A32:F32"/>
    <mergeCell ref="A4:F4"/>
    <mergeCell ref="A8:F8"/>
    <mergeCell ref="A12:F12"/>
    <mergeCell ref="A16:F16"/>
    <mergeCell ref="A24:F2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2018-07-17T17:39:02Z</dcterms:created>
  <dcterms:modified xsi:type="dcterms:W3CDTF">2018-07-17T17:50:04Z</dcterms:modified>
</cp:coreProperties>
</file>