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50" yWindow="105" windowWidth="14160" windowHeight="10575" activeTab="1"/>
  </bookViews>
  <sheets>
    <sheet name="2-AA" sheetId="1" r:id="rId1"/>
    <sheet name="2-AB" sheetId="2" r:id="rId2"/>
    <sheet name="Sheet3" sheetId="3" r:id="rId3"/>
  </sheets>
  <externalReferences>
    <externalReference r:id="rId4"/>
  </externalReferences>
  <definedNames>
    <definedName name="EBNUMBER">'[1]LDC Info'!$E$16</definedName>
    <definedName name="TestYear">'[1]LDC Info'!$E$24</definedName>
  </definedNames>
  <calcPr calcId="145621"/>
</workbook>
</file>

<file path=xl/calcChain.xml><?xml version="1.0" encoding="utf-8"?>
<calcChain xmlns="http://schemas.openxmlformats.org/spreadsheetml/2006/main">
  <c r="R22" i="2" l="1"/>
  <c r="S22" i="2" s="1"/>
  <c r="T22" i="2" s="1"/>
  <c r="U22" i="2" s="1"/>
  <c r="O22" i="2"/>
  <c r="P22" i="2" s="1"/>
  <c r="M22" i="2"/>
  <c r="J22" i="2"/>
  <c r="G22" i="2"/>
  <c r="D22" i="2"/>
  <c r="U21" i="2"/>
  <c r="T21" i="2"/>
  <c r="S21" i="2"/>
  <c r="R21" i="2"/>
  <c r="Q21" i="2"/>
  <c r="O21" i="2"/>
  <c r="P21" i="2" s="1"/>
  <c r="N21" i="2"/>
  <c r="K21" i="2"/>
  <c r="I21" i="2"/>
  <c r="H21" i="2"/>
  <c r="F21" i="2"/>
  <c r="E21" i="2"/>
  <c r="B21" i="2"/>
  <c r="B12" i="2"/>
  <c r="Q14" i="2" s="1"/>
  <c r="U1" i="2"/>
  <c r="J21" i="2" l="1"/>
  <c r="G21" i="2"/>
  <c r="N14" i="2"/>
  <c r="K14" i="2" s="1"/>
  <c r="H14" i="2" s="1"/>
  <c r="E14" i="2" s="1"/>
  <c r="B14" i="2" s="1"/>
  <c r="R14" i="2"/>
  <c r="S14" i="2" s="1"/>
  <c r="T14" i="2" s="1"/>
  <c r="U14" i="2" s="1"/>
  <c r="G130" i="1"/>
  <c r="F130" i="1"/>
  <c r="E130" i="1"/>
  <c r="D130" i="1"/>
  <c r="C130" i="1"/>
  <c r="B130" i="1"/>
  <c r="G119" i="1"/>
  <c r="F119" i="1"/>
  <c r="E119" i="1"/>
  <c r="D119" i="1"/>
  <c r="C119" i="1"/>
  <c r="B119" i="1"/>
  <c r="G112" i="1"/>
  <c r="F112" i="1"/>
  <c r="D112" i="1"/>
  <c r="C112" i="1"/>
  <c r="B112" i="1"/>
  <c r="G39" i="1"/>
  <c r="F39" i="1"/>
  <c r="E39" i="1"/>
  <c r="D39" i="1"/>
  <c r="C39" i="1"/>
  <c r="B39" i="1"/>
  <c r="H1" i="1"/>
  <c r="C21" i="2" l="1"/>
  <c r="D21" i="2" s="1"/>
  <c r="D132" i="1"/>
  <c r="D134" i="1" s="1"/>
  <c r="C132" i="1"/>
  <c r="C134" i="1" s="1"/>
  <c r="G132" i="1"/>
  <c r="G134" i="1" s="1"/>
  <c r="F132" i="1"/>
  <c r="F134" i="1" s="1"/>
  <c r="B132" i="1"/>
  <c r="B134" i="1" s="1"/>
  <c r="E112" i="1"/>
  <c r="E132" i="1" l="1"/>
  <c r="E134" i="1" s="1"/>
  <c r="E137" i="1" s="1"/>
  <c r="L21" i="2" l="1"/>
  <c r="M21" i="2" s="1"/>
</calcChain>
</file>

<file path=xl/sharedStrings.xml><?xml version="1.0" encoding="utf-8"?>
<sst xmlns="http://schemas.openxmlformats.org/spreadsheetml/2006/main" count="185" uniqueCount="143">
  <si>
    <t>File Number:</t>
  </si>
  <si>
    <t>Exhibit:</t>
  </si>
  <si>
    <t>Tab:</t>
  </si>
  <si>
    <t>Schedule:</t>
  </si>
  <si>
    <t>Page:</t>
  </si>
  <si>
    <t>Date:</t>
  </si>
  <si>
    <t>Appendix 2-AA</t>
  </si>
  <si>
    <t>Capital Projects Table</t>
  </si>
  <si>
    <t>Projects</t>
  </si>
  <si>
    <t>2017 Bridge Year</t>
  </si>
  <si>
    <t>2018 Test Year</t>
  </si>
  <si>
    <t>Reporting Basis</t>
  </si>
  <si>
    <t>CGAAP</t>
  </si>
  <si>
    <t>MIFRS</t>
  </si>
  <si>
    <t>System Access</t>
  </si>
  <si>
    <t>Comm &amp; Ind Connections</t>
  </si>
  <si>
    <t>Residential Connections</t>
  </si>
  <si>
    <t>Munc Road Reconstruction</t>
  </si>
  <si>
    <t>Subdivisions</t>
  </si>
  <si>
    <t>Joint Use Make Ready Work</t>
  </si>
  <si>
    <t>Meter Stock Purchases</t>
  </si>
  <si>
    <t>MIT-EXPN-3878 WELLINGTON ST.</t>
  </si>
  <si>
    <t>AYL-FACRL-84 SOUTH ST. W.</t>
  </si>
  <si>
    <t>ING-FACRL-HOLCROFT ST.</t>
  </si>
  <si>
    <t>ING-FACRL-CHARLES ST.W.</t>
  </si>
  <si>
    <t>TAVI-FACRL-79 MARIA ST.</t>
  </si>
  <si>
    <t>BEL-FACRL-Belmont PME</t>
  </si>
  <si>
    <t>ING-FACRL-Holcroft St Rail Xing</t>
  </si>
  <si>
    <t>PTS-FACRL-Mitchell St</t>
  </si>
  <si>
    <t>THA-FACRL-CHRISTIAN RETREAT</t>
  </si>
  <si>
    <t>CLI-SRVCI-270 Victoria St</t>
  </si>
  <si>
    <t>TAV-FACRL-117 Hope St</t>
  </si>
  <si>
    <t>Facility Relocates</t>
  </si>
  <si>
    <t>Miscellaneous</t>
  </si>
  <si>
    <t>Sub-Total</t>
  </si>
  <si>
    <t>System Renewal</t>
  </si>
  <si>
    <t>TAV-EXPN-WILLIAM ST.</t>
  </si>
  <si>
    <t>TAV-UGUPG-JACOB ST.</t>
  </si>
  <si>
    <t>BEL-REPL FAC-HAZELWOOD UG UPG</t>
  </si>
  <si>
    <t>ING-REPL FAC-MELITA &amp; WONHAM</t>
  </si>
  <si>
    <t>CLI-TXCVN-MAPLEHILL APTS</t>
  </si>
  <si>
    <t>AYL-Fath Ave Rear Yard</t>
  </si>
  <si>
    <t>ING-GOLDEN GARDENS</t>
  </si>
  <si>
    <t>TAV-CONUIT-HOPE &amp; CENTENNIAL</t>
  </si>
  <si>
    <t>PTS-GEORGE ST/RIVER/VALLEY/LAK</t>
  </si>
  <si>
    <t>OTT-27OHRECON-DOVER ST.</t>
  </si>
  <si>
    <t>MIT-OHUPG-NAPIER &amp; CLAYTON</t>
  </si>
  <si>
    <t>TAV-UGUPG-ARENA &amp; SCHOOL</t>
  </si>
  <si>
    <t>NOR-OHUPG-STOVER ST N</t>
  </si>
  <si>
    <t>CLI-27OHCVN-VICTORIA ST.</t>
  </si>
  <si>
    <t>ING-UGRECON-UNDERWOOD AVE-PLLN</t>
  </si>
  <si>
    <t>PTS-OHUPGD-473 LOWER SPRING ST</t>
  </si>
  <si>
    <t>TAV-REPLCON-WILLIAM ST.SEWPUMP</t>
  </si>
  <si>
    <t>AYL-OHUPG-207 Talbot St E</t>
  </si>
  <si>
    <t>BEL-FACRL-140 Borden Ave</t>
  </si>
  <si>
    <t>PTS-FACRL-Edith Cavell Blvd. E.</t>
  </si>
  <si>
    <t>ING-FACRL-205 INGERSOLL ST. S</t>
  </si>
  <si>
    <t>NOR-OHUPF-Municipal Supply Upgr</t>
  </si>
  <si>
    <t>THA-REPLACE FAULTED RABBIT-</t>
  </si>
  <si>
    <t>CLI-EXPN-Mary St</t>
  </si>
  <si>
    <t>ING-REPL SYNERTEC-325 INGERSOLL</t>
  </si>
  <si>
    <t>AYL-LDISP-89 Progress Dr (IGPC)</t>
  </si>
  <si>
    <t>ING-OGCONV-Bruce &amp; Metcalfe</t>
  </si>
  <si>
    <t>AYL-OHCONV-BMO &amp; Comm Living</t>
  </si>
  <si>
    <t>AYL-ONCONV-Myrtle to John w/ pool</t>
  </si>
  <si>
    <t>AYL-OHCONV-Caverly RD, Anne to Fath</t>
  </si>
  <si>
    <t>AYL-UGCONV-Davenport School</t>
  </si>
  <si>
    <t>PTS-OHUPGD-George St Completion</t>
  </si>
  <si>
    <t>AYL-OHCONV-Talbot, Myrtle to Wellington</t>
  </si>
  <si>
    <t>CLI-OHCONV-Princess, Percival to Schools</t>
  </si>
  <si>
    <t>MIT-UGCONV-St Andrew &amp; Maple Crt</t>
  </si>
  <si>
    <t>MIT-OHCONV-Step Down TX, Arthur St.</t>
  </si>
  <si>
    <t>CLI-OHCONV-Princess, Percival to William St</t>
  </si>
  <si>
    <t>BEA-OHCON-Station Egress and Crossing</t>
  </si>
  <si>
    <t>TAV-STNUPG-Station Upgrades (PH2)</t>
  </si>
  <si>
    <t>OTT-OHUPG-Grove &amp; Maple</t>
  </si>
  <si>
    <t>AYL-UGCONV-Talbot St. E.-King to Queen</t>
  </si>
  <si>
    <t>AYL-STATION-New Feeder Egress &amp; PME</t>
  </si>
  <si>
    <t>AYL-OHCONV-South Street, Caverly to Rutherford</t>
  </si>
  <si>
    <t>CLI-OHCONV-Bayfield Road</t>
  </si>
  <si>
    <t>Service Upgrades</t>
  </si>
  <si>
    <t>Conversions</t>
  </si>
  <si>
    <t>SubStation Upgrades</t>
  </si>
  <si>
    <t>Replacement - Poles</t>
  </si>
  <si>
    <t>Replacement - Transformers</t>
  </si>
  <si>
    <t>Replacement - Insulators</t>
  </si>
  <si>
    <t>Replacement - Switches</t>
  </si>
  <si>
    <t>Replacement - Primary</t>
  </si>
  <si>
    <t>Replacement - Secondary</t>
  </si>
  <si>
    <t>Emergencies - Storm</t>
  </si>
  <si>
    <t>Emergencies - Misc</t>
  </si>
  <si>
    <t>Unplanned Capital Investments</t>
  </si>
  <si>
    <t>Maps &amp; Records</t>
  </si>
  <si>
    <t>System Service</t>
  </si>
  <si>
    <t>Smart Grid, SCADA &amp; Automation</t>
  </si>
  <si>
    <t>AYL-NEW HYDRO ONE TS</t>
  </si>
  <si>
    <t>General Plant</t>
  </si>
  <si>
    <t>Leasehold Improvements</t>
  </si>
  <si>
    <t>Rolling Stock</t>
  </si>
  <si>
    <t>Computer Hardware</t>
  </si>
  <si>
    <t>Computer Software</t>
  </si>
  <si>
    <t>Tools</t>
  </si>
  <si>
    <t>Communications Equipment</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</si>
  <si>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</si>
  <si>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</si>
  <si>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</si>
  <si>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</si>
  <si>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</si>
  <si>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</si>
  <si>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</si>
  <si>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</si>
  <si>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</si>
  <si>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</si>
  <si>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</si>
  <si>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</si>
  <si>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</si>
  <si>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</si>
  <si>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</si>
  <si>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 '000</t>
  </si>
  <si>
    <t>%</t>
  </si>
  <si>
    <t>TOTAL EXPENDITURE</t>
  </si>
  <si>
    <t>System O&amp;M</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</si>
  <si>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</si>
  <si>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</si>
  <si>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</si>
  <si>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</si>
  <si>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</si>
  <si>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</si>
  <si>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</si>
  <si>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Smart Meter Deployment Capitalization</t>
  </si>
  <si>
    <t>Long Term Load Transfers</t>
  </si>
  <si>
    <t>CLI-Station Upgrade</t>
  </si>
  <si>
    <t>Prior Year Capex</t>
  </si>
  <si>
    <t>ING-OHCONV-Concession and Tunis</t>
  </si>
  <si>
    <t>MIT-OHCONV-Henry St &amp; Coulton Dr</t>
  </si>
  <si>
    <t>CLI-UGCONV-John St. North to Shipley</t>
  </si>
  <si>
    <t>MIT-UGCONV-Coulton St. N</t>
  </si>
  <si>
    <t>NOR-FACRL-South Court St. W.</t>
  </si>
  <si>
    <t>AYL-UGCON-Rutherford St.</t>
  </si>
  <si>
    <t>Solar Generation - 143 Bell St.</t>
  </si>
  <si>
    <t>Land Purchase - Clarke St., Mitchell</t>
  </si>
  <si>
    <t>August 31, 2018</t>
  </si>
  <si>
    <t>August 30,2018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</si>
</sst>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quot;$&quot;* #,##0_-;\-&quot;$&quot;* #,##0_-;_-&quot;$&quot;* &quot;-&quot;??_-;_-@_-"/>
    <numFmt numFmtId="166" formatCode="_-* #,##0_-;\-* #,##0_-;_-* &quot;-&quot;??_-;_-@_-"/>
  </numFmts>
  <fonts count="18"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10"/>
      <color theme="1"/>
      <name val="Arial"/>
      <family val="2"/>
    </font>
    <font>
      <b/>
      <i/>
      <sz val="10"/>
      <color rgb="FFFF0000"/>
      <name val="Arial"/>
      <family val="2"/>
    </font>
    <font>
      <b/>
      <i/>
      <sz val="10"/>
      <name val="Arial"/>
      <family val="2"/>
    </font>
    <font>
      <b/>
      <sz val="11"/>
      <color theme="1"/>
      <name val="Calibri"/>
      <family val="2"/>
      <scheme val="minor"/>
    </font>
    <font>
      <i/>
      <sz val="12"/>
      <color theme="1"/>
      <name val="Calibri"/>
      <family val="2"/>
      <scheme val="minor"/>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44">
    <border>
      <left/>
      <right/>
      <top/>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0" fontId="1" fillId="0" borderId="0"/>
    <xf numFmtId="0" fontId="5" fillId="0" borderId="0"/>
    <xf numFmtId="0" fontId="5" fillId="0" borderId="0"/>
    <xf numFmtId="43" fontId="1" fillId="0" borderId="0" applyFont="0" applyFill="0" applyBorder="0" applyAlignment="0" applyProtection="0"/>
  </cellStyleXfs>
  <cellXfs count="108">
    <xf numFmtId="0" fontId="0" fillId="0" borderId="0" xfId="0"/>
    <xf numFmtId="0" fontId="2" fillId="0" borderId="0" xfId="0" applyFont="1" applyProtection="1">
      <protection locked="0"/>
    </xf>
    <xf numFmtId="0" fontId="3" fillId="0" borderId="0" xfId="0" applyFont="1" applyAlignment="1" applyProtection="1">
      <alignment horizontal="right" vertical="top"/>
      <protection locked="0"/>
    </xf>
    <xf numFmtId="0" fontId="0" fillId="0" borderId="0" xfId="0" applyProtection="1">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17" fontId="3" fillId="2" borderId="0" xfId="0" quotePrefix="1" applyNumberFormat="1" applyFont="1" applyFill="1" applyAlignment="1" applyProtection="1">
      <alignment horizontal="right" vertical="top"/>
      <protection locked="0"/>
    </xf>
    <xf numFmtId="0" fontId="2" fillId="0" borderId="2" xfId="0" applyFont="1" applyFill="1" applyBorder="1" applyProtection="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Protection="1">
      <protection locked="0"/>
    </xf>
    <xf numFmtId="0" fontId="2" fillId="3" borderId="5" xfId="0" applyFont="1" applyFill="1" applyBorder="1" applyAlignment="1" applyProtection="1">
      <alignment horizontal="center"/>
      <protection locked="0"/>
    </xf>
    <xf numFmtId="0" fontId="2" fillId="4" borderId="6" xfId="0" applyFont="1" applyFill="1" applyBorder="1" applyProtection="1">
      <protection locked="0"/>
    </xf>
    <xf numFmtId="3" fontId="0" fillId="4" borderId="7" xfId="1" applyNumberFormat="1" applyFont="1" applyFill="1" applyBorder="1" applyProtection="1">
      <protection locked="0"/>
    </xf>
    <xf numFmtId="0" fontId="2" fillId="2" borderId="7" xfId="0" applyFont="1" applyFill="1" applyBorder="1" applyProtection="1">
      <protection locked="0"/>
    </xf>
    <xf numFmtId="3" fontId="0" fillId="2" borderId="7" xfId="1" applyNumberFormat="1" applyFont="1" applyFill="1" applyBorder="1" applyProtection="1">
      <protection locked="0"/>
    </xf>
    <xf numFmtId="0" fontId="2" fillId="2" borderId="7" xfId="0" applyFont="1" applyFill="1" applyBorder="1" applyAlignment="1" applyProtection="1">
      <alignment horizontal="left"/>
      <protection locked="0"/>
    </xf>
    <xf numFmtId="0" fontId="2" fillId="2" borderId="0" xfId="0" applyFont="1" applyFill="1" applyAlignment="1">
      <alignment horizontal="left"/>
    </xf>
    <xf numFmtId="0" fontId="2" fillId="2" borderId="7" xfId="0" applyFont="1" applyFill="1" applyBorder="1" applyAlignment="1">
      <alignment horizontal="left"/>
    </xf>
    <xf numFmtId="0" fontId="2" fillId="2" borderId="0" xfId="0" applyFont="1" applyFill="1" applyAlignment="1"/>
    <xf numFmtId="0" fontId="2" fillId="2" borderId="7" xfId="0" applyFont="1" applyFill="1" applyBorder="1" applyAlignment="1"/>
    <xf numFmtId="0" fontId="2" fillId="2" borderId="6" xfId="0" applyFont="1" applyFill="1" applyBorder="1" applyProtection="1">
      <protection locked="0"/>
    </xf>
    <xf numFmtId="3" fontId="0" fillId="2" borderId="8" xfId="1" applyNumberFormat="1" applyFont="1" applyFill="1" applyBorder="1" applyProtection="1">
      <protection locked="0"/>
    </xf>
    <xf numFmtId="0" fontId="2" fillId="0" borderId="6" xfId="0" applyFont="1" applyFill="1" applyBorder="1" applyProtection="1">
      <protection locked="0"/>
    </xf>
    <xf numFmtId="3" fontId="2" fillId="0" borderId="7" xfId="0" applyNumberFormat="1" applyFont="1" applyFill="1" applyBorder="1" applyProtection="1">
      <protection locked="0"/>
    </xf>
    <xf numFmtId="0" fontId="2" fillId="4" borderId="6" xfId="0" applyFont="1" applyFill="1" applyBorder="1" applyAlignment="1" applyProtection="1">
      <alignment wrapText="1"/>
      <protection locked="0"/>
    </xf>
    <xf numFmtId="0" fontId="6" fillId="2" borderId="7" xfId="2" applyFont="1" applyFill="1" applyBorder="1" applyAlignment="1"/>
    <xf numFmtId="0" fontId="2" fillId="4" borderId="6" xfId="3" applyFont="1" applyFill="1" applyBorder="1" applyAlignment="1" applyProtection="1">
      <alignment wrapText="1"/>
      <protection locked="0"/>
    </xf>
    <xf numFmtId="0" fontId="2" fillId="2" borderId="6" xfId="3" applyFont="1" applyFill="1" applyBorder="1" applyProtection="1">
      <protection locked="0"/>
    </xf>
    <xf numFmtId="3" fontId="0" fillId="2" borderId="9" xfId="1" applyNumberFormat="1" applyFont="1" applyFill="1" applyBorder="1" applyProtection="1">
      <protection locked="0"/>
    </xf>
    <xf numFmtId="0" fontId="2" fillId="4" borderId="6" xfId="4" applyFont="1" applyFill="1" applyBorder="1" applyAlignment="1" applyProtection="1">
      <alignment wrapText="1"/>
      <protection locked="0"/>
    </xf>
    <xf numFmtId="3" fontId="5" fillId="4" borderId="7" xfId="1" applyNumberFormat="1" applyFont="1" applyFill="1" applyBorder="1" applyProtection="1">
      <protection locked="0"/>
    </xf>
    <xf numFmtId="0" fontId="2" fillId="2" borderId="6" xfId="4" applyFont="1" applyFill="1" applyBorder="1" applyProtection="1">
      <protection locked="0"/>
    </xf>
    <xf numFmtId="3" fontId="5" fillId="2" borderId="7" xfId="1" applyNumberFormat="1" applyFont="1" applyFill="1" applyBorder="1" applyProtection="1">
      <protection locked="0"/>
    </xf>
    <xf numFmtId="3" fontId="5" fillId="2" borderId="9" xfId="1" applyNumberFormat="1" applyFont="1" applyFill="1" applyBorder="1" applyProtection="1">
      <protection locked="0"/>
    </xf>
    <xf numFmtId="3" fontId="5" fillId="2" borderId="8" xfId="1" applyNumberFormat="1" applyFont="1" applyFill="1" applyBorder="1" applyProtection="1">
      <protection locked="0"/>
    </xf>
    <xf numFmtId="0" fontId="2" fillId="0" borderId="6" xfId="4" applyFont="1" applyFill="1" applyBorder="1" applyProtection="1">
      <protection locked="0"/>
    </xf>
    <xf numFmtId="3" fontId="2" fillId="2" borderId="8" xfId="1" applyNumberFormat="1" applyFont="1" applyFill="1" applyBorder="1" applyProtection="1">
      <protection locked="0"/>
    </xf>
    <xf numFmtId="0" fontId="2" fillId="2" borderId="6" xfId="4" applyFont="1" applyFill="1" applyBorder="1" applyAlignment="1" applyProtection="1">
      <alignment wrapText="1"/>
      <protection locked="0"/>
    </xf>
    <xf numFmtId="0" fontId="2" fillId="0" borderId="10" xfId="0" applyFont="1" applyFill="1" applyBorder="1" applyProtection="1">
      <protection locked="0"/>
    </xf>
    <xf numFmtId="3" fontId="2" fillId="0" borderId="11" xfId="0" applyNumberFormat="1" applyFont="1" applyFill="1" applyBorder="1" applyProtection="1">
      <protection locked="0"/>
    </xf>
    <xf numFmtId="0" fontId="2" fillId="0" borderId="7" xfId="0" applyFont="1" applyBorder="1" applyAlignment="1" applyProtection="1">
      <alignment vertical="top" wrapText="1"/>
      <protection locked="0"/>
    </xf>
    <xf numFmtId="0" fontId="2" fillId="0" borderId="11" xfId="0" applyFont="1" applyFill="1" applyBorder="1" applyProtection="1">
      <protection locked="0"/>
    </xf>
    <xf numFmtId="0" fontId="2" fillId="0" borderId="0" xfId="0" applyFont="1" applyFill="1" applyBorder="1" applyProtection="1">
      <protection locked="0"/>
    </xf>
    <xf numFmtId="3" fontId="0" fillId="0" borderId="0" xfId="1" applyNumberFormat="1" applyFont="1" applyFill="1" applyBorder="1" applyProtection="1">
      <protection locked="0"/>
    </xf>
    <xf numFmtId="0" fontId="8" fillId="0" borderId="0" xfId="0" applyFont="1" applyFill="1" applyBorder="1" applyAlignment="1" applyProtection="1">
      <alignment horizontal="left" vertical="top"/>
      <protection locked="0"/>
    </xf>
    <xf numFmtId="0" fontId="5" fillId="0" borderId="0" xfId="0" applyFont="1" applyFill="1" applyBorder="1" applyProtection="1">
      <protection locked="0"/>
    </xf>
    <xf numFmtId="0" fontId="2"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5" fillId="0" borderId="0" xfId="0" applyFont="1" applyFill="1" applyProtection="1">
      <protection locked="0"/>
    </xf>
    <xf numFmtId="0" fontId="12" fillId="0" borderId="22"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15" fillId="0" borderId="25" xfId="0" applyFont="1" applyFill="1" applyBorder="1" applyAlignment="1" applyProtection="1">
      <alignment horizontal="right" vertical="center" wrapText="1" indent="1"/>
      <protection locked="0"/>
    </xf>
    <xf numFmtId="41" fontId="5" fillId="2" borderId="22" xfId="0" applyNumberFormat="1" applyFont="1" applyFill="1" applyBorder="1" applyAlignment="1" applyProtection="1">
      <alignment horizontal="center" vertical="center" wrapText="1"/>
      <protection locked="0"/>
    </xf>
    <xf numFmtId="41" fontId="5" fillId="2" borderId="23" xfId="0" applyNumberFormat="1" applyFont="1" applyFill="1" applyBorder="1" applyAlignment="1" applyProtection="1">
      <alignment horizontal="center" vertical="center" wrapText="1"/>
      <protection locked="0"/>
    </xf>
    <xf numFmtId="164" fontId="5" fillId="0" borderId="22" xfId="0" applyNumberFormat="1" applyFont="1" applyFill="1" applyBorder="1" applyAlignment="1" applyProtection="1">
      <alignment horizontal="center" vertical="center" wrapText="1"/>
      <protection locked="0"/>
    </xf>
    <xf numFmtId="41" fontId="5" fillId="2" borderId="27" xfId="0" applyNumberFormat="1" applyFont="1" applyFill="1" applyBorder="1" applyAlignment="1" applyProtection="1">
      <alignment horizontal="center" vertical="center" wrapText="1"/>
      <protection locked="0"/>
    </xf>
    <xf numFmtId="41" fontId="5" fillId="2" borderId="24" xfId="0" applyNumberFormat="1" applyFont="1" applyFill="1" applyBorder="1" applyAlignment="1" applyProtection="1">
      <alignment horizontal="center" vertical="center" wrapText="1"/>
      <protection locked="0"/>
    </xf>
    <xf numFmtId="0" fontId="15" fillId="0" borderId="28" xfId="0" applyFont="1" applyFill="1" applyBorder="1" applyAlignment="1" applyProtection="1">
      <alignment horizontal="right" vertical="center" wrapText="1" indent="1"/>
      <protection locked="0"/>
    </xf>
    <xf numFmtId="41" fontId="5" fillId="0" borderId="29" xfId="0" applyNumberFormat="1" applyFont="1" applyFill="1" applyBorder="1" applyAlignment="1" applyProtection="1">
      <alignment horizontal="center" vertical="center" wrapText="1"/>
      <protection locked="0"/>
    </xf>
    <xf numFmtId="164" fontId="5" fillId="0" borderId="30" xfId="0" applyNumberFormat="1" applyFont="1" applyFill="1" applyBorder="1" applyAlignment="1" applyProtection="1">
      <alignment horizontal="center" vertical="center" wrapText="1"/>
      <protection locked="0"/>
    </xf>
    <xf numFmtId="41" fontId="5" fillId="0" borderId="31" xfId="0" applyNumberFormat="1" applyFont="1" applyFill="1" applyBorder="1" applyAlignment="1" applyProtection="1">
      <alignment horizontal="center" vertical="center" wrapText="1"/>
      <protection locked="0"/>
    </xf>
    <xf numFmtId="41" fontId="5" fillId="0" borderId="32" xfId="0" applyNumberFormat="1" applyFont="1" applyFill="1" applyBorder="1" applyAlignment="1" applyProtection="1">
      <alignment horizontal="center" vertical="center" wrapText="1"/>
      <protection locked="0"/>
    </xf>
    <xf numFmtId="0" fontId="15" fillId="0" borderId="33" xfId="0" applyFont="1" applyFill="1" applyBorder="1" applyAlignment="1" applyProtection="1">
      <alignment horizontal="right" vertical="center" wrapText="1" indent="1"/>
      <protection locked="0"/>
    </xf>
    <xf numFmtId="165" fontId="9" fillId="0" borderId="7" xfId="1" applyNumberFormat="1" applyFont="1" applyFill="1" applyBorder="1"/>
    <xf numFmtId="42" fontId="5" fillId="0" borderId="34" xfId="0" applyNumberFormat="1" applyFont="1" applyFill="1" applyBorder="1" applyAlignment="1" applyProtection="1">
      <alignment horizontal="center" vertical="center" wrapText="1"/>
      <protection locked="0"/>
    </xf>
    <xf numFmtId="164" fontId="5" fillId="0" borderId="35" xfId="0" applyNumberFormat="1" applyFont="1" applyFill="1" applyBorder="1" applyAlignment="1" applyProtection="1">
      <alignment horizontal="center" vertical="center" wrapText="1"/>
      <protection locked="0"/>
    </xf>
    <xf numFmtId="42" fontId="5" fillId="0" borderId="36"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9" fillId="0" borderId="0" xfId="0" applyFont="1" applyProtection="1">
      <protection locked="0"/>
    </xf>
    <xf numFmtId="0" fontId="0" fillId="2" borderId="23" xfId="0" applyFill="1" applyBorder="1" applyProtection="1">
      <protection locked="0"/>
    </xf>
    <xf numFmtId="0" fontId="0" fillId="0" borderId="0" xfId="0" applyFill="1" applyBorder="1" applyProtection="1">
      <protection locked="0"/>
    </xf>
    <xf numFmtId="166" fontId="0" fillId="0" borderId="0" xfId="5" applyNumberFormat="1" applyFont="1" applyFill="1" applyBorder="1"/>
    <xf numFmtId="166" fontId="0" fillId="0" borderId="0" xfId="5" applyNumberFormat="1" applyFont="1" applyProtection="1">
      <protection locked="0"/>
    </xf>
    <xf numFmtId="0" fontId="5"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0" fillId="0" borderId="0" xfId="0" applyAlignment="1" applyProtection="1">
      <alignment horizontal="left" wrapText="1"/>
      <protection locked="0"/>
    </xf>
    <xf numFmtId="0" fontId="4" fillId="0" borderId="0" xfId="0" applyFont="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5" fillId="0" borderId="25" xfId="0" applyFont="1" applyFill="1" applyBorder="1" applyAlignment="1" applyProtection="1">
      <alignment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24" xfId="0" applyFont="1" applyFill="1" applyBorder="1" applyAlignment="1" applyProtection="1">
      <alignment horizontal="center" vertical="center" wrapText="1"/>
      <protection locked="0"/>
    </xf>
    <xf numFmtId="0" fontId="9" fillId="0" borderId="37" xfId="0" applyFont="1" applyBorder="1" applyProtection="1">
      <protection locked="0"/>
    </xf>
    <xf numFmtId="0" fontId="9" fillId="0" borderId="38" xfId="0" applyFont="1" applyBorder="1" applyProtection="1">
      <protection locked="0"/>
    </xf>
    <xf numFmtId="0" fontId="9" fillId="0" borderId="6" xfId="0" applyFont="1" applyBorder="1" applyProtection="1">
      <protection locked="0"/>
    </xf>
    <xf numFmtId="0" fontId="17" fillId="0" borderId="39" xfId="0" applyFont="1" applyFill="1" applyBorder="1" applyAlignment="1" applyProtection="1">
      <alignment horizontal="left" vertical="top"/>
      <protection locked="0"/>
    </xf>
    <xf numFmtId="0" fontId="17" fillId="0" borderId="40" xfId="0" applyFont="1" applyFill="1" applyBorder="1" applyAlignment="1" applyProtection="1">
      <alignment horizontal="left" vertical="top"/>
      <protection locked="0"/>
    </xf>
    <xf numFmtId="0" fontId="17" fillId="0" borderId="41" xfId="0" applyFont="1" applyFill="1" applyBorder="1" applyAlignment="1" applyProtection="1">
      <alignment horizontal="left" vertical="top"/>
      <protection locked="0"/>
    </xf>
    <xf numFmtId="0" fontId="17" fillId="0" borderId="42" xfId="0" applyFont="1" applyFill="1" applyBorder="1" applyAlignment="1" applyProtection="1">
      <alignment horizontal="left" vertical="top"/>
      <protection locked="0"/>
    </xf>
    <xf numFmtId="0" fontId="17" fillId="0" borderId="43" xfId="0" applyFont="1" applyFill="1" applyBorder="1" applyAlignment="1" applyProtection="1">
      <alignment horizontal="left" vertical="top"/>
      <protection locked="0"/>
    </xf>
    <xf numFmtId="0" fontId="17" fillId="0" borderId="4" xfId="0" applyFont="1" applyFill="1" applyBorder="1" applyAlignment="1" applyProtection="1">
      <alignment horizontal="left" vertical="top"/>
      <protection locked="0"/>
    </xf>
    <xf numFmtId="0" fontId="14"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16" fillId="0" borderId="37" xfId="0" applyFont="1" applyBorder="1" applyProtection="1">
      <protection locked="0"/>
    </xf>
    <xf numFmtId="0" fontId="16" fillId="0" borderId="38" xfId="0" applyFont="1" applyBorder="1" applyProtection="1">
      <protection locked="0"/>
    </xf>
    <xf numFmtId="0" fontId="16" fillId="0" borderId="6" xfId="0" applyFont="1" applyBorder="1" applyProtection="1">
      <protection locked="0"/>
    </xf>
    <xf numFmtId="0" fontId="14" fillId="0" borderId="23"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cellXfs>
  <cellStyles count="6">
    <cellStyle name="Comma" xfId="5" builtinId="3"/>
    <cellStyle name="Currency" xfId="1" builtinId="4"/>
    <cellStyle name="Normal" xfId="0" builtinId="0"/>
    <cellStyle name="Normal 12" xfId="3"/>
    <cellStyle name="Normal 13" xfId="4"/>
    <cellStyle name="Normal 7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TPL-Regulatory\2018%20COS%20Rate%20App\Updated%20Models%20Feb%202018\ETPL_2018_Filing_Requirements_Chapter2_Appendices__EB-2017-0038%20%20Feb%2026%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t="str">
            <v>EB-2017-0038</v>
          </cell>
        </row>
        <row r="24">
          <cell r="E24">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opLeftCell="A6" workbookViewId="0">
      <selection activeCell="H8" sqref="H8"/>
    </sheetView>
  </sheetViews>
  <sheetFormatPr defaultColWidth="9.140625" defaultRowHeight="15" x14ac:dyDescent="0.25"/>
  <cols>
    <col min="1" max="1" width="46.5703125" style="3" customWidth="1"/>
    <col min="2" max="8" width="13.7109375" style="3" customWidth="1"/>
    <col min="9" max="16384" width="9.140625" style="3"/>
  </cols>
  <sheetData>
    <row r="1" spans="1:8" ht="14.45" x14ac:dyDescent="0.3">
      <c r="A1"/>
      <c r="B1"/>
      <c r="C1"/>
      <c r="D1"/>
      <c r="E1"/>
      <c r="F1"/>
      <c r="G1" s="1" t="s">
        <v>0</v>
      </c>
      <c r="H1" s="2" t="str">
        <f>EBNUMBER</f>
        <v>EB-2017-0038</v>
      </c>
    </row>
    <row r="2" spans="1:8" ht="14.45" x14ac:dyDescent="0.3">
      <c r="A2"/>
      <c r="B2"/>
      <c r="C2"/>
      <c r="D2"/>
      <c r="E2"/>
      <c r="F2"/>
      <c r="G2" s="1" t="s">
        <v>1</v>
      </c>
      <c r="H2" s="4">
        <v>2</v>
      </c>
    </row>
    <row r="3" spans="1:8" ht="14.45" x14ac:dyDescent="0.3">
      <c r="A3"/>
      <c r="B3"/>
      <c r="C3"/>
      <c r="D3"/>
      <c r="E3"/>
      <c r="F3"/>
      <c r="G3" s="1" t="s">
        <v>2</v>
      </c>
      <c r="H3" s="4">
        <v>2</v>
      </c>
    </row>
    <row r="4" spans="1:8" ht="14.45" x14ac:dyDescent="0.3">
      <c r="A4"/>
      <c r="B4"/>
      <c r="C4"/>
      <c r="D4"/>
      <c r="E4"/>
      <c r="F4"/>
      <c r="G4" s="1" t="s">
        <v>3</v>
      </c>
      <c r="H4" s="4">
        <v>1</v>
      </c>
    </row>
    <row r="5" spans="1:8" ht="14.45" x14ac:dyDescent="0.3">
      <c r="A5"/>
      <c r="B5"/>
      <c r="C5"/>
      <c r="D5"/>
      <c r="E5"/>
      <c r="F5"/>
      <c r="G5" s="1" t="s">
        <v>4</v>
      </c>
      <c r="H5" s="5">
        <v>27</v>
      </c>
    </row>
    <row r="6" spans="1:8" ht="14.45" x14ac:dyDescent="0.3">
      <c r="A6"/>
      <c r="B6"/>
      <c r="C6"/>
      <c r="D6"/>
      <c r="E6"/>
      <c r="F6"/>
      <c r="G6" s="1"/>
      <c r="H6" s="2"/>
    </row>
    <row r="7" spans="1:8" ht="14.45" x14ac:dyDescent="0.3">
      <c r="A7"/>
      <c r="B7"/>
      <c r="C7"/>
      <c r="D7"/>
      <c r="E7"/>
      <c r="F7"/>
      <c r="G7" s="1" t="s">
        <v>5</v>
      </c>
      <c r="H7" s="6" t="s">
        <v>141</v>
      </c>
    </row>
    <row r="9" spans="1:8" ht="17.45" x14ac:dyDescent="0.3">
      <c r="A9" s="75" t="s">
        <v>6</v>
      </c>
      <c r="B9" s="75"/>
      <c r="C9" s="75"/>
      <c r="D9" s="75"/>
      <c r="E9" s="75"/>
      <c r="F9" s="75"/>
      <c r="G9" s="75"/>
      <c r="H9" s="75"/>
    </row>
    <row r="10" spans="1:8" ht="17.45" x14ac:dyDescent="0.3">
      <c r="A10" s="75" t="s">
        <v>7</v>
      </c>
      <c r="B10" s="75"/>
      <c r="C10" s="75"/>
      <c r="D10" s="75"/>
      <c r="E10" s="75"/>
      <c r="F10" s="75"/>
      <c r="G10" s="75"/>
      <c r="H10" s="75"/>
    </row>
    <row r="12" spans="1:8" thickBot="1" x14ac:dyDescent="0.35">
      <c r="A12" s="76"/>
      <c r="B12" s="76"/>
      <c r="C12" s="76"/>
      <c r="D12" s="76"/>
      <c r="E12" s="76"/>
      <c r="F12" s="76"/>
      <c r="G12" s="76"/>
      <c r="H12" s="76"/>
    </row>
    <row r="13" spans="1:8" ht="26.45" x14ac:dyDescent="0.3">
      <c r="A13" s="7" t="s">
        <v>8</v>
      </c>
      <c r="B13" s="8">
        <v>2013</v>
      </c>
      <c r="C13" s="8">
        <v>2014</v>
      </c>
      <c r="D13" s="8">
        <v>2015</v>
      </c>
      <c r="E13" s="8">
        <v>2016</v>
      </c>
      <c r="F13" s="8" t="s">
        <v>9</v>
      </c>
      <c r="G13" s="8" t="s">
        <v>10</v>
      </c>
    </row>
    <row r="14" spans="1:8" ht="14.45" x14ac:dyDescent="0.3">
      <c r="A14" s="9" t="s">
        <v>11</v>
      </c>
      <c r="B14" s="10" t="s">
        <v>12</v>
      </c>
      <c r="C14" s="10" t="s">
        <v>13</v>
      </c>
      <c r="D14" s="10" t="s">
        <v>13</v>
      </c>
      <c r="E14" s="10" t="s">
        <v>13</v>
      </c>
      <c r="F14" s="10" t="s">
        <v>13</v>
      </c>
      <c r="G14" s="10" t="s">
        <v>13</v>
      </c>
    </row>
    <row r="15" spans="1:8" ht="14.45" x14ac:dyDescent="0.3">
      <c r="A15" s="11" t="s">
        <v>14</v>
      </c>
      <c r="B15" s="12"/>
      <c r="C15" s="12"/>
      <c r="D15" s="12"/>
      <c r="E15" s="12"/>
      <c r="F15" s="12"/>
      <c r="G15" s="12"/>
    </row>
    <row r="16" spans="1:8" ht="14.45" x14ac:dyDescent="0.3">
      <c r="A16" s="13" t="s">
        <v>15</v>
      </c>
      <c r="B16" s="14">
        <v>160247.62685536698</v>
      </c>
      <c r="C16" s="14">
        <v>199891.83971621576</v>
      </c>
      <c r="D16" s="14">
        <v>251973.90006622521</v>
      </c>
      <c r="E16" s="14">
        <v>96161.98</v>
      </c>
      <c r="F16" s="14">
        <v>323285</v>
      </c>
      <c r="G16" s="14">
        <v>204000</v>
      </c>
    </row>
    <row r="17" spans="1:7" ht="14.45" x14ac:dyDescent="0.3">
      <c r="A17" s="13" t="s">
        <v>16</v>
      </c>
      <c r="B17" s="14">
        <v>126713.41660785989</v>
      </c>
      <c r="C17" s="14">
        <v>377855.74248812319</v>
      </c>
      <c r="D17" s="14">
        <v>395110.8116110664</v>
      </c>
      <c r="E17" s="14">
        <v>482915</v>
      </c>
      <c r="F17" s="14">
        <v>417057</v>
      </c>
      <c r="G17" s="14">
        <v>231000</v>
      </c>
    </row>
    <row r="18" spans="1:7" ht="14.45" x14ac:dyDescent="0.3">
      <c r="A18" s="13" t="s">
        <v>17</v>
      </c>
      <c r="B18" s="14">
        <v>70551.380338074669</v>
      </c>
      <c r="C18" s="14">
        <v>123310.00308603526</v>
      </c>
      <c r="D18" s="14">
        <v>452380.18880542921</v>
      </c>
      <c r="E18" s="14"/>
      <c r="F18" s="14"/>
      <c r="G18" s="14"/>
    </row>
    <row r="19" spans="1:7" ht="14.45" x14ac:dyDescent="0.3">
      <c r="A19" s="15" t="s">
        <v>18</v>
      </c>
      <c r="B19" s="14">
        <v>104545.58384661883</v>
      </c>
      <c r="C19" s="14">
        <v>402881.77470962598</v>
      </c>
      <c r="D19" s="14">
        <v>140002.301477495</v>
      </c>
      <c r="E19" s="14">
        <v>14672</v>
      </c>
      <c r="F19" s="14"/>
      <c r="G19" s="14"/>
    </row>
    <row r="20" spans="1:7" ht="14.45" x14ac:dyDescent="0.3">
      <c r="A20" s="15" t="s">
        <v>19</v>
      </c>
      <c r="B20" s="14">
        <v>933.4899999999999</v>
      </c>
      <c r="C20" s="14">
        <v>0</v>
      </c>
      <c r="D20" s="14">
        <v>0</v>
      </c>
      <c r="E20" s="14"/>
      <c r="F20" s="14"/>
      <c r="G20" s="14"/>
    </row>
    <row r="21" spans="1:7" x14ac:dyDescent="0.25">
      <c r="A21" s="15" t="s">
        <v>20</v>
      </c>
      <c r="B21" s="14">
        <v>237156</v>
      </c>
      <c r="C21" s="14">
        <v>151357.35999999999</v>
      </c>
      <c r="D21" s="14">
        <v>73325.419999999824</v>
      </c>
      <c r="E21" s="14">
        <v>246046</v>
      </c>
      <c r="F21" s="14">
        <v>266022</v>
      </c>
      <c r="G21" s="14">
        <v>234500</v>
      </c>
    </row>
    <row r="22" spans="1:7" x14ac:dyDescent="0.25">
      <c r="A22" s="15" t="s">
        <v>129</v>
      </c>
      <c r="B22" s="14">
        <v>2887735</v>
      </c>
      <c r="C22" s="14"/>
      <c r="D22" s="14"/>
      <c r="E22" s="14"/>
      <c r="F22" s="14"/>
      <c r="G22" s="14"/>
    </row>
    <row r="23" spans="1:7" x14ac:dyDescent="0.25">
      <c r="A23" s="16" t="s">
        <v>21</v>
      </c>
      <c r="B23" s="14">
        <v>12719.019999999999</v>
      </c>
      <c r="C23" s="14">
        <v>0</v>
      </c>
      <c r="D23" s="14">
        <v>0</v>
      </c>
      <c r="E23" s="14">
        <v>0</v>
      </c>
      <c r="F23" s="14"/>
      <c r="G23" s="14"/>
    </row>
    <row r="24" spans="1:7" ht="14.45" x14ac:dyDescent="0.3">
      <c r="A24" s="17" t="s">
        <v>22</v>
      </c>
      <c r="B24" s="14">
        <v>2473.3900000000003</v>
      </c>
      <c r="C24" s="14">
        <v>0</v>
      </c>
      <c r="D24" s="14">
        <v>0</v>
      </c>
      <c r="E24" s="14">
        <v>0</v>
      </c>
      <c r="F24" s="14"/>
      <c r="G24" s="14"/>
    </row>
    <row r="25" spans="1:7" ht="14.45" x14ac:dyDescent="0.3">
      <c r="A25" s="18" t="s">
        <v>23</v>
      </c>
      <c r="B25" s="14">
        <v>312060.07999999967</v>
      </c>
      <c r="C25" s="14">
        <v>1663.85</v>
      </c>
      <c r="D25" s="14">
        <v>0</v>
      </c>
      <c r="E25" s="14">
        <v>0</v>
      </c>
      <c r="F25" s="14"/>
      <c r="G25" s="14"/>
    </row>
    <row r="26" spans="1:7" ht="14.45" x14ac:dyDescent="0.3">
      <c r="A26" s="19" t="s">
        <v>24</v>
      </c>
      <c r="B26" s="14">
        <v>3914.5199999999995</v>
      </c>
      <c r="C26" s="14">
        <v>24339.42000000002</v>
      </c>
      <c r="D26" s="14">
        <v>0</v>
      </c>
      <c r="E26" s="14">
        <v>0</v>
      </c>
      <c r="F26" s="14"/>
      <c r="G26" s="14"/>
    </row>
    <row r="27" spans="1:7" ht="14.45" x14ac:dyDescent="0.3">
      <c r="A27" s="15" t="s">
        <v>25</v>
      </c>
      <c r="B27" s="14">
        <v>40237.959999999985</v>
      </c>
      <c r="C27" s="14">
        <v>0</v>
      </c>
      <c r="D27" s="14">
        <v>0</v>
      </c>
      <c r="E27" s="14">
        <v>0</v>
      </c>
      <c r="F27" s="14"/>
      <c r="G27" s="14"/>
    </row>
    <row r="28" spans="1:7" x14ac:dyDescent="0.25">
      <c r="A28" s="13" t="s">
        <v>26</v>
      </c>
      <c r="B28" s="14">
        <v>828.68000000000006</v>
      </c>
      <c r="C28" s="14">
        <v>0</v>
      </c>
      <c r="D28" s="14">
        <v>0</v>
      </c>
      <c r="E28" s="14">
        <v>0</v>
      </c>
      <c r="F28" s="14"/>
      <c r="G28" s="14"/>
    </row>
    <row r="29" spans="1:7" x14ac:dyDescent="0.25">
      <c r="A29" s="13" t="s">
        <v>27</v>
      </c>
      <c r="B29" s="14"/>
      <c r="C29" s="14">
        <v>87643.359999999913</v>
      </c>
      <c r="D29" s="14">
        <v>0</v>
      </c>
      <c r="E29" s="14">
        <v>0</v>
      </c>
      <c r="F29" s="14"/>
      <c r="G29" s="14"/>
    </row>
    <row r="30" spans="1:7" x14ac:dyDescent="0.25">
      <c r="A30" s="13" t="s">
        <v>28</v>
      </c>
      <c r="B30" s="14"/>
      <c r="C30" s="14">
        <v>1959.56</v>
      </c>
      <c r="D30" s="14">
        <v>0</v>
      </c>
      <c r="E30" s="14">
        <v>0</v>
      </c>
      <c r="F30" s="14"/>
      <c r="G30" s="14"/>
    </row>
    <row r="31" spans="1:7" x14ac:dyDescent="0.25">
      <c r="A31" s="13" t="s">
        <v>29</v>
      </c>
      <c r="B31" s="14"/>
      <c r="C31" s="14">
        <v>32483.650000000012</v>
      </c>
      <c r="D31" s="14">
        <v>0</v>
      </c>
      <c r="E31" s="14">
        <v>0</v>
      </c>
      <c r="F31" s="14"/>
      <c r="G31" s="14"/>
    </row>
    <row r="32" spans="1:7" x14ac:dyDescent="0.25">
      <c r="A32" s="13" t="s">
        <v>30</v>
      </c>
      <c r="B32" s="14">
        <v>0</v>
      </c>
      <c r="C32" s="14">
        <v>17068.439999999995</v>
      </c>
      <c r="D32" s="14">
        <v>0</v>
      </c>
      <c r="E32" s="14">
        <v>0</v>
      </c>
      <c r="F32" s="14"/>
      <c r="G32" s="14"/>
    </row>
    <row r="33" spans="1:7" x14ac:dyDescent="0.25">
      <c r="A33" s="20" t="s">
        <v>31</v>
      </c>
      <c r="B33" s="14"/>
      <c r="C33" s="14">
        <v>0</v>
      </c>
      <c r="D33" s="14">
        <v>3225.1999999999994</v>
      </c>
      <c r="E33" s="14">
        <v>0</v>
      </c>
      <c r="F33" s="14"/>
      <c r="G33" s="14"/>
    </row>
    <row r="34" spans="1:7" x14ac:dyDescent="0.25">
      <c r="A34" s="20" t="s">
        <v>32</v>
      </c>
      <c r="B34" s="14"/>
      <c r="C34" s="14">
        <v>0</v>
      </c>
      <c r="D34" s="14">
        <v>0</v>
      </c>
      <c r="E34" s="14">
        <v>266349</v>
      </c>
      <c r="F34" s="14">
        <v>-16557</v>
      </c>
      <c r="G34" s="14">
        <v>150000</v>
      </c>
    </row>
    <row r="35" spans="1:7" x14ac:dyDescent="0.25">
      <c r="A35" s="20" t="s">
        <v>130</v>
      </c>
      <c r="B35" s="14"/>
      <c r="C35" s="14">
        <v>0</v>
      </c>
      <c r="D35" s="14">
        <v>0</v>
      </c>
      <c r="E35" s="14">
        <v>0</v>
      </c>
      <c r="F35" s="14">
        <v>48796</v>
      </c>
      <c r="G35" s="14"/>
    </row>
    <row r="36" spans="1:7" x14ac:dyDescent="0.25">
      <c r="A36" s="20"/>
      <c r="B36" s="14">
        <v>0</v>
      </c>
      <c r="C36" s="14">
        <v>0</v>
      </c>
      <c r="D36" s="14">
        <v>0</v>
      </c>
      <c r="E36" s="14">
        <v>0</v>
      </c>
      <c r="F36" s="14"/>
      <c r="G36" s="14"/>
    </row>
    <row r="37" spans="1:7" x14ac:dyDescent="0.25">
      <c r="A37" s="20"/>
      <c r="B37" s="14">
        <v>0</v>
      </c>
      <c r="C37" s="14">
        <v>0</v>
      </c>
      <c r="D37" s="14">
        <v>0</v>
      </c>
      <c r="E37" s="14">
        <v>0</v>
      </c>
      <c r="F37" s="21"/>
      <c r="G37" s="21"/>
    </row>
    <row r="38" spans="1:7" x14ac:dyDescent="0.25">
      <c r="A38" s="20" t="s">
        <v>33</v>
      </c>
      <c r="B38" s="14">
        <v>164.91235208018679</v>
      </c>
      <c r="C38" s="14">
        <v>0</v>
      </c>
      <c r="D38" s="14">
        <v>950.19</v>
      </c>
      <c r="E38" s="14">
        <v>0</v>
      </c>
      <c r="F38" s="21"/>
      <c r="G38" s="21"/>
    </row>
    <row r="39" spans="1:7" x14ac:dyDescent="0.25">
      <c r="A39" s="22" t="s">
        <v>34</v>
      </c>
      <c r="B39" s="23">
        <f>SUM(B16:B38)</f>
        <v>3960281.0600000005</v>
      </c>
      <c r="C39" s="23">
        <f t="shared" ref="C39:G39" si="0">SUM(C16:C38)</f>
        <v>1420455</v>
      </c>
      <c r="D39" s="23">
        <f t="shared" si="0"/>
        <v>1316968.0119602156</v>
      </c>
      <c r="E39" s="23">
        <f t="shared" si="0"/>
        <v>1106143.98</v>
      </c>
      <c r="F39" s="23">
        <f t="shared" si="0"/>
        <v>1038603</v>
      </c>
      <c r="G39" s="23">
        <f t="shared" si="0"/>
        <v>819500</v>
      </c>
    </row>
    <row r="40" spans="1:7" x14ac:dyDescent="0.25">
      <c r="A40" s="24" t="s">
        <v>35</v>
      </c>
      <c r="B40" s="12"/>
      <c r="C40" s="12"/>
      <c r="D40" s="12"/>
      <c r="E40" s="12"/>
      <c r="F40" s="12"/>
      <c r="G40" s="12"/>
    </row>
    <row r="41" spans="1:7" x14ac:dyDescent="0.25">
      <c r="A41" s="13" t="s">
        <v>36</v>
      </c>
      <c r="B41" s="14">
        <v>14360.331720351211</v>
      </c>
      <c r="C41" s="14">
        <v>0</v>
      </c>
      <c r="D41" s="14">
        <v>0</v>
      </c>
      <c r="E41" s="14">
        <v>0</v>
      </c>
      <c r="F41" s="14"/>
      <c r="G41" s="14"/>
    </row>
    <row r="42" spans="1:7" x14ac:dyDescent="0.25">
      <c r="A42" s="13" t="s">
        <v>37</v>
      </c>
      <c r="B42" s="14">
        <v>8925.3564763849608</v>
      </c>
      <c r="C42" s="14">
        <v>0</v>
      </c>
      <c r="D42" s="14">
        <v>0</v>
      </c>
      <c r="E42" s="14">
        <v>0</v>
      </c>
      <c r="F42" s="14"/>
      <c r="G42" s="14"/>
    </row>
    <row r="43" spans="1:7" x14ac:dyDescent="0.25">
      <c r="A43" s="20" t="s">
        <v>38</v>
      </c>
      <c r="B43" s="14">
        <v>60786.588143130393</v>
      </c>
      <c r="C43" s="14">
        <v>0</v>
      </c>
      <c r="D43" s="14">
        <v>0</v>
      </c>
      <c r="E43" s="14">
        <v>0</v>
      </c>
      <c r="F43" s="21"/>
      <c r="G43" s="21"/>
    </row>
    <row r="44" spans="1:7" x14ac:dyDescent="0.25">
      <c r="A44" s="20" t="s">
        <v>39</v>
      </c>
      <c r="B44" s="14">
        <v>97003.17610610876</v>
      </c>
      <c r="C44" s="14">
        <v>0</v>
      </c>
      <c r="D44" s="14">
        <v>0</v>
      </c>
      <c r="E44" s="14">
        <v>0</v>
      </c>
      <c r="F44" s="21"/>
      <c r="G44" s="21"/>
    </row>
    <row r="45" spans="1:7" x14ac:dyDescent="0.25">
      <c r="A45" s="20" t="s">
        <v>40</v>
      </c>
      <c r="B45" s="14">
        <v>12769.479472946623</v>
      </c>
      <c r="C45" s="14">
        <v>0</v>
      </c>
      <c r="D45" s="14">
        <v>0</v>
      </c>
      <c r="E45" s="14">
        <v>0</v>
      </c>
      <c r="F45" s="21"/>
      <c r="G45" s="21"/>
    </row>
    <row r="46" spans="1:7" x14ac:dyDescent="0.25">
      <c r="A46" s="20" t="s">
        <v>41</v>
      </c>
      <c r="B46" s="14">
        <v>58172.743769865585</v>
      </c>
      <c r="C46" s="14">
        <v>10814.586657858817</v>
      </c>
      <c r="D46" s="14">
        <v>0</v>
      </c>
      <c r="E46" s="14">
        <v>0</v>
      </c>
      <c r="F46" s="21"/>
      <c r="G46" s="21"/>
    </row>
    <row r="47" spans="1:7" x14ac:dyDescent="0.25">
      <c r="A47" s="20" t="s">
        <v>42</v>
      </c>
      <c r="B47" s="14">
        <v>126980.55703116552</v>
      </c>
      <c r="C47" s="14">
        <v>22912.1618245153</v>
      </c>
      <c r="D47" s="14">
        <v>0</v>
      </c>
      <c r="E47" s="14">
        <v>0</v>
      </c>
      <c r="F47" s="21"/>
      <c r="G47" s="21"/>
    </row>
    <row r="48" spans="1:7" x14ac:dyDescent="0.25">
      <c r="A48" s="20" t="s">
        <v>43</v>
      </c>
      <c r="B48" s="14">
        <v>1437.2640721780165</v>
      </c>
      <c r="C48" s="14">
        <v>0</v>
      </c>
      <c r="D48" s="14">
        <v>0</v>
      </c>
      <c r="E48" s="14">
        <v>0</v>
      </c>
      <c r="F48" s="21"/>
      <c r="G48" s="21"/>
    </row>
    <row r="49" spans="1:7" x14ac:dyDescent="0.25">
      <c r="A49" s="20" t="s">
        <v>44</v>
      </c>
      <c r="B49" s="14">
        <v>12372.600364150876</v>
      </c>
      <c r="C49" s="14">
        <v>428520.07458377199</v>
      </c>
      <c r="D49" s="14">
        <v>38990.781829158346</v>
      </c>
      <c r="E49" s="14"/>
      <c r="F49" s="21"/>
      <c r="G49" s="21"/>
    </row>
    <row r="50" spans="1:7" x14ac:dyDescent="0.25">
      <c r="A50" s="20" t="s">
        <v>45</v>
      </c>
      <c r="B50" s="14"/>
      <c r="C50" s="14">
        <v>20246.867198148768</v>
      </c>
      <c r="D50" s="14">
        <v>0</v>
      </c>
      <c r="E50" s="14">
        <v>0</v>
      </c>
      <c r="F50" s="21"/>
      <c r="G50" s="21"/>
    </row>
    <row r="51" spans="1:7" x14ac:dyDescent="0.25">
      <c r="A51" s="20" t="s">
        <v>46</v>
      </c>
      <c r="B51" s="14"/>
      <c r="C51" s="14">
        <v>94998.155812566343</v>
      </c>
      <c r="D51" s="14">
        <v>0</v>
      </c>
      <c r="E51" s="14">
        <v>0</v>
      </c>
      <c r="F51" s="21"/>
      <c r="G51" s="21"/>
    </row>
    <row r="52" spans="1:7" x14ac:dyDescent="0.25">
      <c r="A52" s="20" t="s">
        <v>47</v>
      </c>
      <c r="B52" s="14"/>
      <c r="C52" s="14">
        <v>36093.48383390002</v>
      </c>
      <c r="D52" s="14">
        <v>0</v>
      </c>
      <c r="E52" s="14">
        <v>0</v>
      </c>
      <c r="F52" s="21"/>
      <c r="G52" s="21"/>
    </row>
    <row r="53" spans="1:7" x14ac:dyDescent="0.25">
      <c r="A53" s="20" t="s">
        <v>26</v>
      </c>
      <c r="B53" s="14"/>
      <c r="C53" s="14">
        <v>65618.61697141896</v>
      </c>
      <c r="D53" s="14">
        <v>0</v>
      </c>
      <c r="E53" s="14">
        <v>0</v>
      </c>
      <c r="F53" s="21"/>
      <c r="G53" s="21"/>
    </row>
    <row r="54" spans="1:7" x14ac:dyDescent="0.25">
      <c r="A54" s="20" t="s">
        <v>48</v>
      </c>
      <c r="B54" s="14"/>
      <c r="C54" s="14">
        <v>285371.30522241292</v>
      </c>
      <c r="D54" s="14">
        <v>728.34963000873518</v>
      </c>
      <c r="E54" s="14">
        <v>0</v>
      </c>
      <c r="F54" s="21"/>
      <c r="G54" s="21"/>
    </row>
    <row r="55" spans="1:7" x14ac:dyDescent="0.25">
      <c r="A55" s="20" t="s">
        <v>49</v>
      </c>
      <c r="B55" s="14"/>
      <c r="C55" s="14"/>
      <c r="D55" s="14">
        <v>13282.768362112591</v>
      </c>
      <c r="E55" s="14">
        <v>0</v>
      </c>
      <c r="F55" s="21"/>
      <c r="G55" s="21"/>
    </row>
    <row r="56" spans="1:7" x14ac:dyDescent="0.25">
      <c r="A56" s="20" t="s">
        <v>50</v>
      </c>
      <c r="B56" s="14"/>
      <c r="C56" s="14"/>
      <c r="D56" s="14">
        <v>56524.408333676867</v>
      </c>
      <c r="E56" s="14">
        <v>101141</v>
      </c>
      <c r="F56" s="21"/>
      <c r="G56" s="21"/>
    </row>
    <row r="57" spans="1:7" x14ac:dyDescent="0.25">
      <c r="A57" s="20" t="s">
        <v>51</v>
      </c>
      <c r="B57" s="14"/>
      <c r="C57" s="14"/>
      <c r="D57" s="14">
        <v>6590.1498881623738</v>
      </c>
      <c r="E57" s="14">
        <v>0</v>
      </c>
      <c r="F57" s="21"/>
      <c r="G57" s="21"/>
    </row>
    <row r="58" spans="1:7" x14ac:dyDescent="0.25">
      <c r="A58" s="20" t="s">
        <v>52</v>
      </c>
      <c r="B58" s="14"/>
      <c r="C58" s="14"/>
      <c r="D58" s="14">
        <v>5093.039698737407</v>
      </c>
      <c r="E58" s="14">
        <v>0</v>
      </c>
      <c r="F58" s="21"/>
      <c r="G58" s="21"/>
    </row>
    <row r="59" spans="1:7" x14ac:dyDescent="0.25">
      <c r="A59" s="20" t="s">
        <v>53</v>
      </c>
      <c r="B59" s="14"/>
      <c r="C59" s="14"/>
      <c r="D59" s="14">
        <v>1078.0006505768065</v>
      </c>
      <c r="E59" s="14"/>
      <c r="F59" s="21"/>
      <c r="G59" s="21"/>
    </row>
    <row r="60" spans="1:7" x14ac:dyDescent="0.25">
      <c r="A60" s="20" t="s">
        <v>54</v>
      </c>
      <c r="B60" s="14"/>
      <c r="C60" s="14"/>
      <c r="D60" s="14">
        <v>0</v>
      </c>
      <c r="E60" s="14"/>
      <c r="F60" s="21"/>
      <c r="G60" s="21"/>
    </row>
    <row r="61" spans="1:7" x14ac:dyDescent="0.25">
      <c r="A61" s="20" t="s">
        <v>55</v>
      </c>
      <c r="B61" s="14"/>
      <c r="C61" s="14"/>
      <c r="D61" s="14">
        <v>0</v>
      </c>
      <c r="E61" s="14">
        <v>191787</v>
      </c>
      <c r="F61" s="21"/>
      <c r="G61" s="21"/>
    </row>
    <row r="62" spans="1:7" x14ac:dyDescent="0.25">
      <c r="A62" s="20" t="s">
        <v>56</v>
      </c>
      <c r="B62" s="14"/>
      <c r="C62" s="14"/>
      <c r="D62" s="14"/>
      <c r="E62" s="14">
        <v>20247</v>
      </c>
      <c r="F62" s="21"/>
      <c r="G62" s="21"/>
    </row>
    <row r="63" spans="1:7" x14ac:dyDescent="0.25">
      <c r="A63" s="20" t="s">
        <v>57</v>
      </c>
      <c r="B63" s="14"/>
      <c r="C63" s="14"/>
      <c r="D63" s="14"/>
      <c r="E63" s="14">
        <v>5406</v>
      </c>
      <c r="F63" s="21"/>
      <c r="G63" s="21"/>
    </row>
    <row r="64" spans="1:7" x14ac:dyDescent="0.25">
      <c r="A64" s="20" t="s">
        <v>58</v>
      </c>
      <c r="B64" s="14"/>
      <c r="C64" s="14"/>
      <c r="D64" s="14"/>
      <c r="E64" s="14"/>
      <c r="F64" s="21"/>
      <c r="G64" s="21"/>
    </row>
    <row r="65" spans="1:7" x14ac:dyDescent="0.25">
      <c r="A65" s="20" t="s">
        <v>59</v>
      </c>
      <c r="B65" s="14"/>
      <c r="C65" s="14"/>
      <c r="D65" s="14"/>
      <c r="E65" s="14"/>
      <c r="F65" s="21"/>
      <c r="G65" s="21"/>
    </row>
    <row r="66" spans="1:7" x14ac:dyDescent="0.25">
      <c r="A66" s="20" t="s">
        <v>60</v>
      </c>
      <c r="B66" s="14"/>
      <c r="C66" s="14"/>
      <c r="D66" s="14">
        <v>0</v>
      </c>
      <c r="E66" s="14"/>
      <c r="F66" s="21"/>
      <c r="G66" s="21"/>
    </row>
    <row r="67" spans="1:7" x14ac:dyDescent="0.25">
      <c r="A67" s="20" t="s">
        <v>61</v>
      </c>
      <c r="B67" s="14"/>
      <c r="C67" s="14"/>
      <c r="D67" s="14"/>
      <c r="E67" s="14"/>
      <c r="F67" s="21"/>
      <c r="G67" s="21"/>
    </row>
    <row r="68" spans="1:7" x14ac:dyDescent="0.25">
      <c r="A68" s="20" t="s">
        <v>133</v>
      </c>
      <c r="B68" s="14"/>
      <c r="C68" s="14"/>
      <c r="D68" s="14"/>
      <c r="E68" s="14">
        <v>249748</v>
      </c>
      <c r="F68" s="21"/>
      <c r="G68" s="21"/>
    </row>
    <row r="69" spans="1:7" x14ac:dyDescent="0.25">
      <c r="A69" s="20" t="s">
        <v>134</v>
      </c>
      <c r="B69" s="14"/>
      <c r="C69" s="14"/>
      <c r="D69" s="14"/>
      <c r="E69" s="14">
        <v>38368</v>
      </c>
      <c r="F69" s="21"/>
      <c r="G69" s="21"/>
    </row>
    <row r="70" spans="1:7" x14ac:dyDescent="0.25">
      <c r="A70" s="20" t="s">
        <v>135</v>
      </c>
      <c r="B70" s="14"/>
      <c r="C70" s="14"/>
      <c r="D70" s="14"/>
      <c r="E70" s="14">
        <v>186253</v>
      </c>
      <c r="F70" s="21"/>
      <c r="G70" s="21"/>
    </row>
    <row r="71" spans="1:7" x14ac:dyDescent="0.25">
      <c r="A71" s="20" t="s">
        <v>136</v>
      </c>
      <c r="B71" s="14"/>
      <c r="C71" s="14"/>
      <c r="D71" s="14"/>
      <c r="E71" s="14">
        <v>81095</v>
      </c>
      <c r="F71" s="21"/>
      <c r="G71" s="21"/>
    </row>
    <row r="72" spans="1:7" x14ac:dyDescent="0.25">
      <c r="A72" s="20" t="s">
        <v>137</v>
      </c>
      <c r="B72" s="14"/>
      <c r="C72" s="14"/>
      <c r="D72" s="14"/>
      <c r="E72" s="14">
        <v>7885</v>
      </c>
      <c r="F72" s="21"/>
      <c r="G72" s="21"/>
    </row>
    <row r="73" spans="1:7" x14ac:dyDescent="0.25">
      <c r="A73" s="20" t="s">
        <v>138</v>
      </c>
      <c r="B73" s="14"/>
      <c r="C73" s="14"/>
      <c r="D73" s="14"/>
      <c r="E73" s="14">
        <v>86940</v>
      </c>
      <c r="F73" s="21"/>
      <c r="G73" s="21"/>
    </row>
    <row r="74" spans="1:7" x14ac:dyDescent="0.25">
      <c r="A74" s="20" t="s">
        <v>62</v>
      </c>
      <c r="B74" s="14"/>
      <c r="C74" s="14"/>
      <c r="D74" s="14"/>
      <c r="E74" s="14"/>
      <c r="F74" s="21"/>
      <c r="G74" s="21">
        <v>295000</v>
      </c>
    </row>
    <row r="75" spans="1:7" x14ac:dyDescent="0.25">
      <c r="A75" s="20" t="s">
        <v>63</v>
      </c>
      <c r="B75" s="14"/>
      <c r="C75" s="14"/>
      <c r="D75" s="14"/>
      <c r="E75" s="14"/>
      <c r="F75" s="21"/>
      <c r="G75" s="21">
        <v>135240</v>
      </c>
    </row>
    <row r="76" spans="1:7" x14ac:dyDescent="0.25">
      <c r="A76" s="20" t="s">
        <v>64</v>
      </c>
      <c r="B76" s="14"/>
      <c r="C76" s="14"/>
      <c r="D76" s="14"/>
      <c r="E76" s="14"/>
      <c r="F76" s="21"/>
      <c r="G76" s="21">
        <v>258840</v>
      </c>
    </row>
    <row r="77" spans="1:7" x14ac:dyDescent="0.25">
      <c r="A77" s="20" t="s">
        <v>65</v>
      </c>
      <c r="B77" s="14"/>
      <c r="C77" s="14"/>
      <c r="D77" s="14"/>
      <c r="E77" s="14"/>
      <c r="F77" s="21"/>
      <c r="G77" s="21">
        <v>82200</v>
      </c>
    </row>
    <row r="78" spans="1:7" x14ac:dyDescent="0.25">
      <c r="A78" s="20" t="s">
        <v>66</v>
      </c>
      <c r="B78" s="14"/>
      <c r="C78" s="14"/>
      <c r="D78" s="14"/>
      <c r="E78" s="14"/>
      <c r="F78" s="21"/>
      <c r="G78" s="21">
        <v>105450</v>
      </c>
    </row>
    <row r="79" spans="1:7" x14ac:dyDescent="0.25">
      <c r="A79" s="20" t="s">
        <v>67</v>
      </c>
      <c r="B79" s="14"/>
      <c r="C79" s="14"/>
      <c r="D79" s="14"/>
      <c r="E79" s="14"/>
      <c r="F79" s="21"/>
      <c r="G79" s="21">
        <v>60000</v>
      </c>
    </row>
    <row r="80" spans="1:7" x14ac:dyDescent="0.25">
      <c r="A80" s="20" t="s">
        <v>68</v>
      </c>
      <c r="B80" s="14"/>
      <c r="C80" s="14"/>
      <c r="D80" s="14"/>
      <c r="E80" s="14">
        <v>7830</v>
      </c>
      <c r="F80" s="21"/>
      <c r="G80" s="21">
        <v>200120</v>
      </c>
    </row>
    <row r="81" spans="1:7" x14ac:dyDescent="0.25">
      <c r="A81" s="20" t="s">
        <v>69</v>
      </c>
      <c r="B81" s="14"/>
      <c r="C81" s="14"/>
      <c r="D81" s="14"/>
      <c r="E81" s="14"/>
      <c r="F81" s="21"/>
      <c r="G81" s="21">
        <v>161400</v>
      </c>
    </row>
    <row r="82" spans="1:7" x14ac:dyDescent="0.25">
      <c r="A82" s="20" t="s">
        <v>70</v>
      </c>
      <c r="B82" s="14"/>
      <c r="C82" s="14"/>
      <c r="D82" s="14"/>
      <c r="E82" s="14"/>
      <c r="F82" s="21"/>
      <c r="G82" s="21">
        <v>188472</v>
      </c>
    </row>
    <row r="83" spans="1:7" x14ac:dyDescent="0.25">
      <c r="A83" s="20" t="s">
        <v>71</v>
      </c>
      <c r="B83" s="14"/>
      <c r="C83" s="14"/>
      <c r="D83" s="14"/>
      <c r="E83" s="14"/>
      <c r="F83" s="21"/>
      <c r="G83" s="21">
        <v>46000</v>
      </c>
    </row>
    <row r="84" spans="1:7" x14ac:dyDescent="0.25">
      <c r="A84" s="20" t="s">
        <v>72</v>
      </c>
      <c r="B84" s="14"/>
      <c r="C84" s="14"/>
      <c r="D84" s="14"/>
      <c r="E84" s="14"/>
      <c r="F84" s="21"/>
      <c r="G84" s="21">
        <v>241728</v>
      </c>
    </row>
    <row r="85" spans="1:7" x14ac:dyDescent="0.25">
      <c r="A85" s="20" t="s">
        <v>73</v>
      </c>
      <c r="B85" s="14"/>
      <c r="C85" s="14"/>
      <c r="D85" s="14"/>
      <c r="E85" s="14">
        <v>9528</v>
      </c>
      <c r="F85" s="21">
        <v>71474</v>
      </c>
      <c r="G85" s="21"/>
    </row>
    <row r="86" spans="1:7" x14ac:dyDescent="0.25">
      <c r="A86" s="25" t="s">
        <v>74</v>
      </c>
      <c r="B86" s="14"/>
      <c r="C86" s="14"/>
      <c r="D86" s="14"/>
      <c r="E86" s="14">
        <v>74804</v>
      </c>
      <c r="F86" s="21">
        <v>94667</v>
      </c>
      <c r="G86" s="21"/>
    </row>
    <row r="87" spans="1:7" x14ac:dyDescent="0.25">
      <c r="A87" s="25" t="s">
        <v>75</v>
      </c>
      <c r="B87" s="14"/>
      <c r="C87" s="14"/>
      <c r="D87" s="14"/>
      <c r="E87" s="14"/>
      <c r="F87" s="21">
        <v>0</v>
      </c>
      <c r="G87" s="21"/>
    </row>
    <row r="88" spans="1:7" x14ac:dyDescent="0.25">
      <c r="A88" s="25" t="s">
        <v>76</v>
      </c>
      <c r="B88" s="14"/>
      <c r="C88" s="14"/>
      <c r="D88" s="14"/>
      <c r="E88" s="14">
        <v>173176</v>
      </c>
      <c r="F88" s="21">
        <v>154341</v>
      </c>
      <c r="G88" s="21"/>
    </row>
    <row r="89" spans="1:7" x14ac:dyDescent="0.25">
      <c r="A89" s="25" t="s">
        <v>77</v>
      </c>
      <c r="B89" s="14"/>
      <c r="C89" s="14"/>
      <c r="D89" s="14"/>
      <c r="E89" s="14">
        <v>245816</v>
      </c>
      <c r="F89" s="21">
        <v>98637</v>
      </c>
      <c r="G89" s="21"/>
    </row>
    <row r="90" spans="1:7" x14ac:dyDescent="0.25">
      <c r="A90" s="25" t="s">
        <v>78</v>
      </c>
      <c r="B90" s="14"/>
      <c r="C90" s="14"/>
      <c r="D90" s="14"/>
      <c r="E90" s="14"/>
      <c r="F90" s="21">
        <v>158284</v>
      </c>
      <c r="G90" s="21"/>
    </row>
    <row r="91" spans="1:7" x14ac:dyDescent="0.25">
      <c r="A91" s="25" t="s">
        <v>79</v>
      </c>
      <c r="B91" s="14"/>
      <c r="C91" s="14"/>
      <c r="D91" s="14"/>
      <c r="E91" s="14"/>
      <c r="F91" s="21">
        <v>227872</v>
      </c>
      <c r="G91" s="21"/>
    </row>
    <row r="92" spans="1:7" x14ac:dyDescent="0.25">
      <c r="A92" s="20" t="s">
        <v>131</v>
      </c>
      <c r="B92" s="14"/>
      <c r="C92" s="14"/>
      <c r="D92" s="14"/>
      <c r="E92" s="14"/>
      <c r="F92" s="21">
        <v>89865</v>
      </c>
      <c r="G92" s="21"/>
    </row>
    <row r="93" spans="1:7" x14ac:dyDescent="0.25">
      <c r="A93" s="20"/>
      <c r="B93" s="14"/>
      <c r="C93" s="14"/>
      <c r="D93" s="14"/>
      <c r="E93" s="14"/>
      <c r="F93" s="21"/>
      <c r="G93" s="21"/>
    </row>
    <row r="94" spans="1:7" x14ac:dyDescent="0.25">
      <c r="A94" s="20" t="s">
        <v>80</v>
      </c>
      <c r="B94" s="14">
        <v>0</v>
      </c>
      <c r="C94" s="14">
        <v>0</v>
      </c>
      <c r="D94" s="14">
        <v>0</v>
      </c>
      <c r="E94" s="14"/>
      <c r="F94" s="21"/>
      <c r="G94" s="21"/>
    </row>
    <row r="95" spans="1:7" x14ac:dyDescent="0.25">
      <c r="A95" s="20" t="s">
        <v>81</v>
      </c>
      <c r="B95" s="14">
        <v>218829.98094489024</v>
      </c>
      <c r="C95" s="14">
        <v>735463.25539856893</v>
      </c>
      <c r="D95" s="14">
        <v>1288617.2531033647</v>
      </c>
      <c r="E95" s="14">
        <v>88409</v>
      </c>
      <c r="F95" s="21"/>
      <c r="G95" s="21"/>
    </row>
    <row r="96" spans="1:7" x14ac:dyDescent="0.25">
      <c r="A96" s="20" t="s">
        <v>82</v>
      </c>
      <c r="B96" s="14">
        <v>12222.187765624329</v>
      </c>
      <c r="C96" s="14">
        <v>4681.3161297280158</v>
      </c>
      <c r="D96" s="14">
        <v>85828.811878694061</v>
      </c>
      <c r="E96" s="14">
        <v>3194</v>
      </c>
      <c r="F96" s="21">
        <v>12249</v>
      </c>
      <c r="G96" s="21">
        <v>8000</v>
      </c>
    </row>
    <row r="97" spans="1:7" x14ac:dyDescent="0.25">
      <c r="A97" s="20" t="s">
        <v>83</v>
      </c>
      <c r="B97" s="14">
        <v>71612.901157357905</v>
      </c>
      <c r="C97" s="14">
        <v>62883.172577936552</v>
      </c>
      <c r="D97" s="14">
        <v>133129.64990381</v>
      </c>
      <c r="E97" s="14">
        <v>145259</v>
      </c>
      <c r="F97" s="21">
        <v>134443</v>
      </c>
      <c r="G97" s="21">
        <v>200000</v>
      </c>
    </row>
    <row r="98" spans="1:7" x14ac:dyDescent="0.25">
      <c r="A98" s="20" t="s">
        <v>84</v>
      </c>
      <c r="B98" s="14">
        <v>15294.791292738328</v>
      </c>
      <c r="C98" s="14">
        <v>11336.423952887917</v>
      </c>
      <c r="D98" s="14">
        <v>52935.053839013533</v>
      </c>
      <c r="E98" s="14"/>
      <c r="F98" s="21"/>
      <c r="G98" s="21"/>
    </row>
    <row r="99" spans="1:7" x14ac:dyDescent="0.25">
      <c r="A99" s="20" t="s">
        <v>85</v>
      </c>
      <c r="B99" s="14">
        <v>8103.0666247119825</v>
      </c>
      <c r="C99" s="14">
        <v>262168.81782805751</v>
      </c>
      <c r="D99" s="14">
        <v>0</v>
      </c>
      <c r="E99" s="14">
        <v>0</v>
      </c>
      <c r="F99" s="21"/>
      <c r="G99" s="21"/>
    </row>
    <row r="100" spans="1:7" x14ac:dyDescent="0.25">
      <c r="A100" s="20" t="s">
        <v>86</v>
      </c>
      <c r="B100" s="14">
        <v>0</v>
      </c>
      <c r="C100" s="14">
        <v>0</v>
      </c>
      <c r="D100" s="14">
        <v>0</v>
      </c>
      <c r="E100" s="14"/>
      <c r="F100" s="21"/>
      <c r="G100" s="21"/>
    </row>
    <row r="101" spans="1:7" x14ac:dyDescent="0.25">
      <c r="A101" s="20" t="s">
        <v>87</v>
      </c>
      <c r="B101" s="14">
        <v>7529.952720309132</v>
      </c>
      <c r="C101" s="14">
        <v>0</v>
      </c>
      <c r="D101" s="14">
        <v>4939.0271273366598</v>
      </c>
      <c r="E101" s="14">
        <v>0</v>
      </c>
      <c r="F101" s="21"/>
      <c r="G101" s="21"/>
    </row>
    <row r="102" spans="1:7" x14ac:dyDescent="0.25">
      <c r="A102" s="20" t="s">
        <v>88</v>
      </c>
      <c r="B102" s="14">
        <v>690.40630618505281</v>
      </c>
      <c r="C102" s="14">
        <v>0</v>
      </c>
      <c r="D102" s="14">
        <v>0</v>
      </c>
      <c r="E102" s="14">
        <v>0</v>
      </c>
      <c r="F102" s="21"/>
      <c r="G102" s="21"/>
    </row>
    <row r="103" spans="1:7" x14ac:dyDescent="0.25">
      <c r="A103" s="20"/>
      <c r="B103" s="14">
        <v>0</v>
      </c>
      <c r="C103" s="14">
        <v>0</v>
      </c>
      <c r="D103" s="14">
        <v>0</v>
      </c>
      <c r="E103" s="14">
        <v>0</v>
      </c>
      <c r="F103" s="21"/>
      <c r="G103" s="21"/>
    </row>
    <row r="104" spans="1:7" x14ac:dyDescent="0.25">
      <c r="A104" s="20" t="s">
        <v>89</v>
      </c>
      <c r="B104" s="14">
        <v>8721.3329568418012</v>
      </c>
      <c r="C104" s="14">
        <v>8754.2244371948182</v>
      </c>
      <c r="D104" s="14">
        <v>13840.66788409776</v>
      </c>
      <c r="E104" s="14"/>
      <c r="F104" s="21"/>
      <c r="G104" s="21"/>
    </row>
    <row r="105" spans="1:7" x14ac:dyDescent="0.25">
      <c r="A105" s="20" t="s">
        <v>90</v>
      </c>
      <c r="B105" s="14">
        <v>13455.122414081659</v>
      </c>
      <c r="C105" s="14">
        <v>52103.888221833302</v>
      </c>
      <c r="D105" s="14">
        <v>24845.296901194153</v>
      </c>
      <c r="E105" s="14"/>
      <c r="F105" s="21"/>
      <c r="G105" s="21"/>
    </row>
    <row r="106" spans="1:7" x14ac:dyDescent="0.25">
      <c r="A106" s="20"/>
      <c r="B106" s="14"/>
      <c r="C106" s="14"/>
      <c r="D106" s="14"/>
      <c r="E106" s="14"/>
      <c r="F106" s="21"/>
      <c r="G106" s="21"/>
    </row>
    <row r="107" spans="1:7" x14ac:dyDescent="0.25">
      <c r="A107" s="20" t="s">
        <v>91</v>
      </c>
      <c r="B107" s="14">
        <v>73680</v>
      </c>
      <c r="C107" s="14">
        <v>28695</v>
      </c>
      <c r="D107" s="14">
        <v>34864</v>
      </c>
      <c r="E107" s="14">
        <v>61547</v>
      </c>
      <c r="F107" s="21">
        <v>97651</v>
      </c>
      <c r="G107" s="21">
        <v>100000</v>
      </c>
    </row>
    <row r="108" spans="1:7" x14ac:dyDescent="0.25">
      <c r="A108" s="20" t="s">
        <v>132</v>
      </c>
      <c r="B108" s="14">
        <v>103450</v>
      </c>
      <c r="C108" s="14">
        <v>21304</v>
      </c>
      <c r="D108" s="14">
        <v>15436</v>
      </c>
      <c r="E108" s="14">
        <v>52423</v>
      </c>
      <c r="F108" s="21">
        <v>18847</v>
      </c>
      <c r="G108" s="21"/>
    </row>
    <row r="109" spans="1:7" x14ac:dyDescent="0.25">
      <c r="A109" s="20" t="s">
        <v>92</v>
      </c>
      <c r="B109" s="14">
        <v>40129.160660977628</v>
      </c>
      <c r="C109" s="14">
        <v>196285.64934919952</v>
      </c>
      <c r="D109" s="14">
        <v>104062.74097005611</v>
      </c>
      <c r="E109" s="14">
        <v>170315</v>
      </c>
      <c r="F109" s="21">
        <v>76071</v>
      </c>
      <c r="G109" s="21">
        <v>120000</v>
      </c>
    </row>
    <row r="110" spans="1:7" x14ac:dyDescent="0.25">
      <c r="A110" s="20"/>
      <c r="B110" s="21"/>
      <c r="C110" s="14">
        <v>0</v>
      </c>
      <c r="D110" s="21"/>
      <c r="E110" s="14"/>
      <c r="F110" s="21"/>
      <c r="G110" s="21"/>
    </row>
    <row r="111" spans="1:7" x14ac:dyDescent="0.25">
      <c r="A111" s="20" t="s">
        <v>33</v>
      </c>
      <c r="B111" s="21"/>
      <c r="C111" s="14">
        <v>0</v>
      </c>
      <c r="D111" s="21"/>
      <c r="E111" s="14"/>
      <c r="F111" s="21"/>
      <c r="G111" s="21"/>
    </row>
    <row r="112" spans="1:7" x14ac:dyDescent="0.25">
      <c r="A112" s="22" t="s">
        <v>34</v>
      </c>
      <c r="B112" s="23">
        <f t="shared" ref="B112:G112" si="1">SUM(B41:B111)</f>
        <v>966527</v>
      </c>
      <c r="C112" s="23">
        <f t="shared" si="1"/>
        <v>2348251</v>
      </c>
      <c r="D112" s="23">
        <f t="shared" si="1"/>
        <v>1880786</v>
      </c>
      <c r="E112" s="23">
        <f t="shared" si="1"/>
        <v>2001171</v>
      </c>
      <c r="F112" s="23">
        <f t="shared" si="1"/>
        <v>1234401</v>
      </c>
      <c r="G112" s="23">
        <f t="shared" si="1"/>
        <v>2202450</v>
      </c>
    </row>
    <row r="113" spans="1:7" x14ac:dyDescent="0.25">
      <c r="A113" s="26" t="s">
        <v>93</v>
      </c>
      <c r="B113" s="12"/>
      <c r="C113" s="12"/>
      <c r="D113" s="12"/>
      <c r="E113" s="12"/>
      <c r="F113" s="12"/>
      <c r="G113" s="12"/>
    </row>
    <row r="114" spans="1:7" x14ac:dyDescent="0.25">
      <c r="A114" s="27" t="s">
        <v>94</v>
      </c>
      <c r="B114" s="28">
        <v>42216</v>
      </c>
      <c r="C114" s="28">
        <v>3856</v>
      </c>
      <c r="D114" s="28">
        <v>64232</v>
      </c>
      <c r="E114" s="28">
        <v>189595</v>
      </c>
      <c r="F114" s="28">
        <v>51743</v>
      </c>
      <c r="G114" s="28">
        <v>90000</v>
      </c>
    </row>
    <row r="115" spans="1:7" x14ac:dyDescent="0.25">
      <c r="A115" s="27" t="s">
        <v>95</v>
      </c>
      <c r="B115" s="14"/>
      <c r="C115" s="14"/>
      <c r="D115" s="14"/>
      <c r="E115" s="14">
        <v>142868</v>
      </c>
      <c r="F115" s="14">
        <v>738344</v>
      </c>
      <c r="G115" s="14"/>
    </row>
    <row r="116" spans="1:7" x14ac:dyDescent="0.25">
      <c r="A116" s="20"/>
      <c r="B116" s="21"/>
      <c r="C116" s="21"/>
      <c r="D116" s="21"/>
      <c r="E116" s="21"/>
      <c r="F116" s="21"/>
      <c r="G116" s="21"/>
    </row>
    <row r="117" spans="1:7" x14ac:dyDescent="0.25">
      <c r="A117" s="20"/>
      <c r="B117" s="21"/>
      <c r="C117" s="21"/>
      <c r="D117" s="21"/>
      <c r="E117" s="21"/>
      <c r="F117" s="21"/>
      <c r="G117" s="21"/>
    </row>
    <row r="118" spans="1:7" x14ac:dyDescent="0.25">
      <c r="A118" s="20"/>
      <c r="B118" s="21"/>
      <c r="C118" s="21"/>
      <c r="D118" s="21"/>
      <c r="E118" s="21"/>
      <c r="F118" s="21"/>
      <c r="G118" s="21"/>
    </row>
    <row r="119" spans="1:7" x14ac:dyDescent="0.25">
      <c r="A119" s="22" t="s">
        <v>34</v>
      </c>
      <c r="B119" s="23">
        <f>SUM(B114:B118)</f>
        <v>42216</v>
      </c>
      <c r="C119" s="23">
        <f t="shared" ref="C119:G119" si="2">SUM(C114:C118)</f>
        <v>3856</v>
      </c>
      <c r="D119" s="23">
        <f t="shared" si="2"/>
        <v>64232</v>
      </c>
      <c r="E119" s="23">
        <f t="shared" si="2"/>
        <v>332463</v>
      </c>
      <c r="F119" s="23">
        <f t="shared" si="2"/>
        <v>790087</v>
      </c>
      <c r="G119" s="23">
        <f t="shared" si="2"/>
        <v>90000</v>
      </c>
    </row>
    <row r="120" spans="1:7" x14ac:dyDescent="0.25">
      <c r="A120" s="29" t="s">
        <v>96</v>
      </c>
      <c r="B120" s="30"/>
      <c r="C120" s="30"/>
      <c r="D120" s="30"/>
      <c r="E120" s="30"/>
      <c r="F120" s="30"/>
      <c r="G120" s="30"/>
    </row>
    <row r="121" spans="1:7" ht="13.5" customHeight="1" x14ac:dyDescent="0.25">
      <c r="A121" s="31" t="s">
        <v>97</v>
      </c>
      <c r="B121" s="32">
        <v>53273</v>
      </c>
      <c r="C121" s="33">
        <v>49451.26999999999</v>
      </c>
      <c r="D121" s="32">
        <v>132938.71</v>
      </c>
      <c r="E121" s="33">
        <v>41813.15</v>
      </c>
      <c r="F121" s="33">
        <v>33875</v>
      </c>
      <c r="G121" s="33">
        <v>35000</v>
      </c>
    </row>
    <row r="122" spans="1:7" ht="13.5" customHeight="1" x14ac:dyDescent="0.25">
      <c r="A122" s="31" t="s">
        <v>98</v>
      </c>
      <c r="B122" s="32">
        <v>386631.99</v>
      </c>
      <c r="C122" s="32">
        <v>137333.99999999991</v>
      </c>
      <c r="D122" s="32">
        <v>371567.75000000017</v>
      </c>
      <c r="E122" s="32">
        <v>346258</v>
      </c>
      <c r="F122" s="32">
        <v>115653</v>
      </c>
      <c r="G122" s="32">
        <v>20000</v>
      </c>
    </row>
    <row r="123" spans="1:7" ht="13.5" customHeight="1" x14ac:dyDescent="0.25">
      <c r="A123" s="31" t="s">
        <v>99</v>
      </c>
      <c r="B123" s="32">
        <v>57213.91</v>
      </c>
      <c r="C123" s="32">
        <v>34018.25</v>
      </c>
      <c r="D123" s="32">
        <v>11372.01999999999</v>
      </c>
      <c r="E123" s="32">
        <v>41213</v>
      </c>
      <c r="F123" s="32">
        <v>83834</v>
      </c>
      <c r="G123" s="32">
        <v>56000</v>
      </c>
    </row>
    <row r="124" spans="1:7" ht="13.5" customHeight="1" x14ac:dyDescent="0.25">
      <c r="A124" s="31" t="s">
        <v>100</v>
      </c>
      <c r="B124" s="32">
        <v>54670.75</v>
      </c>
      <c r="C124" s="32">
        <v>87557.439999999944</v>
      </c>
      <c r="D124" s="32">
        <v>218360.80000000005</v>
      </c>
      <c r="E124" s="32"/>
      <c r="F124" s="32"/>
      <c r="G124" s="32"/>
    </row>
    <row r="125" spans="1:7" ht="13.5" customHeight="1" x14ac:dyDescent="0.25">
      <c r="A125" s="31" t="s">
        <v>101</v>
      </c>
      <c r="B125" s="32">
        <v>16441.830000000002</v>
      </c>
      <c r="C125" s="32">
        <v>23803.409999999974</v>
      </c>
      <c r="D125" s="32">
        <v>28870.850000000006</v>
      </c>
      <c r="E125" s="32">
        <v>13579</v>
      </c>
      <c r="F125" s="32">
        <v>15751</v>
      </c>
      <c r="G125" s="32">
        <v>20000</v>
      </c>
    </row>
    <row r="126" spans="1:7" ht="13.5" customHeight="1" x14ac:dyDescent="0.25">
      <c r="A126" s="31" t="s">
        <v>102</v>
      </c>
      <c r="B126" s="34"/>
      <c r="C126" s="34"/>
      <c r="D126" s="34"/>
      <c r="E126" s="34"/>
      <c r="F126" s="34"/>
      <c r="G126" s="34"/>
    </row>
    <row r="127" spans="1:7" ht="13.5" customHeight="1" x14ac:dyDescent="0.25">
      <c r="A127" s="31" t="s">
        <v>140</v>
      </c>
      <c r="B127" s="34"/>
      <c r="C127" s="34"/>
      <c r="D127" s="34"/>
      <c r="E127" s="34">
        <v>74505</v>
      </c>
      <c r="F127" s="34"/>
      <c r="G127" s="34"/>
    </row>
    <row r="128" spans="1:7" ht="13.5" customHeight="1" x14ac:dyDescent="0.25">
      <c r="A128" s="31" t="s">
        <v>139</v>
      </c>
      <c r="B128" s="34"/>
      <c r="C128" s="34"/>
      <c r="D128" s="34"/>
      <c r="E128" s="34">
        <v>163929</v>
      </c>
      <c r="F128" s="34"/>
      <c r="G128" s="34"/>
    </row>
    <row r="129" spans="1:8" x14ac:dyDescent="0.25">
      <c r="A129" s="31" t="s">
        <v>33</v>
      </c>
      <c r="B129" s="34"/>
      <c r="C129" s="34"/>
      <c r="D129" s="34"/>
      <c r="E129" s="14"/>
      <c r="F129" s="34"/>
      <c r="G129" s="34"/>
    </row>
    <row r="130" spans="1:8" x14ac:dyDescent="0.25">
      <c r="A130" s="35" t="s">
        <v>34</v>
      </c>
      <c r="B130" s="36">
        <f>SUM(B121:B129)</f>
        <v>568231.48</v>
      </c>
      <c r="C130" s="36">
        <f t="shared" ref="C130:G130" si="3">SUM(C121:C129)</f>
        <v>332164.36999999982</v>
      </c>
      <c r="D130" s="36">
        <f t="shared" si="3"/>
        <v>763110.13000000024</v>
      </c>
      <c r="E130" s="36">
        <f t="shared" si="3"/>
        <v>681297.15</v>
      </c>
      <c r="F130" s="36">
        <f t="shared" si="3"/>
        <v>249113</v>
      </c>
      <c r="G130" s="36">
        <f t="shared" si="3"/>
        <v>131000</v>
      </c>
    </row>
    <row r="131" spans="1:8" ht="15.75" thickBot="1" x14ac:dyDescent="0.3">
      <c r="A131" s="37" t="s">
        <v>33</v>
      </c>
      <c r="B131" s="21"/>
      <c r="C131" s="21"/>
      <c r="D131" s="21"/>
      <c r="E131" s="21"/>
      <c r="F131" s="21"/>
      <c r="G131" s="21"/>
    </row>
    <row r="132" spans="1:8" ht="16.5" thickTop="1" thickBot="1" x14ac:dyDescent="0.3">
      <c r="A132" s="38" t="s">
        <v>103</v>
      </c>
      <c r="B132" s="39">
        <f t="shared" ref="B132:G132" si="4">B130+B119+B112+B39</f>
        <v>5537255.540000001</v>
      </c>
      <c r="C132" s="39">
        <f t="shared" si="4"/>
        <v>4104726.3699999996</v>
      </c>
      <c r="D132" s="39">
        <f t="shared" si="4"/>
        <v>4025096.1419602158</v>
      </c>
      <c r="E132" s="39">
        <f t="shared" si="4"/>
        <v>4121075.13</v>
      </c>
      <c r="F132" s="39">
        <f t="shared" si="4"/>
        <v>3312204</v>
      </c>
      <c r="G132" s="39">
        <f t="shared" si="4"/>
        <v>3242950</v>
      </c>
    </row>
    <row r="133" spans="1:8" ht="39" thickBot="1" x14ac:dyDescent="0.3">
      <c r="A133" s="40" t="s">
        <v>104</v>
      </c>
      <c r="B133" s="14"/>
      <c r="C133" s="14"/>
      <c r="D133" s="14"/>
      <c r="E133" s="14"/>
      <c r="F133" s="14"/>
      <c r="G133" s="14"/>
    </row>
    <row r="134" spans="1:8" ht="16.5" thickTop="1" thickBot="1" x14ac:dyDescent="0.3">
      <c r="A134" s="41" t="s">
        <v>103</v>
      </c>
      <c r="B134" s="39">
        <f>B132-B133</f>
        <v>5537255.540000001</v>
      </c>
      <c r="C134" s="39">
        <f t="shared" ref="C134:G134" si="5">C132-C133</f>
        <v>4104726.3699999996</v>
      </c>
      <c r="D134" s="39">
        <f t="shared" si="5"/>
        <v>4025096.1419602158</v>
      </c>
      <c r="E134" s="39">
        <f t="shared" si="5"/>
        <v>4121075.13</v>
      </c>
      <c r="F134" s="39">
        <f t="shared" si="5"/>
        <v>3312204</v>
      </c>
      <c r="G134" s="39">
        <f t="shared" si="5"/>
        <v>3242950</v>
      </c>
    </row>
    <row r="135" spans="1:8" x14ac:dyDescent="0.25">
      <c r="A135" s="42"/>
      <c r="B135" s="43"/>
      <c r="C135" s="43"/>
      <c r="D135" s="43"/>
      <c r="E135" s="43"/>
      <c r="F135" s="43"/>
      <c r="G135" s="43"/>
    </row>
    <row r="136" spans="1:8" x14ac:dyDescent="0.25">
      <c r="A136" s="44" t="s">
        <v>105</v>
      </c>
      <c r="B136" s="72"/>
      <c r="C136" s="72"/>
      <c r="D136" s="72"/>
      <c r="E136" s="72">
        <v>4121075</v>
      </c>
      <c r="F136" s="73"/>
      <c r="G136" s="45"/>
    </row>
    <row r="137" spans="1:8" x14ac:dyDescent="0.25">
      <c r="A137" s="42"/>
      <c r="B137" s="43"/>
      <c r="C137" s="43"/>
      <c r="D137" s="43"/>
      <c r="E137" s="43">
        <f>E134-E136</f>
        <v>0.12999999988824129</v>
      </c>
      <c r="F137" s="43"/>
      <c r="G137" s="43"/>
    </row>
    <row r="138" spans="1:8" ht="12.75" customHeight="1" x14ac:dyDescent="0.25">
      <c r="A138" s="74" t="s">
        <v>106</v>
      </c>
      <c r="B138" s="74"/>
      <c r="C138" s="74"/>
      <c r="D138" s="74"/>
      <c r="E138" s="74"/>
      <c r="F138" s="74"/>
      <c r="G138" s="74"/>
      <c r="H138" s="74"/>
    </row>
    <row r="139" spans="1:8" ht="12.75" customHeight="1" x14ac:dyDescent="0.25">
      <c r="A139" s="74" t="s">
        <v>107</v>
      </c>
      <c r="B139" s="74"/>
      <c r="C139" s="74"/>
      <c r="D139" s="74"/>
      <c r="E139" s="74"/>
      <c r="F139" s="74"/>
      <c r="G139" s="74"/>
      <c r="H139" s="74"/>
    </row>
    <row r="140" spans="1:8" ht="27" customHeight="1" x14ac:dyDescent="0.25">
      <c r="A140" s="74"/>
      <c r="B140" s="74"/>
      <c r="C140" s="74"/>
      <c r="D140" s="74"/>
      <c r="E140" s="74"/>
      <c r="F140" s="74"/>
      <c r="G140" s="74"/>
      <c r="H140" s="74"/>
    </row>
  </sheetData>
  <mergeCells count="6">
    <mergeCell ref="A140:H140"/>
    <mergeCell ref="A9:H9"/>
    <mergeCell ref="A10:H10"/>
    <mergeCell ref="A12:H12"/>
    <mergeCell ref="A138:H138"/>
    <mergeCell ref="A139:H139"/>
  </mergeCells>
  <dataValidations disablePrompts="1" count="1">
    <dataValidation type="list" allowBlank="1" showInputMessage="1" showErrorMessage="1" sqref="B14:G14">
      <formula1>"CGAAP, MIFRS, 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topLeftCell="D1" workbookViewId="0">
      <selection activeCell="J7" sqref="J7"/>
    </sheetView>
  </sheetViews>
  <sheetFormatPr defaultColWidth="9.140625" defaultRowHeight="15" x14ac:dyDescent="0.25"/>
  <cols>
    <col min="1" max="1" width="28.140625" style="3" customWidth="1"/>
    <col min="2" max="2" width="11.5703125" style="3" bestFit="1" customWidth="1"/>
    <col min="3" max="3" width="11.28515625" style="3" bestFit="1" customWidth="1"/>
    <col min="4" max="4" width="7.42578125" style="3" bestFit="1" customWidth="1"/>
    <col min="5" max="5" width="10.7109375" style="3" bestFit="1" customWidth="1"/>
    <col min="6" max="6" width="11.28515625" style="3" bestFit="1" customWidth="1"/>
    <col min="7" max="7" width="7.7109375" style="3" bestFit="1" customWidth="1"/>
    <col min="8" max="8" width="13.140625" style="3" customWidth="1"/>
    <col min="9" max="9" width="11.28515625" style="3" bestFit="1" customWidth="1"/>
    <col min="10" max="10" width="7" style="3" bestFit="1" customWidth="1"/>
    <col min="11" max="12" width="10.7109375" style="3" bestFit="1" customWidth="1"/>
    <col min="13" max="13" width="9.140625" style="3"/>
    <col min="14" max="14" width="10.7109375" style="3" bestFit="1" customWidth="1"/>
    <col min="15" max="15" width="11.28515625" style="3" bestFit="1" customWidth="1"/>
    <col min="16" max="16" width="9.140625" style="3"/>
    <col min="17" max="18" width="10.7109375" style="3" bestFit="1" customWidth="1"/>
    <col min="19" max="19" width="12.7109375" style="3" bestFit="1" customWidth="1"/>
    <col min="20" max="21" width="10.7109375" style="3" bestFit="1" customWidth="1"/>
    <col min="22" max="16384" width="9.140625" style="3"/>
  </cols>
  <sheetData>
    <row r="1" spans="1:21" ht="14.45" x14ac:dyDescent="0.3">
      <c r="S1" s="1" t="s">
        <v>0</v>
      </c>
      <c r="U1" s="2" t="str">
        <f>EBNUMBER</f>
        <v>EB-2017-0038</v>
      </c>
    </row>
    <row r="2" spans="1:21" ht="14.45" x14ac:dyDescent="0.3">
      <c r="S2" s="1" t="s">
        <v>1</v>
      </c>
      <c r="U2" s="4">
        <v>2</v>
      </c>
    </row>
    <row r="3" spans="1:21" ht="14.45" x14ac:dyDescent="0.3">
      <c r="S3" s="1" t="s">
        <v>2</v>
      </c>
      <c r="U3" s="4">
        <v>5</v>
      </c>
    </row>
    <row r="4" spans="1:21" ht="14.45" x14ac:dyDescent="0.3">
      <c r="S4" s="1" t="s">
        <v>3</v>
      </c>
      <c r="U4" s="4"/>
    </row>
    <row r="5" spans="1:21" ht="14.45" x14ac:dyDescent="0.3">
      <c r="S5" s="1" t="s">
        <v>4</v>
      </c>
      <c r="U5" s="5">
        <v>49</v>
      </c>
    </row>
    <row r="6" spans="1:21" ht="14.45" x14ac:dyDescent="0.3">
      <c r="S6" s="1"/>
      <c r="U6" s="2"/>
    </row>
    <row r="7" spans="1:21" ht="14.45" x14ac:dyDescent="0.3">
      <c r="S7" s="1" t="s">
        <v>5</v>
      </c>
      <c r="U7" s="6" t="s">
        <v>142</v>
      </c>
    </row>
    <row r="9" spans="1:21" ht="17.45" x14ac:dyDescent="0.3">
      <c r="A9" s="75" t="s">
        <v>108</v>
      </c>
      <c r="B9" s="75"/>
      <c r="C9" s="75"/>
      <c r="D9" s="75"/>
      <c r="E9" s="75"/>
      <c r="F9" s="75"/>
      <c r="G9" s="75"/>
      <c r="H9" s="75"/>
      <c r="I9" s="75"/>
      <c r="J9" s="75"/>
      <c r="K9" s="75"/>
      <c r="L9" s="75"/>
      <c r="M9" s="75"/>
      <c r="N9" s="75"/>
      <c r="O9" s="75"/>
      <c r="P9" s="75"/>
      <c r="Q9" s="75"/>
      <c r="R9" s="75"/>
      <c r="S9" s="75"/>
      <c r="T9" s="75"/>
      <c r="U9" s="75"/>
    </row>
    <row r="10" spans="1:21" ht="36.75" customHeight="1" x14ac:dyDescent="0.3">
      <c r="A10" s="77" t="s">
        <v>109</v>
      </c>
      <c r="B10" s="77"/>
      <c r="C10" s="77"/>
      <c r="D10" s="77"/>
      <c r="E10" s="77"/>
      <c r="F10" s="77"/>
      <c r="G10" s="77"/>
      <c r="H10" s="77"/>
      <c r="I10" s="77"/>
      <c r="J10" s="77"/>
      <c r="K10" s="77"/>
      <c r="L10" s="77"/>
      <c r="M10" s="77"/>
      <c r="N10" s="77"/>
      <c r="O10" s="77"/>
      <c r="P10" s="77"/>
      <c r="Q10" s="77"/>
      <c r="R10" s="77"/>
      <c r="S10" s="77"/>
      <c r="T10" s="77"/>
      <c r="U10" s="77"/>
    </row>
    <row r="12" spans="1:21" ht="23.25" customHeight="1" thickBot="1" x14ac:dyDescent="0.35">
      <c r="A12" s="46" t="s">
        <v>110</v>
      </c>
      <c r="B12" s="47">
        <f>TestYear</f>
        <v>2018</v>
      </c>
    </row>
    <row r="13" spans="1:21" s="48" customFormat="1" ht="14.25" thickTop="1" thickBot="1" x14ac:dyDescent="0.25">
      <c r="A13" s="78" t="s">
        <v>111</v>
      </c>
      <c r="B13" s="81" t="s">
        <v>112</v>
      </c>
      <c r="C13" s="82"/>
      <c r="D13" s="82"/>
      <c r="E13" s="82"/>
      <c r="F13" s="82"/>
      <c r="G13" s="82"/>
      <c r="H13" s="82"/>
      <c r="I13" s="82"/>
      <c r="J13" s="82"/>
      <c r="K13" s="82"/>
      <c r="L13" s="82"/>
      <c r="M13" s="82"/>
      <c r="N13" s="82"/>
      <c r="O13" s="82"/>
      <c r="P13" s="83"/>
      <c r="Q13" s="81" t="s">
        <v>113</v>
      </c>
      <c r="R13" s="82"/>
      <c r="S13" s="82"/>
      <c r="T13" s="82"/>
      <c r="U13" s="84"/>
    </row>
    <row r="14" spans="1:21" s="48" customFormat="1" ht="13.5" thickBot="1" x14ac:dyDescent="0.25">
      <c r="A14" s="79"/>
      <c r="B14" s="85">
        <f>E14-1</f>
        <v>2013</v>
      </c>
      <c r="C14" s="86"/>
      <c r="D14" s="87"/>
      <c r="E14" s="85">
        <f>H14-1</f>
        <v>2014</v>
      </c>
      <c r="F14" s="86"/>
      <c r="G14" s="87"/>
      <c r="H14" s="85">
        <f>K14-1</f>
        <v>2015</v>
      </c>
      <c r="I14" s="86"/>
      <c r="J14" s="87"/>
      <c r="K14" s="85">
        <f>N14-1</f>
        <v>2016</v>
      </c>
      <c r="L14" s="86"/>
      <c r="M14" s="87"/>
      <c r="N14" s="85">
        <f>Q14-1</f>
        <v>2017</v>
      </c>
      <c r="O14" s="86"/>
      <c r="P14" s="87"/>
      <c r="Q14" s="88">
        <f>B12</f>
        <v>2018</v>
      </c>
      <c r="R14" s="88">
        <f>Q14+1</f>
        <v>2019</v>
      </c>
      <c r="S14" s="88">
        <f>R14+1</f>
        <v>2020</v>
      </c>
      <c r="T14" s="88">
        <f>S14+1</f>
        <v>2021</v>
      </c>
      <c r="U14" s="88">
        <f>T14+1</f>
        <v>2022</v>
      </c>
    </row>
    <row r="15" spans="1:21" s="48" customFormat="1" thickBot="1" x14ac:dyDescent="0.25">
      <c r="A15" s="79"/>
      <c r="B15" s="49" t="s">
        <v>114</v>
      </c>
      <c r="C15" s="49" t="s">
        <v>115</v>
      </c>
      <c r="D15" s="49" t="s">
        <v>116</v>
      </c>
      <c r="E15" s="49" t="s">
        <v>114</v>
      </c>
      <c r="F15" s="50" t="s">
        <v>115</v>
      </c>
      <c r="G15" s="49" t="s">
        <v>116</v>
      </c>
      <c r="H15" s="50" t="s">
        <v>114</v>
      </c>
      <c r="I15" s="50" t="s">
        <v>115</v>
      </c>
      <c r="J15" s="49" t="s">
        <v>116</v>
      </c>
      <c r="K15" s="49" t="s">
        <v>114</v>
      </c>
      <c r="L15" s="49" t="s">
        <v>115</v>
      </c>
      <c r="M15" s="49" t="s">
        <v>116</v>
      </c>
      <c r="N15" s="50" t="s">
        <v>114</v>
      </c>
      <c r="O15" s="50" t="s">
        <v>117</v>
      </c>
      <c r="P15" s="49" t="s">
        <v>116</v>
      </c>
      <c r="Q15" s="89"/>
      <c r="R15" s="89"/>
      <c r="S15" s="89"/>
      <c r="T15" s="89"/>
      <c r="U15" s="89"/>
    </row>
    <row r="16" spans="1:21" s="48" customFormat="1" ht="13.5" thickBot="1" x14ac:dyDescent="0.25">
      <c r="A16" s="80"/>
      <c r="B16" s="106" t="s">
        <v>118</v>
      </c>
      <c r="C16" s="107"/>
      <c r="D16" s="51" t="s">
        <v>119</v>
      </c>
      <c r="E16" s="106" t="s">
        <v>118</v>
      </c>
      <c r="F16" s="107"/>
      <c r="G16" s="51" t="s">
        <v>119</v>
      </c>
      <c r="H16" s="106" t="s">
        <v>118</v>
      </c>
      <c r="I16" s="107"/>
      <c r="J16" s="51" t="s">
        <v>119</v>
      </c>
      <c r="K16" s="106" t="s">
        <v>118</v>
      </c>
      <c r="L16" s="107"/>
      <c r="M16" s="51" t="s">
        <v>119</v>
      </c>
      <c r="N16" s="106" t="s">
        <v>118</v>
      </c>
      <c r="O16" s="107"/>
      <c r="P16" s="51" t="s">
        <v>119</v>
      </c>
      <c r="Q16" s="99" t="s">
        <v>118</v>
      </c>
      <c r="R16" s="100"/>
      <c r="S16" s="100"/>
      <c r="T16" s="100"/>
      <c r="U16" s="101"/>
    </row>
    <row r="17" spans="1:21" s="48" customFormat="1" ht="16.5" thickBot="1" x14ac:dyDescent="0.25">
      <c r="A17" s="52" t="s">
        <v>14</v>
      </c>
      <c r="B17" s="53">
        <v>560000</v>
      </c>
      <c r="C17" s="54">
        <v>3960281.0600000005</v>
      </c>
      <c r="D17" s="55">
        <v>6.0719304642857148</v>
      </c>
      <c r="E17" s="54">
        <v>405000</v>
      </c>
      <c r="F17" s="54">
        <v>1420455</v>
      </c>
      <c r="G17" s="55">
        <v>2.5072962962962961</v>
      </c>
      <c r="H17" s="53">
        <v>680220</v>
      </c>
      <c r="I17" s="53">
        <v>1316968.0119602156</v>
      </c>
      <c r="J17" s="55">
        <v>0.9360912821737315</v>
      </c>
      <c r="K17" s="54">
        <v>806021</v>
      </c>
      <c r="L17" s="54">
        <v>1106143.98</v>
      </c>
      <c r="M17" s="55">
        <v>0.37235131590864257</v>
      </c>
      <c r="N17" s="54">
        <v>793628</v>
      </c>
      <c r="O17" s="54">
        <v>1038603</v>
      </c>
      <c r="P17" s="55">
        <v>0.30867736521392897</v>
      </c>
      <c r="Q17" s="53">
        <v>819500</v>
      </c>
      <c r="R17" s="53">
        <v>920100</v>
      </c>
      <c r="S17" s="53">
        <v>812700</v>
      </c>
      <c r="T17" s="56">
        <v>816300</v>
      </c>
      <c r="U17" s="56">
        <v>759900</v>
      </c>
    </row>
    <row r="18" spans="1:21" s="48" customFormat="1" ht="16.5" thickBot="1" x14ac:dyDescent="0.25">
      <c r="A18" s="52" t="s">
        <v>35</v>
      </c>
      <c r="B18" s="53">
        <v>1986000</v>
      </c>
      <c r="C18" s="54">
        <v>966527</v>
      </c>
      <c r="D18" s="55">
        <v>-0.51332980866062439</v>
      </c>
      <c r="E18" s="54">
        <v>2198000</v>
      </c>
      <c r="F18" s="54">
        <v>2348251</v>
      </c>
      <c r="G18" s="55">
        <v>6.8358052775250228E-2</v>
      </c>
      <c r="H18" s="53">
        <v>1995440</v>
      </c>
      <c r="I18" s="53">
        <v>1880786</v>
      </c>
      <c r="J18" s="55">
        <v>-5.745800424968929E-2</v>
      </c>
      <c r="K18" s="54">
        <v>1978591</v>
      </c>
      <c r="L18" s="57">
        <v>2001171</v>
      </c>
      <c r="M18" s="55">
        <v>1.1412161482590388E-2</v>
      </c>
      <c r="N18" s="54">
        <v>1673992</v>
      </c>
      <c r="O18" s="54">
        <v>1234401</v>
      </c>
      <c r="P18" s="55">
        <v>-0.2626004186399935</v>
      </c>
      <c r="Q18" s="53">
        <v>2202450</v>
      </c>
      <c r="R18" s="53">
        <v>2002230</v>
      </c>
      <c r="S18" s="53">
        <v>1907040</v>
      </c>
      <c r="T18" s="56">
        <v>2168882</v>
      </c>
      <c r="U18" s="56">
        <v>1939454</v>
      </c>
    </row>
    <row r="19" spans="1:21" s="48" customFormat="1" ht="16.5" thickBot="1" x14ac:dyDescent="0.25">
      <c r="A19" s="52" t="s">
        <v>93</v>
      </c>
      <c r="B19" s="53">
        <v>275775</v>
      </c>
      <c r="C19" s="54">
        <v>42216</v>
      </c>
      <c r="D19" s="55">
        <v>-0.84691868370954582</v>
      </c>
      <c r="E19" s="54">
        <v>225000</v>
      </c>
      <c r="F19" s="54">
        <v>3856</v>
      </c>
      <c r="G19" s="55">
        <v>-0.98286222222222219</v>
      </c>
      <c r="H19" s="53">
        <v>530000</v>
      </c>
      <c r="I19" s="53">
        <v>64232</v>
      </c>
      <c r="J19" s="55">
        <v>-0.87880754716981135</v>
      </c>
      <c r="K19" s="54">
        <v>253430</v>
      </c>
      <c r="L19" s="57">
        <v>332463</v>
      </c>
      <c r="M19" s="55">
        <v>0.31185337173973088</v>
      </c>
      <c r="N19" s="54">
        <v>448318</v>
      </c>
      <c r="O19" s="54">
        <v>790087</v>
      </c>
      <c r="P19" s="55">
        <v>0.76233610963646337</v>
      </c>
      <c r="Q19" s="53">
        <v>90000</v>
      </c>
      <c r="R19" s="53">
        <v>74875</v>
      </c>
      <c r="S19" s="53">
        <v>76750</v>
      </c>
      <c r="T19" s="56">
        <v>55900</v>
      </c>
      <c r="U19" s="56">
        <v>55000</v>
      </c>
    </row>
    <row r="20" spans="1:21" s="48" customFormat="1" ht="16.5" thickBot="1" x14ac:dyDescent="0.25">
      <c r="A20" s="52" t="s">
        <v>96</v>
      </c>
      <c r="B20" s="53">
        <v>470000</v>
      </c>
      <c r="C20" s="54">
        <v>568231.48</v>
      </c>
      <c r="D20" s="55">
        <v>0.20900314893617017</v>
      </c>
      <c r="E20" s="54">
        <v>425000</v>
      </c>
      <c r="F20" s="54">
        <v>332164.36999999982</v>
      </c>
      <c r="G20" s="55">
        <v>-0.21843677647058865</v>
      </c>
      <c r="H20" s="53">
        <v>468250</v>
      </c>
      <c r="I20" s="53">
        <v>763110.13000000024</v>
      </c>
      <c r="J20" s="55">
        <v>0.62970663107314517</v>
      </c>
      <c r="K20" s="54">
        <v>558900</v>
      </c>
      <c r="L20" s="57">
        <v>681297.15</v>
      </c>
      <c r="M20" s="55">
        <v>0.21899651100375742</v>
      </c>
      <c r="N20" s="54">
        <v>633975</v>
      </c>
      <c r="O20" s="54">
        <v>249113</v>
      </c>
      <c r="P20" s="55">
        <v>-0.6070617926574392</v>
      </c>
      <c r="Q20" s="53">
        <v>131000</v>
      </c>
      <c r="R20" s="53">
        <v>234875</v>
      </c>
      <c r="S20" s="53">
        <v>451750</v>
      </c>
      <c r="T20" s="56">
        <v>223400</v>
      </c>
      <c r="U20" s="56">
        <v>526450</v>
      </c>
    </row>
    <row r="21" spans="1:21" s="48" customFormat="1" ht="16.5" thickBot="1" x14ac:dyDescent="0.25">
      <c r="A21" s="58" t="s">
        <v>120</v>
      </c>
      <c r="B21" s="59">
        <f>SUM(B17:B20)</f>
        <v>3291775</v>
      </c>
      <c r="C21" s="59">
        <f t="shared" ref="C21:T21" si="0">SUM(C17:C20)</f>
        <v>5537255.540000001</v>
      </c>
      <c r="D21" s="60">
        <f t="shared" ref="D21:D22" si="1">IF(ISERROR((C21-B21)/B21),"--",(C21-B21)/B21)</f>
        <v>0.68214885282256565</v>
      </c>
      <c r="E21" s="61">
        <f t="shared" si="0"/>
        <v>3253000</v>
      </c>
      <c r="F21" s="61">
        <f t="shared" si="0"/>
        <v>4104726.3699999996</v>
      </c>
      <c r="G21" s="60">
        <f t="shared" ref="G21:G22" si="2">IF(ISERROR((F21-E21)/E21),"--",(F21-E21)/E21)</f>
        <v>0.26182796495542565</v>
      </c>
      <c r="H21" s="61">
        <f t="shared" si="0"/>
        <v>3673910</v>
      </c>
      <c r="I21" s="61">
        <f t="shared" si="0"/>
        <v>4025096.1419602162</v>
      </c>
      <c r="J21" s="60">
        <f t="shared" ref="J21:J22" si="3">IF(ISERROR((I21-H21)/H21),"--",(I21-H21)/H21)</f>
        <v>9.5589206583780284E-2</v>
      </c>
      <c r="K21" s="61">
        <f t="shared" si="0"/>
        <v>3596942</v>
      </c>
      <c r="L21" s="61">
        <f t="shared" si="0"/>
        <v>4121075.13</v>
      </c>
      <c r="M21" s="60">
        <f t="shared" ref="M21:M22" si="4">IF(ISERROR((L21-K21)/K21),"--",(L21-K21)/K21)</f>
        <v>0.14571631402452415</v>
      </c>
      <c r="N21" s="61">
        <f t="shared" si="0"/>
        <v>3549913</v>
      </c>
      <c r="O21" s="61">
        <f t="shared" si="0"/>
        <v>3312204</v>
      </c>
      <c r="P21" s="60">
        <f t="shared" ref="P21:P22" si="5">IF(ISERROR((O21-N21)/N21),"--",(O21-N21)/N21)</f>
        <v>-6.6961922728810533E-2</v>
      </c>
      <c r="Q21" s="59">
        <f t="shared" si="0"/>
        <v>3242950</v>
      </c>
      <c r="R21" s="59">
        <f t="shared" si="0"/>
        <v>3232080</v>
      </c>
      <c r="S21" s="59">
        <f t="shared" si="0"/>
        <v>3248240</v>
      </c>
      <c r="T21" s="59">
        <f t="shared" si="0"/>
        <v>3264482</v>
      </c>
      <c r="U21" s="62">
        <f>SUM(U17:U20)</f>
        <v>3280804</v>
      </c>
    </row>
    <row r="22" spans="1:21" s="48" customFormat="1" ht="16.899999999999999" thickTop="1" thickBot="1" x14ac:dyDescent="0.35">
      <c r="A22" s="63" t="s">
        <v>121</v>
      </c>
      <c r="B22" s="64"/>
      <c r="C22" s="65"/>
      <c r="D22" s="66" t="str">
        <f t="shared" si="1"/>
        <v>--</v>
      </c>
      <c r="E22" s="65"/>
      <c r="F22" s="67"/>
      <c r="G22" s="66" t="str">
        <f t="shared" si="2"/>
        <v>--</v>
      </c>
      <c r="H22" s="67"/>
      <c r="I22" s="67"/>
      <c r="J22" s="66" t="str">
        <f t="shared" si="3"/>
        <v>--</v>
      </c>
      <c r="K22" s="65"/>
      <c r="L22" s="65"/>
      <c r="M22" s="66" t="str">
        <f t="shared" si="4"/>
        <v>--</v>
      </c>
      <c r="N22" s="67"/>
      <c r="O22" s="67">
        <f>(C22+F22+I22+L22)/4*1.01</f>
        <v>0</v>
      </c>
      <c r="P22" s="66" t="str">
        <f t="shared" si="5"/>
        <v>--</v>
      </c>
      <c r="Q22" s="65">
        <v>116388.74299953</v>
      </c>
      <c r="R22" s="65">
        <f>Q22*1.01</f>
        <v>117552.63042952531</v>
      </c>
      <c r="S22" s="65">
        <f t="shared" ref="S22:U22" si="6">R22*1.01</f>
        <v>118728.15673382056</v>
      </c>
      <c r="T22" s="65">
        <f t="shared" si="6"/>
        <v>119915.43830115878</v>
      </c>
      <c r="U22" s="65">
        <f t="shared" si="6"/>
        <v>121114.59268417036</v>
      </c>
    </row>
    <row r="23" spans="1:21" s="68" customFormat="1" ht="13.9" thickTop="1" x14ac:dyDescent="0.25"/>
    <row r="24" spans="1:21" ht="14.45" x14ac:dyDescent="0.3">
      <c r="A24" s="69" t="s">
        <v>122</v>
      </c>
    </row>
    <row r="25" spans="1:21" ht="27.75" customHeight="1" thickBot="1" x14ac:dyDescent="0.3">
      <c r="A25" s="74" t="s">
        <v>123</v>
      </c>
      <c r="B25" s="74"/>
      <c r="C25" s="74"/>
      <c r="D25" s="74"/>
      <c r="E25" s="74"/>
      <c r="F25" s="74"/>
      <c r="G25" s="74"/>
      <c r="H25" s="74"/>
      <c r="I25" s="74"/>
      <c r="J25" s="74"/>
      <c r="K25" s="74"/>
      <c r="L25" s="74"/>
      <c r="M25" s="74"/>
      <c r="N25" s="74"/>
      <c r="O25" s="74"/>
      <c r="P25" s="74"/>
      <c r="Q25" s="74"/>
      <c r="R25" s="74"/>
      <c r="S25" s="74"/>
      <c r="T25" s="74"/>
      <c r="U25" s="74"/>
    </row>
    <row r="26" spans="1:21" ht="15.75" thickBot="1" x14ac:dyDescent="0.3">
      <c r="A26" s="102" t="s">
        <v>124</v>
      </c>
      <c r="B26" s="102"/>
      <c r="C26" s="102"/>
      <c r="D26" s="102"/>
      <c r="E26" s="102"/>
      <c r="F26" s="102"/>
      <c r="G26" s="102"/>
      <c r="H26" s="102"/>
      <c r="J26" s="70">
        <v>12</v>
      </c>
      <c r="N26" s="71"/>
    </row>
    <row r="28" spans="1:21" ht="18.75" x14ac:dyDescent="0.3">
      <c r="A28" s="103" t="s">
        <v>125</v>
      </c>
      <c r="B28" s="104"/>
      <c r="C28" s="104"/>
      <c r="D28" s="104"/>
      <c r="E28" s="104"/>
      <c r="F28" s="104"/>
      <c r="G28" s="104"/>
      <c r="H28" s="104"/>
      <c r="I28" s="104"/>
      <c r="J28" s="104"/>
      <c r="K28" s="104"/>
      <c r="L28" s="104"/>
      <c r="M28" s="104"/>
      <c r="N28" s="104"/>
      <c r="O28" s="104"/>
      <c r="P28" s="104"/>
      <c r="Q28" s="104"/>
      <c r="R28" s="104"/>
      <c r="S28" s="104"/>
      <c r="T28" s="104"/>
      <c r="U28" s="105"/>
    </row>
    <row r="29" spans="1:21" x14ac:dyDescent="0.25">
      <c r="A29" s="90" t="s">
        <v>126</v>
      </c>
      <c r="B29" s="91"/>
      <c r="C29" s="91"/>
      <c r="D29" s="91"/>
      <c r="E29" s="91"/>
      <c r="F29" s="91"/>
      <c r="G29" s="91"/>
      <c r="H29" s="91"/>
      <c r="I29" s="91"/>
      <c r="J29" s="91"/>
      <c r="K29" s="91"/>
      <c r="L29" s="91"/>
      <c r="M29" s="91"/>
      <c r="N29" s="91"/>
      <c r="O29" s="91"/>
      <c r="P29" s="91"/>
      <c r="Q29" s="91"/>
      <c r="R29" s="91"/>
      <c r="S29" s="91"/>
      <c r="T29" s="91"/>
      <c r="U29" s="92"/>
    </row>
    <row r="30" spans="1:21" ht="30" customHeight="1" x14ac:dyDescent="0.25">
      <c r="A30" s="93"/>
      <c r="B30" s="94"/>
      <c r="C30" s="94"/>
      <c r="D30" s="94"/>
      <c r="E30" s="94"/>
      <c r="F30" s="94"/>
      <c r="G30" s="94"/>
      <c r="H30" s="94"/>
      <c r="I30" s="94"/>
      <c r="J30" s="94"/>
      <c r="K30" s="94"/>
      <c r="L30" s="94"/>
      <c r="M30" s="94"/>
      <c r="N30" s="94"/>
      <c r="O30" s="94"/>
      <c r="P30" s="94"/>
      <c r="Q30" s="94"/>
      <c r="R30" s="94"/>
      <c r="S30" s="94"/>
      <c r="T30" s="94"/>
      <c r="U30" s="95"/>
    </row>
    <row r="31" spans="1:21" ht="30" customHeight="1" x14ac:dyDescent="0.25">
      <c r="A31" s="96"/>
      <c r="B31" s="97"/>
      <c r="C31" s="97"/>
      <c r="D31" s="97"/>
      <c r="E31" s="97"/>
      <c r="F31" s="97"/>
      <c r="G31" s="97"/>
      <c r="H31" s="97"/>
      <c r="I31" s="97"/>
      <c r="J31" s="97"/>
      <c r="K31" s="97"/>
      <c r="L31" s="97"/>
      <c r="M31" s="97"/>
      <c r="N31" s="97"/>
      <c r="O31" s="97"/>
      <c r="P31" s="97"/>
      <c r="Q31" s="97"/>
      <c r="R31" s="97"/>
      <c r="S31" s="97"/>
      <c r="T31" s="97"/>
      <c r="U31" s="98"/>
    </row>
    <row r="32" spans="1:21" x14ac:dyDescent="0.25">
      <c r="A32" s="90" t="s">
        <v>127</v>
      </c>
      <c r="B32" s="91"/>
      <c r="C32" s="91"/>
      <c r="D32" s="91"/>
      <c r="E32" s="91"/>
      <c r="F32" s="91"/>
      <c r="G32" s="91"/>
      <c r="H32" s="91"/>
      <c r="I32" s="91"/>
      <c r="J32" s="91"/>
      <c r="K32" s="91"/>
      <c r="L32" s="91"/>
      <c r="M32" s="91"/>
      <c r="N32" s="91"/>
      <c r="O32" s="91"/>
      <c r="P32" s="91"/>
      <c r="Q32" s="91"/>
      <c r="R32" s="91"/>
      <c r="S32" s="91"/>
      <c r="T32" s="91"/>
      <c r="U32" s="92"/>
    </row>
    <row r="33" spans="1:21" ht="30" customHeight="1" x14ac:dyDescent="0.25">
      <c r="A33" s="93"/>
      <c r="B33" s="94"/>
      <c r="C33" s="94"/>
      <c r="D33" s="94"/>
      <c r="E33" s="94"/>
      <c r="F33" s="94"/>
      <c r="G33" s="94"/>
      <c r="H33" s="94"/>
      <c r="I33" s="94"/>
      <c r="J33" s="94"/>
      <c r="K33" s="94"/>
      <c r="L33" s="94"/>
      <c r="M33" s="94"/>
      <c r="N33" s="94"/>
      <c r="O33" s="94"/>
      <c r="P33" s="94"/>
      <c r="Q33" s="94"/>
      <c r="R33" s="94"/>
      <c r="S33" s="94"/>
      <c r="T33" s="94"/>
      <c r="U33" s="95"/>
    </row>
    <row r="34" spans="1:21" ht="30" customHeight="1" x14ac:dyDescent="0.25">
      <c r="A34" s="96"/>
      <c r="B34" s="97"/>
      <c r="C34" s="97"/>
      <c r="D34" s="97"/>
      <c r="E34" s="97"/>
      <c r="F34" s="97"/>
      <c r="G34" s="97"/>
      <c r="H34" s="97"/>
      <c r="I34" s="97"/>
      <c r="J34" s="97"/>
      <c r="K34" s="97"/>
      <c r="L34" s="97"/>
      <c r="M34" s="97"/>
      <c r="N34" s="97"/>
      <c r="O34" s="97"/>
      <c r="P34" s="97"/>
      <c r="Q34" s="97"/>
      <c r="R34" s="97"/>
      <c r="S34" s="97"/>
      <c r="T34" s="97"/>
      <c r="U34" s="98"/>
    </row>
    <row r="35" spans="1:21" x14ac:dyDescent="0.25">
      <c r="A35" s="90" t="s">
        <v>128</v>
      </c>
      <c r="B35" s="91"/>
      <c r="C35" s="91"/>
      <c r="D35" s="91"/>
      <c r="E35" s="91"/>
      <c r="F35" s="91"/>
      <c r="G35" s="91"/>
      <c r="H35" s="91"/>
      <c r="I35" s="91"/>
      <c r="J35" s="91"/>
      <c r="K35" s="91"/>
      <c r="L35" s="91"/>
      <c r="M35" s="91"/>
      <c r="N35" s="91"/>
      <c r="O35" s="91"/>
      <c r="P35" s="91"/>
      <c r="Q35" s="91"/>
      <c r="R35" s="91"/>
      <c r="S35" s="91"/>
      <c r="T35" s="91"/>
      <c r="U35" s="92"/>
    </row>
    <row r="36" spans="1:21" ht="30" customHeight="1" x14ac:dyDescent="0.25">
      <c r="A36" s="93"/>
      <c r="B36" s="94"/>
      <c r="C36" s="94"/>
      <c r="D36" s="94"/>
      <c r="E36" s="94"/>
      <c r="F36" s="94"/>
      <c r="G36" s="94"/>
      <c r="H36" s="94"/>
      <c r="I36" s="94"/>
      <c r="J36" s="94"/>
      <c r="K36" s="94"/>
      <c r="L36" s="94"/>
      <c r="M36" s="94"/>
      <c r="N36" s="94"/>
      <c r="O36" s="94"/>
      <c r="P36" s="94"/>
      <c r="Q36" s="94"/>
      <c r="R36" s="94"/>
      <c r="S36" s="94"/>
      <c r="T36" s="94"/>
      <c r="U36" s="95"/>
    </row>
    <row r="37" spans="1:21" ht="30" customHeight="1" x14ac:dyDescent="0.25">
      <c r="A37" s="96"/>
      <c r="B37" s="97"/>
      <c r="C37" s="97"/>
      <c r="D37" s="97"/>
      <c r="E37" s="97"/>
      <c r="F37" s="97"/>
      <c r="G37" s="97"/>
      <c r="H37" s="97"/>
      <c r="I37" s="97"/>
      <c r="J37" s="97"/>
      <c r="K37" s="97"/>
      <c r="L37" s="97"/>
      <c r="M37" s="97"/>
      <c r="N37" s="97"/>
      <c r="O37" s="97"/>
      <c r="P37" s="97"/>
      <c r="Q37" s="97"/>
      <c r="R37" s="97"/>
      <c r="S37" s="97"/>
      <c r="T37" s="97"/>
      <c r="U37" s="98"/>
    </row>
  </sheetData>
  <mergeCells count="30">
    <mergeCell ref="A32:U32"/>
    <mergeCell ref="A33:U34"/>
    <mergeCell ref="A35:U35"/>
    <mergeCell ref="A36:U37"/>
    <mergeCell ref="Q16:U16"/>
    <mergeCell ref="A25:U25"/>
    <mergeCell ref="A26:H26"/>
    <mergeCell ref="A28:U28"/>
    <mergeCell ref="A29:U29"/>
    <mergeCell ref="A30:U31"/>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2-AA</vt:lpstr>
      <vt:lpstr>2-AB</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Diane Taylor</cp:lastModifiedBy>
  <dcterms:created xsi:type="dcterms:W3CDTF">2018-08-29T15:22:16Z</dcterms:created>
  <dcterms:modified xsi:type="dcterms:W3CDTF">2018-08-30T19:57:33Z</dcterms:modified>
</cp:coreProperties>
</file>