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weiss\Desktop\OEB Appendicies\"/>
    </mc:Choice>
  </mc:AlternateContent>
  <bookViews>
    <workbookView xWindow="0" yWindow="0" windowWidth="15360" windowHeight="7305"/>
  </bookViews>
  <sheets>
    <sheet name="Appendix 2-H" sheetId="1" r:id="rId1"/>
  </sheets>
  <externalReferences>
    <externalReference r:id="rId2"/>
  </externalReferences>
  <definedNames>
    <definedName name="BridgeYear">'[1]LDC Info'!$E$26</definedName>
    <definedName name="EBNUMBER">'[1]LDC Info'!$E$16</definedName>
    <definedName name="_xlnm.Print_Area" localSheetId="0">'Appendix 2-H'!$A$9:$H$107</definedName>
    <definedName name="TestYear">'[1]LDC Info'!$E$24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4" i="1" l="1"/>
  <c r="D79" i="1" l="1"/>
  <c r="D41" i="1"/>
  <c r="E38" i="1"/>
  <c r="D38" i="1"/>
  <c r="D64" i="1"/>
  <c r="E64" i="1"/>
  <c r="D40" i="1" l="1"/>
  <c r="E40" i="1"/>
  <c r="F40" i="1"/>
  <c r="G40" i="1"/>
  <c r="H40" i="1"/>
  <c r="C40" i="1"/>
  <c r="C39" i="1"/>
  <c r="D94" i="1"/>
  <c r="E94" i="1"/>
  <c r="F94" i="1"/>
  <c r="G94" i="1"/>
  <c r="E79" i="1"/>
  <c r="F79" i="1"/>
  <c r="G79" i="1"/>
  <c r="H79" i="1"/>
  <c r="F64" i="1"/>
  <c r="G64" i="1"/>
  <c r="H64" i="1"/>
  <c r="H102" i="1" l="1"/>
  <c r="G102" i="1"/>
  <c r="F102" i="1"/>
  <c r="E102" i="1"/>
  <c r="D102" i="1"/>
  <c r="C102" i="1"/>
  <c r="C94" i="1"/>
  <c r="C64" i="1"/>
  <c r="E41" i="1"/>
  <c r="F41" i="1"/>
  <c r="G41" i="1"/>
  <c r="H41" i="1"/>
  <c r="C41" i="1"/>
  <c r="F12" i="1" l="1"/>
  <c r="H57" i="1" l="1"/>
  <c r="G57" i="1"/>
  <c r="F57" i="1"/>
  <c r="E57" i="1"/>
  <c r="D57" i="1"/>
  <c r="C57" i="1"/>
  <c r="H55" i="1"/>
  <c r="H39" i="1"/>
  <c r="G39" i="1"/>
  <c r="F39" i="1"/>
  <c r="E39" i="1"/>
  <c r="E42" i="1" s="1"/>
  <c r="D39" i="1"/>
  <c r="D42" i="1" s="1"/>
  <c r="H38" i="1"/>
  <c r="G38" i="1"/>
  <c r="F38" i="1"/>
  <c r="C38" i="1"/>
  <c r="C42" i="1" s="1"/>
  <c r="H56" i="1"/>
  <c r="G56" i="1"/>
  <c r="G12" i="1"/>
  <c r="G55" i="1" s="1"/>
  <c r="F55" i="1"/>
  <c r="H1" i="1"/>
  <c r="G42" i="1" l="1"/>
  <c r="F42" i="1"/>
  <c r="H42" i="1"/>
  <c r="F13" i="1"/>
  <c r="C12" i="1" s="1"/>
  <c r="C55" i="1" l="1"/>
  <c r="F56" i="1"/>
  <c r="E13" i="1"/>
  <c r="E12" i="1" s="1"/>
  <c r="D13" i="1" l="1"/>
  <c r="D12" i="1" s="1"/>
  <c r="E55" i="1"/>
  <c r="D55" i="1" l="1"/>
  <c r="C79" i="1" l="1"/>
</calcChain>
</file>

<file path=xl/sharedStrings.xml><?xml version="1.0" encoding="utf-8"?>
<sst xmlns="http://schemas.openxmlformats.org/spreadsheetml/2006/main" count="132" uniqueCount="75">
  <si>
    <t>File Number:</t>
  </si>
  <si>
    <t>Exhibit:</t>
  </si>
  <si>
    <t>Tab:</t>
  </si>
  <si>
    <t>Schedule:</t>
  </si>
  <si>
    <t>Page:</t>
  </si>
  <si>
    <t>Date:</t>
  </si>
  <si>
    <t>Other Operating Revenue</t>
  </si>
  <si>
    <t>USoA #</t>
  </si>
  <si>
    <t>USoA Description</t>
  </si>
  <si>
    <t>Test Year</t>
  </si>
  <si>
    <t>Reporting Basis</t>
  </si>
  <si>
    <t>Specific Service Charges</t>
  </si>
  <si>
    <t>Late Payment Charges</t>
  </si>
  <si>
    <t>Other Operating Revenues</t>
  </si>
  <si>
    <t>Other Income or Deductions</t>
  </si>
  <si>
    <t>Total</t>
  </si>
  <si>
    <t>Description</t>
  </si>
  <si>
    <t>Account(s)</t>
  </si>
  <si>
    <t>Specific Service Charges:</t>
  </si>
  <si>
    <t>Late Payment Charges:</t>
  </si>
  <si>
    <t>Other Distribution Revenues:</t>
  </si>
  <si>
    <t>4080, 4082, 4084, 4090, 4205, 4210, 4215, 4220, 4240, 4245</t>
  </si>
  <si>
    <t>Other Income and Expenses:</t>
  </si>
  <si>
    <t>4305, 4310, 4315, 4320, 4325, 4330, 4335, 4340, 4345, 4350, 4355, 4360, 4365, 4370, 4375, 4380, 4385, 4390, 4395, 4398, 4405, 4415</t>
  </si>
  <si>
    <t>Account Breakdown Details</t>
  </si>
  <si>
    <t>MIFRS</t>
  </si>
  <si>
    <t>Retailers' Fixed charge</t>
  </si>
  <si>
    <t>Retailers' Variable Charge</t>
  </si>
  <si>
    <t>Distributor Consolidated Billing (DCB) Charges</t>
  </si>
  <si>
    <t xml:space="preserve">Retail Consolidated Billing (RCB) Credit </t>
  </si>
  <si>
    <t>Retailer Service Transaction Request</t>
  </si>
  <si>
    <t>Retailer Service Transaction Processing</t>
  </si>
  <si>
    <t>4090/4086</t>
  </si>
  <si>
    <t>SSS Admin Charge</t>
  </si>
  <si>
    <t>Parking Rental</t>
  </si>
  <si>
    <t>Property Rental</t>
  </si>
  <si>
    <t xml:space="preserve">TTC Rectification </t>
  </si>
  <si>
    <t>Settlement Discounts Taken</t>
  </si>
  <si>
    <t>Stale Dated Cheques</t>
  </si>
  <si>
    <t>Street Lighting</t>
  </si>
  <si>
    <t>Merchandise and Jobbing Revenue</t>
  </si>
  <si>
    <t>Merchandise and Jobbing Costs</t>
  </si>
  <si>
    <t>Gain/Loss on disposals</t>
  </si>
  <si>
    <t>Gain on Disposition of Utility and Other Property</t>
  </si>
  <si>
    <t>Foreign Exchange Gain/(Loss)</t>
  </si>
  <si>
    <t>Investment Interest Income</t>
  </si>
  <si>
    <t>Account 4235 -Specific Service Charges</t>
  </si>
  <si>
    <t>Account Set Up Charge</t>
  </si>
  <si>
    <t>NSF Collection Charges</t>
  </si>
  <si>
    <t>Collection Service Charges</t>
  </si>
  <si>
    <t>Connection-Reconnection Charge</t>
  </si>
  <si>
    <t>Easement Letter</t>
  </si>
  <si>
    <t>Misc Revenue</t>
  </si>
  <si>
    <t>2015 Actual</t>
  </si>
  <si>
    <t>2016 Actual</t>
  </si>
  <si>
    <t>2017 Actual</t>
  </si>
  <si>
    <t>Bridge Year</t>
  </si>
  <si>
    <t>Account 4325 -Merchandise and Jobbing Revenue</t>
  </si>
  <si>
    <t>Inventory Sales</t>
  </si>
  <si>
    <t>Isolation</t>
  </si>
  <si>
    <t>Customer and Temp Services</t>
  </si>
  <si>
    <t>Scrap Sales</t>
  </si>
  <si>
    <t>Accident Claims</t>
  </si>
  <si>
    <t>Pole &amp; Duct Rental</t>
  </si>
  <si>
    <t>Account 4330 -Merchandise and Jobbing Costs</t>
  </si>
  <si>
    <t>Regulated Assets Charges-Revenue</t>
  </si>
  <si>
    <t>Account 4405 - Investment Interest Income</t>
  </si>
  <si>
    <t>Notes</t>
  </si>
  <si>
    <t>MicroFIT</t>
  </si>
  <si>
    <r>
      <t>Streetlighting</t>
    </r>
    <r>
      <rPr>
        <vertAlign val="superscript"/>
        <sz val="11"/>
        <color theme="1"/>
        <rFont val="Calibri"/>
        <family val="2"/>
        <scheme val="minor"/>
      </rPr>
      <t>1</t>
    </r>
  </si>
  <si>
    <r>
      <t>Other</t>
    </r>
    <r>
      <rPr>
        <vertAlign val="superscript"/>
        <sz val="11"/>
        <color theme="1"/>
        <rFont val="Calibri"/>
        <family val="2"/>
        <scheme val="minor"/>
      </rPr>
      <t>2</t>
    </r>
  </si>
  <si>
    <t>The amounts reported as shared services recovery in account 4375 do not include the cost recovery associated with fleet, occupancy and IT services provided by THESL to THESI, THESU and THC presented as part of Appenix 2N. The recovery of these costs is included in the OM&amp;A evidence as part of the Allocation and Recoveries program for an average annual value of $1.1M for the period 2015-2020. 
Streetlighighting recoveries and costs related to emergency response, engineering and planning included in Appendix 2N are shown under the merchandising and jobbing section (4325 &amp; 4330).</t>
  </si>
  <si>
    <t>The "Other" category is composed of IT services related to Hydro One Telecom and other various adhoc services.</t>
  </si>
  <si>
    <r>
      <t>Shared Services Recovery</t>
    </r>
    <r>
      <rPr>
        <b/>
        <vertAlign val="superscript"/>
        <sz val="10"/>
        <rFont val="Arial"/>
        <family val="2"/>
      </rPr>
      <t>1</t>
    </r>
  </si>
  <si>
    <t>OEB Appendix 2-H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</si>
</sst>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00"/>
    <numFmt numFmtId="165" formatCode="&quot;$&quot;#,##0.0"/>
    <numFmt numFmtId="166" formatCode="&quot;$&quot;#,##0"/>
    <numFmt numFmtId="167" formatCode="&quot;$&quot;#,##0.0000"/>
  </numFmts>
  <fonts count="11" x14ac:knownFonts="1">
    <font>
      <sz val="11"/>
      <color theme="1"/>
      <name val="Calibri"/>
      <family val="2"/>
      <scheme val="minor"/>
    </font>
    <font>
      <b/>
      <sz val="10"/>
      <name val="Arial"/>
      <family val="2"/>
    </font>
    <font>
      <sz val="10"/>
      <name val="Arial"/>
      <family val="2"/>
    </font>
    <font>
      <sz val="8"/>
      <name val="Arial"/>
      <family val="2"/>
    </font>
    <font>
      <b/>
      <sz val="14"/>
      <name val="Arial"/>
      <family val="2"/>
    </font>
    <font>
      <b/>
      <i/>
      <sz val="10"/>
      <name val="Arial"/>
      <family val="2"/>
    </font>
    <font>
      <b/>
      <u/>
      <sz val="10"/>
      <name val="Arial"/>
      <family val="2"/>
    </font>
    <font>
      <b/>
      <sz val="11"/>
      <color theme="1"/>
      <name val="Calibri"/>
      <family val="2"/>
      <scheme val="minor"/>
    </font>
    <font>
      <vertAlign val="superscript"/>
      <sz val="11"/>
      <color theme="1"/>
      <name val="Calibri"/>
      <family val="2"/>
      <scheme val="minor"/>
    </font>
    <font>
      <sz val="11"/>
      <name val="Calibri"/>
      <family val="2"/>
      <scheme val="minor"/>
    </font>
    <font>
      <b/>
      <vertAlign val="superscript"/>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indexed="8"/>
        <bgColor indexed="64"/>
      </patternFill>
    </fill>
    <fill>
      <patternFill patternType="solid">
        <fgColor theme="0" tint="-4.9989318521683403E-2"/>
        <bgColor indexed="64"/>
      </patternFill>
    </fill>
  </fills>
  <borders count="28">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2" fillId="0" borderId="0"/>
  </cellStyleXfs>
  <cellXfs count="67">
    <xf numFmtId="0" fontId="0" fillId="0" borderId="0" xfId="0"/>
    <xf numFmtId="0" fontId="0" fillId="0" borderId="0" xfId="0" applyProtection="1">
      <protection locked="0"/>
    </xf>
    <xf numFmtId="0" fontId="1" fillId="0" borderId="0" xfId="0" applyFont="1" applyProtection="1">
      <protection locked="0"/>
    </xf>
    <xf numFmtId="0" fontId="1" fillId="0" borderId="0" xfId="0" applyFont="1" applyAlignment="1" applyProtection="1">
      <alignment horizontal="left"/>
      <protection locked="0"/>
    </xf>
    <xf numFmtId="0" fontId="3" fillId="0" borderId="0" xfId="1" applyFont="1" applyAlignment="1" applyProtection="1">
      <alignment horizontal="right" vertical="top"/>
      <protection locked="0"/>
    </xf>
    <xf numFmtId="0" fontId="3" fillId="2" borderId="1" xfId="0" applyFont="1" applyFill="1" applyBorder="1" applyAlignment="1" applyProtection="1">
      <alignment horizontal="right" vertical="top"/>
      <protection locked="0"/>
    </xf>
    <xf numFmtId="0" fontId="3" fillId="2" borderId="0" xfId="0" applyFont="1" applyFill="1" applyAlignment="1" applyProtection="1">
      <alignment horizontal="right" vertical="top"/>
      <protection locked="0"/>
    </xf>
    <xf numFmtId="0" fontId="3" fillId="0" borderId="0" xfId="0" applyFont="1" applyAlignment="1" applyProtection="1">
      <alignment horizontal="right" vertical="top"/>
      <protection locked="0"/>
    </xf>
    <xf numFmtId="0" fontId="0" fillId="0" borderId="0" xfId="0" applyAlignment="1" applyProtection="1">
      <alignment horizontal="left"/>
      <protection locked="0"/>
    </xf>
    <xf numFmtId="0" fontId="1" fillId="0" borderId="2" xfId="0" applyFont="1" applyBorder="1" applyProtection="1">
      <protection locked="0"/>
    </xf>
    <xf numFmtId="0" fontId="1" fillId="0" borderId="3" xfId="0" applyFont="1" applyBorder="1" applyProtection="1">
      <protection locked="0"/>
    </xf>
    <xf numFmtId="0" fontId="1" fillId="0" borderId="3"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0" borderId="5" xfId="0" applyFont="1" applyBorder="1" applyProtection="1">
      <protection locked="0"/>
    </xf>
    <xf numFmtId="0" fontId="1" fillId="0" borderId="6" xfId="0" applyFont="1" applyBorder="1" applyProtection="1">
      <protection locked="0"/>
    </xf>
    <xf numFmtId="0" fontId="1" fillId="3" borderId="6" xfId="0" applyFont="1" applyFill="1" applyBorder="1" applyAlignment="1" applyProtection="1">
      <alignment horizontal="center"/>
      <protection locked="0"/>
    </xf>
    <xf numFmtId="0" fontId="1" fillId="3" borderId="7" xfId="0" applyFont="1" applyFill="1" applyBorder="1" applyAlignment="1" applyProtection="1">
      <alignment horizontal="center"/>
      <protection locked="0"/>
    </xf>
    <xf numFmtId="0" fontId="5" fillId="0" borderId="6" xfId="0" applyFont="1" applyBorder="1" applyProtection="1">
      <protection locked="0"/>
    </xf>
    <xf numFmtId="0" fontId="1" fillId="4" borderId="6" xfId="0" applyFont="1" applyFill="1" applyBorder="1" applyAlignment="1" applyProtection="1">
      <alignment horizontal="center"/>
      <protection locked="0"/>
    </xf>
    <xf numFmtId="0" fontId="1" fillId="4" borderId="8" xfId="0" applyFont="1" applyFill="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10" xfId="0" applyFont="1" applyBorder="1" applyProtection="1">
      <protection locked="0"/>
    </xf>
    <xf numFmtId="0" fontId="6" fillId="0" borderId="0" xfId="0" applyFont="1" applyProtection="1">
      <protection locked="0"/>
    </xf>
    <xf numFmtId="0" fontId="2" fillId="0" borderId="0" xfId="0" applyFont="1" applyProtection="1">
      <protection locked="0"/>
    </xf>
    <xf numFmtId="0" fontId="0" fillId="0" borderId="17" xfId="0" applyBorder="1" applyProtection="1">
      <protection locked="0"/>
    </xf>
    <xf numFmtId="0" fontId="0" fillId="0" borderId="18" xfId="0" applyBorder="1" applyProtection="1">
      <protection locked="0"/>
    </xf>
    <xf numFmtId="0" fontId="1" fillId="0" borderId="4" xfId="0" applyFont="1" applyFill="1" applyBorder="1" applyAlignment="1" applyProtection="1">
      <alignment horizontal="center"/>
      <protection locked="0"/>
    </xf>
    <xf numFmtId="0" fontId="0" fillId="0" borderId="19" xfId="0" applyBorder="1" applyProtection="1">
      <protection locked="0"/>
    </xf>
    <xf numFmtId="0" fontId="0" fillId="0" borderId="20" xfId="0" applyBorder="1" applyProtection="1">
      <protection locked="0"/>
    </xf>
    <xf numFmtId="0" fontId="1" fillId="0" borderId="10" xfId="0" applyFont="1" applyFill="1" applyBorder="1" applyAlignment="1" applyProtection="1">
      <alignment horizontal="center"/>
      <protection locked="0"/>
    </xf>
    <xf numFmtId="0" fontId="1" fillId="0" borderId="12"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0" fillId="0" borderId="23" xfId="0" applyBorder="1" applyAlignment="1" applyProtection="1">
      <alignment horizontal="left"/>
      <protection locked="0"/>
    </xf>
    <xf numFmtId="0" fontId="1" fillId="0" borderId="19" xfId="0" applyFont="1" applyBorder="1" applyAlignment="1" applyProtection="1">
      <alignment horizontal="left"/>
      <protection locked="0"/>
    </xf>
    <xf numFmtId="0" fontId="1" fillId="3" borderId="12" xfId="0" applyFont="1" applyFill="1" applyBorder="1" applyAlignment="1" applyProtection="1">
      <alignment horizontal="center"/>
      <protection locked="0"/>
    </xf>
    <xf numFmtId="0" fontId="1" fillId="0" borderId="22" xfId="0" applyFont="1" applyBorder="1" applyAlignment="1" applyProtection="1">
      <alignment horizontal="left"/>
      <protection locked="0"/>
    </xf>
    <xf numFmtId="164" fontId="0" fillId="0" borderId="0" xfId="0" applyNumberFormat="1"/>
    <xf numFmtId="165" fontId="0" fillId="0" borderId="0" xfId="0" applyNumberFormat="1"/>
    <xf numFmtId="166" fontId="0" fillId="0" borderId="10" xfId="0" applyNumberFormat="1" applyFill="1" applyBorder="1"/>
    <xf numFmtId="166" fontId="0" fillId="0" borderId="14" xfId="0" applyNumberFormat="1" applyFill="1" applyBorder="1"/>
    <xf numFmtId="166" fontId="7" fillId="0" borderId="26" xfId="0" applyNumberFormat="1" applyFont="1" applyFill="1" applyBorder="1"/>
    <xf numFmtId="166" fontId="0" fillId="6" borderId="10" xfId="0" applyNumberFormat="1" applyFill="1" applyBorder="1"/>
    <xf numFmtId="166" fontId="0" fillId="0" borderId="0" xfId="0" applyNumberFormat="1"/>
    <xf numFmtId="166" fontId="7" fillId="0" borderId="27" xfId="0" applyNumberFormat="1" applyFont="1" applyFill="1" applyBorder="1"/>
    <xf numFmtId="167" fontId="0" fillId="0" borderId="0" xfId="0" applyNumberFormat="1"/>
    <xf numFmtId="0" fontId="1" fillId="0" borderId="19" xfId="0" applyFont="1" applyBorder="1" applyAlignment="1" applyProtection="1">
      <alignment horizontal="left"/>
      <protection locked="0"/>
    </xf>
    <xf numFmtId="0" fontId="7" fillId="0" borderId="0" xfId="0" applyFont="1" applyAlignment="1">
      <alignment horizontal="center" vertical="top"/>
    </xf>
    <xf numFmtId="0" fontId="1" fillId="0" borderId="19" xfId="0" applyFont="1" applyBorder="1" applyAlignment="1" applyProtection="1">
      <alignment horizontal="left"/>
      <protection locked="0"/>
    </xf>
    <xf numFmtId="0" fontId="1" fillId="0" borderId="19"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24"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9" fillId="0" borderId="0" xfId="0" applyFont="1" applyAlignment="1">
      <alignment horizontal="left" vertical="center" wrapText="1"/>
    </xf>
    <xf numFmtId="0" fontId="0" fillId="0" borderId="0" xfId="0" applyAlignment="1" applyProtection="1">
      <alignment horizontal="left"/>
      <protection locked="0"/>
    </xf>
    <xf numFmtId="0" fontId="4" fillId="0" borderId="0" xfId="0" applyFont="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0" fillId="5" borderId="12" xfId="0" applyFill="1" applyBorder="1" applyAlignment="1" applyProtection="1">
      <alignment horizontal="center"/>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1" fillId="0" borderId="14" xfId="0" applyFont="1" applyBorder="1" applyAlignment="1" applyProtection="1">
      <alignment horizontal="left"/>
      <protection locked="0"/>
    </xf>
    <xf numFmtId="0" fontId="1" fillId="0" borderId="15"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0" fillId="0" borderId="0" xfId="0" applyAlignment="1" applyProtection="1">
      <alignment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hydro.torontohydro.com/Users/dseal/AppData/Local/Microsoft/Windows/INetCache/IE/CRW079EN/2018_Filing_Requirements_Chapter2_Appendices_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8"/>
  <sheetViews>
    <sheetView tabSelected="1" view="pageBreakPreview" zoomScale="50" zoomScaleNormal="50" zoomScaleSheetLayoutView="50" zoomScalePageLayoutView="50" workbookViewId="0">
      <selection activeCell="A10" sqref="A10:H10"/>
    </sheetView>
  </sheetViews>
  <sheetFormatPr defaultRowHeight="15" x14ac:dyDescent="0.25"/>
  <cols>
    <col min="1" max="1" width="12.28515625" customWidth="1"/>
    <col min="2" max="2" width="50.28515625" customWidth="1"/>
    <col min="3" max="8" width="17.140625" customWidth="1"/>
    <col min="10" max="10" width="12.7109375" bestFit="1" customWidth="1"/>
  </cols>
  <sheetData>
    <row r="1" spans="1:9" x14ac:dyDescent="0.25">
      <c r="A1" s="1"/>
      <c r="B1" s="1"/>
      <c r="C1" s="1"/>
      <c r="D1" s="1"/>
      <c r="E1" s="1"/>
      <c r="F1" s="2"/>
      <c r="G1" s="3" t="s">
        <v>0</v>
      </c>
      <c r="H1" s="4">
        <f>EBNUMBER</f>
        <v>0</v>
      </c>
      <c r="I1" s="1"/>
    </row>
    <row r="2" spans="1:9" x14ac:dyDescent="0.25">
      <c r="A2" s="1"/>
      <c r="B2" s="1"/>
      <c r="C2" s="1"/>
      <c r="D2" s="1"/>
      <c r="E2" s="1"/>
      <c r="F2" s="2"/>
      <c r="G2" s="3" t="s">
        <v>1</v>
      </c>
      <c r="H2" s="5"/>
      <c r="I2" s="1"/>
    </row>
    <row r="3" spans="1:9" x14ac:dyDescent="0.25">
      <c r="A3" s="1"/>
      <c r="B3" s="1"/>
      <c r="C3" s="1"/>
      <c r="D3" s="1"/>
      <c r="E3" s="1"/>
      <c r="F3" s="2"/>
      <c r="G3" s="3" t="s">
        <v>2</v>
      </c>
      <c r="H3" s="5"/>
      <c r="I3" s="1"/>
    </row>
    <row r="4" spans="1:9" x14ac:dyDescent="0.25">
      <c r="A4" s="1"/>
      <c r="B4" s="1"/>
      <c r="C4" s="1"/>
      <c r="D4" s="1"/>
      <c r="E4" s="1"/>
      <c r="F4" s="2"/>
      <c r="G4" s="3" t="s">
        <v>3</v>
      </c>
      <c r="H4" s="5"/>
      <c r="I4" s="1"/>
    </row>
    <row r="5" spans="1:9" x14ac:dyDescent="0.25">
      <c r="A5" s="1"/>
      <c r="B5" s="1"/>
      <c r="C5" s="1"/>
      <c r="D5" s="1"/>
      <c r="E5" s="1"/>
      <c r="F5" s="2"/>
      <c r="G5" s="3" t="s">
        <v>4</v>
      </c>
      <c r="H5" s="6"/>
      <c r="I5" s="1"/>
    </row>
    <row r="6" spans="1:9" x14ac:dyDescent="0.25">
      <c r="A6" s="1"/>
      <c r="B6" s="1"/>
      <c r="C6" s="1"/>
      <c r="D6" s="1"/>
      <c r="E6" s="1"/>
      <c r="F6" s="2"/>
      <c r="G6" s="3"/>
      <c r="H6" s="7"/>
      <c r="I6" s="1"/>
    </row>
    <row r="7" spans="1:9" x14ac:dyDescent="0.25">
      <c r="A7" s="1"/>
      <c r="B7" s="1"/>
      <c r="C7" s="1"/>
      <c r="D7" s="1"/>
      <c r="E7" s="1"/>
      <c r="F7" s="2"/>
      <c r="G7" s="3" t="s">
        <v>5</v>
      </c>
      <c r="H7" s="6"/>
      <c r="I7" s="1"/>
    </row>
    <row r="8" spans="1:9" x14ac:dyDescent="0.25">
      <c r="A8" s="1"/>
      <c r="B8" s="1"/>
      <c r="C8" s="1"/>
      <c r="D8" s="1"/>
      <c r="E8" s="1"/>
      <c r="F8" s="1"/>
      <c r="G8" s="8"/>
      <c r="H8" s="1"/>
      <c r="I8" s="1"/>
    </row>
    <row r="9" spans="1:9" ht="18" x14ac:dyDescent="0.25">
      <c r="A9" s="55" t="s">
        <v>74</v>
      </c>
      <c r="B9" s="55"/>
      <c r="C9" s="55"/>
      <c r="D9" s="55"/>
      <c r="E9" s="55"/>
      <c r="F9" s="55"/>
      <c r="G9" s="55"/>
      <c r="H9" s="55"/>
      <c r="I9" s="1"/>
    </row>
    <row r="10" spans="1:9" ht="18" x14ac:dyDescent="0.25">
      <c r="A10" s="55" t="s">
        <v>6</v>
      </c>
      <c r="B10" s="55"/>
      <c r="C10" s="55"/>
      <c r="D10" s="55"/>
      <c r="E10" s="55"/>
      <c r="F10" s="55"/>
      <c r="G10" s="55"/>
      <c r="H10" s="55"/>
      <c r="I10" s="1"/>
    </row>
    <row r="11" spans="1:9" ht="15.75" thickBot="1" x14ac:dyDescent="0.3">
      <c r="A11" s="1"/>
      <c r="B11" s="1"/>
      <c r="C11" s="1"/>
      <c r="D11" s="1"/>
      <c r="E11" s="1"/>
      <c r="F11" s="1"/>
      <c r="G11" s="1"/>
      <c r="H11" s="1"/>
      <c r="I11" s="1"/>
    </row>
    <row r="12" spans="1:9" x14ac:dyDescent="0.25">
      <c r="A12" s="9" t="s">
        <v>7</v>
      </c>
      <c r="B12" s="10" t="s">
        <v>8</v>
      </c>
      <c r="C12" s="11" t="str">
        <f>F13-3&amp;" Actual"</f>
        <v>2015 Actual</v>
      </c>
      <c r="D12" s="11" t="str">
        <f>D13&amp;" Actual"</f>
        <v>2016 Actual</v>
      </c>
      <c r="E12" s="11" t="str">
        <f>E13&amp;" Actual"</f>
        <v>2017 Actual</v>
      </c>
      <c r="F12" s="11" t="str">
        <f>"Bridge Year"</f>
        <v>Bridge Year</v>
      </c>
      <c r="G12" s="12" t="str">
        <f>"Bridge Year"</f>
        <v>Bridge Year</v>
      </c>
      <c r="H12" s="13" t="s">
        <v>9</v>
      </c>
      <c r="I12" s="1"/>
    </row>
    <row r="13" spans="1:9" x14ac:dyDescent="0.25">
      <c r="A13" s="14"/>
      <c r="B13" s="15"/>
      <c r="C13" s="16">
        <v>2015</v>
      </c>
      <c r="D13" s="16">
        <f>E13-1</f>
        <v>2016</v>
      </c>
      <c r="E13" s="16">
        <f>F13-1</f>
        <v>2017</v>
      </c>
      <c r="F13" s="17">
        <f>G13-1</f>
        <v>2018</v>
      </c>
      <c r="G13" s="17">
        <v>2019</v>
      </c>
      <c r="H13" s="35">
        <v>2020</v>
      </c>
      <c r="I13" s="1"/>
    </row>
    <row r="14" spans="1:9" x14ac:dyDescent="0.25">
      <c r="A14" s="14"/>
      <c r="B14" s="18" t="s">
        <v>10</v>
      </c>
      <c r="C14" s="19" t="s">
        <v>25</v>
      </c>
      <c r="D14" s="19" t="s">
        <v>25</v>
      </c>
      <c r="E14" s="19" t="s">
        <v>25</v>
      </c>
      <c r="F14" s="19" t="s">
        <v>25</v>
      </c>
      <c r="G14" s="19" t="s">
        <v>25</v>
      </c>
      <c r="H14" s="20" t="s">
        <v>25</v>
      </c>
      <c r="I14" s="1"/>
    </row>
    <row r="15" spans="1:9" x14ac:dyDescent="0.25">
      <c r="A15" s="21">
        <v>4235</v>
      </c>
      <c r="B15" s="22" t="s">
        <v>11</v>
      </c>
      <c r="C15" s="42">
        <v>6786825.8000000007</v>
      </c>
      <c r="D15" s="42">
        <v>9497847.6500000004</v>
      </c>
      <c r="E15" s="42">
        <v>7186821.7000000002</v>
      </c>
      <c r="F15" s="42">
        <v>6508368.0529722683</v>
      </c>
      <c r="G15" s="42">
        <v>6544885.4007826541</v>
      </c>
      <c r="H15" s="42">
        <v>6581270.4835813837</v>
      </c>
      <c r="I15" s="1"/>
    </row>
    <row r="16" spans="1:9" x14ac:dyDescent="0.25">
      <c r="A16" s="21">
        <v>4225</v>
      </c>
      <c r="B16" s="22" t="s">
        <v>12</v>
      </c>
      <c r="C16" s="42">
        <v>4126309.53</v>
      </c>
      <c r="D16" s="42">
        <v>4540397.71</v>
      </c>
      <c r="E16" s="42">
        <v>3696195.8200000003</v>
      </c>
      <c r="F16" s="42">
        <v>3714183.5575925941</v>
      </c>
      <c r="G16" s="42">
        <v>3732946.8362194444</v>
      </c>
      <c r="H16" s="42">
        <v>3751640.9260432366</v>
      </c>
      <c r="I16" s="1"/>
    </row>
    <row r="17" spans="1:15" x14ac:dyDescent="0.25">
      <c r="A17" s="21">
        <v>4082</v>
      </c>
      <c r="B17" s="22" t="s">
        <v>26</v>
      </c>
      <c r="C17" s="42">
        <v>5320</v>
      </c>
      <c r="D17" s="42">
        <v>5280</v>
      </c>
      <c r="E17" s="42">
        <v>5520</v>
      </c>
      <c r="F17" s="42">
        <v>5420</v>
      </c>
      <c r="G17" s="42">
        <v>5420</v>
      </c>
      <c r="H17" s="42">
        <v>5420.04</v>
      </c>
      <c r="I17" s="1"/>
    </row>
    <row r="18" spans="1:15" x14ac:dyDescent="0.25">
      <c r="A18" s="21">
        <v>4082</v>
      </c>
      <c r="B18" s="22" t="s">
        <v>27</v>
      </c>
      <c r="C18" s="42">
        <v>257269</v>
      </c>
      <c r="D18" s="42">
        <v>225343</v>
      </c>
      <c r="E18" s="42">
        <v>178662</v>
      </c>
      <c r="F18" s="42">
        <v>181017.02</v>
      </c>
      <c r="G18" s="42">
        <v>171386.06</v>
      </c>
      <c r="H18" s="42">
        <v>162419.76</v>
      </c>
      <c r="I18" s="1"/>
    </row>
    <row r="19" spans="1:15" x14ac:dyDescent="0.25">
      <c r="A19" s="21">
        <v>4082</v>
      </c>
      <c r="B19" s="22" t="s">
        <v>28</v>
      </c>
      <c r="C19" s="42">
        <v>143718.29999999999</v>
      </c>
      <c r="D19" s="42">
        <v>125603.1</v>
      </c>
      <c r="E19" s="42">
        <v>106118.39999999999</v>
      </c>
      <c r="F19" s="42">
        <v>104724.9</v>
      </c>
      <c r="G19" s="42">
        <v>99207.25</v>
      </c>
      <c r="H19" s="42">
        <v>94067.04</v>
      </c>
      <c r="I19" s="1"/>
    </row>
    <row r="20" spans="1:15" x14ac:dyDescent="0.25">
      <c r="A20" s="21">
        <v>4082</v>
      </c>
      <c r="B20" s="22" t="s">
        <v>29</v>
      </c>
      <c r="C20" s="42">
        <v>-9072</v>
      </c>
      <c r="D20" s="42">
        <v>-8350.7999999999993</v>
      </c>
      <c r="E20" s="42">
        <v>-634.80000000000007</v>
      </c>
      <c r="F20" s="42">
        <v>0</v>
      </c>
      <c r="G20" s="42">
        <v>0</v>
      </c>
      <c r="H20" s="42">
        <v>0</v>
      </c>
      <c r="I20" s="1"/>
    </row>
    <row r="21" spans="1:15" x14ac:dyDescent="0.25">
      <c r="A21" s="21">
        <v>4084</v>
      </c>
      <c r="B21" s="22" t="s">
        <v>30</v>
      </c>
      <c r="C21" s="42">
        <v>13763.5</v>
      </c>
      <c r="D21" s="42">
        <v>12656.25</v>
      </c>
      <c r="E21" s="42">
        <v>10349.5</v>
      </c>
      <c r="F21" s="42">
        <v>9780.34</v>
      </c>
      <c r="G21" s="42">
        <v>9281.51</v>
      </c>
      <c r="H21" s="42">
        <v>8816.16</v>
      </c>
      <c r="I21" s="1"/>
    </row>
    <row r="22" spans="1:15" x14ac:dyDescent="0.25">
      <c r="A22" s="21">
        <v>4084</v>
      </c>
      <c r="B22" s="22" t="s">
        <v>31</v>
      </c>
      <c r="C22" s="42">
        <v>6343.5</v>
      </c>
      <c r="D22" s="42">
        <v>5722</v>
      </c>
      <c r="E22" s="42">
        <v>4485</v>
      </c>
      <c r="F22" s="42">
        <v>4474.13</v>
      </c>
      <c r="G22" s="42">
        <v>4270.82</v>
      </c>
      <c r="H22" s="42">
        <v>4080.96</v>
      </c>
      <c r="I22" s="1"/>
    </row>
    <row r="23" spans="1:15" x14ac:dyDescent="0.25">
      <c r="A23" s="21" t="s">
        <v>32</v>
      </c>
      <c r="B23" s="22" t="s">
        <v>33</v>
      </c>
      <c r="C23" s="42">
        <v>2196126.2599999998</v>
      </c>
      <c r="D23" s="42">
        <v>2317538.7400000002</v>
      </c>
      <c r="E23" s="42">
        <v>2269960.0299999998</v>
      </c>
      <c r="F23" s="42">
        <v>2370591.41</v>
      </c>
      <c r="G23" s="42">
        <v>2389559.88</v>
      </c>
      <c r="H23" s="42">
        <v>2407409.04</v>
      </c>
      <c r="I23" s="1"/>
    </row>
    <row r="24" spans="1:15" x14ac:dyDescent="0.25">
      <c r="A24" s="21">
        <v>4210</v>
      </c>
      <c r="B24" s="22" t="s">
        <v>34</v>
      </c>
      <c r="C24" s="42">
        <v>3789.89</v>
      </c>
      <c r="D24" s="42">
        <v>1200</v>
      </c>
      <c r="E24" s="42">
        <v>1200</v>
      </c>
      <c r="F24" s="42">
        <v>0</v>
      </c>
      <c r="G24" s="42">
        <v>0</v>
      </c>
      <c r="H24" s="42">
        <v>0</v>
      </c>
      <c r="I24" s="1"/>
    </row>
    <row r="25" spans="1:15" x14ac:dyDescent="0.25">
      <c r="A25" s="21">
        <v>4210</v>
      </c>
      <c r="B25" s="22" t="s">
        <v>35</v>
      </c>
      <c r="C25" s="42">
        <v>41516</v>
      </c>
      <c r="D25" s="42">
        <v>46854.400000000001</v>
      </c>
      <c r="E25" s="42">
        <v>53414</v>
      </c>
      <c r="F25" s="42">
        <v>0</v>
      </c>
      <c r="G25" s="42">
        <v>0</v>
      </c>
      <c r="H25" s="42">
        <v>0</v>
      </c>
      <c r="I25" s="1"/>
    </row>
    <row r="26" spans="1:15" x14ac:dyDescent="0.25">
      <c r="A26" s="21">
        <v>4215</v>
      </c>
      <c r="B26" s="22" t="s">
        <v>36</v>
      </c>
      <c r="C26" s="42">
        <v>253250</v>
      </c>
      <c r="D26" s="42">
        <v>303900</v>
      </c>
      <c r="E26" s="42">
        <v>303900</v>
      </c>
      <c r="F26" s="42">
        <v>303900</v>
      </c>
      <c r="G26" s="42">
        <v>303900</v>
      </c>
      <c r="H26" s="42">
        <v>303900</v>
      </c>
      <c r="I26" s="1"/>
    </row>
    <row r="27" spans="1:15" x14ac:dyDescent="0.25">
      <c r="A27" s="21">
        <v>4215</v>
      </c>
      <c r="B27" s="22" t="s">
        <v>37</v>
      </c>
      <c r="C27" s="42">
        <v>404384.05</v>
      </c>
      <c r="D27" s="42">
        <v>381358.95</v>
      </c>
      <c r="E27" s="42">
        <v>523847.35</v>
      </c>
      <c r="F27" s="42">
        <v>389381.76</v>
      </c>
      <c r="G27" s="42">
        <v>389381.76</v>
      </c>
      <c r="H27" s="42">
        <v>389381.76</v>
      </c>
      <c r="I27" s="1"/>
    </row>
    <row r="28" spans="1:15" x14ac:dyDescent="0.25">
      <c r="A28" s="21">
        <v>4215</v>
      </c>
      <c r="B28" s="22" t="s">
        <v>38</v>
      </c>
      <c r="C28" s="42">
        <v>453705.8</v>
      </c>
      <c r="D28" s="42">
        <v>417077.93</v>
      </c>
      <c r="E28" s="42">
        <v>736416.27</v>
      </c>
      <c r="F28" s="42">
        <v>533367.72</v>
      </c>
      <c r="G28" s="42">
        <v>533367.72</v>
      </c>
      <c r="H28" s="42">
        <v>533367.72</v>
      </c>
      <c r="I28" s="1"/>
    </row>
    <row r="29" spans="1:15" x14ac:dyDescent="0.25">
      <c r="A29" s="21">
        <v>4220</v>
      </c>
      <c r="B29" s="22" t="s">
        <v>39</v>
      </c>
      <c r="C29" s="42">
        <v>7055722.6400000006</v>
      </c>
      <c r="D29" s="42">
        <v>8200259.4600000009</v>
      </c>
      <c r="E29" s="42">
        <v>9229601.0899999999</v>
      </c>
      <c r="F29" s="42">
        <v>8368642.0800000001</v>
      </c>
      <c r="G29" s="42">
        <v>8536374.8748785313</v>
      </c>
      <c r="H29" s="42">
        <v>8076073.7179920506</v>
      </c>
      <c r="I29" s="1"/>
      <c r="J29" s="43"/>
      <c r="K29" s="43"/>
      <c r="L29" s="43"/>
      <c r="M29" s="43"/>
      <c r="N29" s="43"/>
      <c r="O29" s="43"/>
    </row>
    <row r="30" spans="1:15" x14ac:dyDescent="0.25">
      <c r="A30" s="21">
        <v>4325</v>
      </c>
      <c r="B30" s="22" t="s">
        <v>40</v>
      </c>
      <c r="C30" s="42">
        <v>23108587.810000002</v>
      </c>
      <c r="D30" s="42">
        <v>32769384.090000007</v>
      </c>
      <c r="E30" s="42">
        <v>45929144.219999999</v>
      </c>
      <c r="F30" s="42">
        <v>34458053.969999999</v>
      </c>
      <c r="G30" s="42">
        <v>36014502.244461</v>
      </c>
      <c r="H30" s="42">
        <v>37732615.412957191</v>
      </c>
      <c r="I30" s="1"/>
    </row>
    <row r="31" spans="1:15" x14ac:dyDescent="0.25">
      <c r="A31" s="21">
        <v>4330</v>
      </c>
      <c r="B31" s="22" t="s">
        <v>41</v>
      </c>
      <c r="C31" s="42">
        <v>-14047564.950000001</v>
      </c>
      <c r="D31" s="42">
        <v>-19805703.66</v>
      </c>
      <c r="E31" s="42">
        <v>-29913621.390000001</v>
      </c>
      <c r="F31" s="42">
        <v>-18641066.649999999</v>
      </c>
      <c r="G31" s="42">
        <v>-17651687.978085</v>
      </c>
      <c r="H31" s="42">
        <v>-17991088.430046704</v>
      </c>
      <c r="I31" s="1"/>
    </row>
    <row r="32" spans="1:15" x14ac:dyDescent="0.25">
      <c r="A32" s="21">
        <v>4335</v>
      </c>
      <c r="B32" s="22" t="s">
        <v>42</v>
      </c>
      <c r="C32" s="42">
        <v>211338.2</v>
      </c>
      <c r="D32" s="42">
        <v>0</v>
      </c>
      <c r="E32" s="42">
        <v>0</v>
      </c>
      <c r="F32" s="42">
        <v>0</v>
      </c>
      <c r="G32" s="42">
        <v>0</v>
      </c>
      <c r="H32" s="42">
        <v>0</v>
      </c>
      <c r="I32" s="1"/>
    </row>
    <row r="33" spans="1:9" x14ac:dyDescent="0.25">
      <c r="A33" s="21">
        <v>4375</v>
      </c>
      <c r="B33" s="22" t="s">
        <v>73</v>
      </c>
      <c r="C33" s="42">
        <v>2927026.88</v>
      </c>
      <c r="D33" s="42">
        <v>3212613.1</v>
      </c>
      <c r="E33" s="42">
        <v>4829010.01</v>
      </c>
      <c r="F33" s="42">
        <v>5430108.1200000001</v>
      </c>
      <c r="G33" s="42">
        <v>5494615.4400000004</v>
      </c>
      <c r="H33" s="42">
        <v>5507705.8799999999</v>
      </c>
      <c r="I33" s="1"/>
    </row>
    <row r="34" spans="1:9" x14ac:dyDescent="0.25">
      <c r="A34" s="21">
        <v>4355</v>
      </c>
      <c r="B34" s="22" t="s">
        <v>43</v>
      </c>
      <c r="C34" s="42">
        <v>4062681.17</v>
      </c>
      <c r="D34" s="42">
        <v>2132159.61</v>
      </c>
      <c r="E34" s="42">
        <v>515157.50000000035</v>
      </c>
      <c r="F34" s="42">
        <v>0</v>
      </c>
      <c r="G34" s="42">
        <v>0</v>
      </c>
      <c r="H34" s="42">
        <v>0</v>
      </c>
      <c r="I34" s="1"/>
    </row>
    <row r="35" spans="1:9" x14ac:dyDescent="0.25">
      <c r="A35" s="21">
        <v>4398</v>
      </c>
      <c r="B35" s="22" t="s">
        <v>44</v>
      </c>
      <c r="C35" s="42">
        <v>-1500429.68</v>
      </c>
      <c r="D35" s="42">
        <v>162382.76000000007</v>
      </c>
      <c r="E35" s="42">
        <v>54783.970000000016</v>
      </c>
      <c r="F35" s="42">
        <v>0</v>
      </c>
      <c r="G35" s="42">
        <v>0</v>
      </c>
      <c r="H35" s="42">
        <v>0</v>
      </c>
      <c r="I35" s="1"/>
    </row>
    <row r="36" spans="1:9" x14ac:dyDescent="0.25">
      <c r="A36" s="21">
        <v>4405</v>
      </c>
      <c r="B36" s="22" t="s">
        <v>45</v>
      </c>
      <c r="C36" s="42">
        <v>1298537.31</v>
      </c>
      <c r="D36" s="42">
        <v>186387.63999999998</v>
      </c>
      <c r="E36" s="42">
        <v>9.06</v>
      </c>
      <c r="F36" s="42">
        <v>120000</v>
      </c>
      <c r="G36" s="42">
        <v>120000</v>
      </c>
      <c r="H36" s="42">
        <v>120000</v>
      </c>
      <c r="I36" s="1"/>
    </row>
    <row r="37" spans="1:9" x14ac:dyDescent="0.25">
      <c r="A37" s="56"/>
      <c r="B37" s="57"/>
      <c r="C37" s="57"/>
      <c r="D37" s="57"/>
      <c r="E37" s="57"/>
      <c r="F37" s="57"/>
      <c r="G37" s="58"/>
      <c r="H37" s="59"/>
      <c r="I37" s="1"/>
    </row>
    <row r="38" spans="1:9" x14ac:dyDescent="0.25">
      <c r="A38" s="60" t="s">
        <v>11</v>
      </c>
      <c r="B38" s="61"/>
      <c r="C38" s="39">
        <f t="shared" ref="C38:H39" si="0">C15</f>
        <v>6786825.8000000007</v>
      </c>
      <c r="D38" s="39">
        <f>D15</f>
        <v>9497847.6500000004</v>
      </c>
      <c r="E38" s="39">
        <f>E15</f>
        <v>7186821.7000000002</v>
      </c>
      <c r="F38" s="39">
        <f t="shared" si="0"/>
        <v>6508368.0529722683</v>
      </c>
      <c r="G38" s="39">
        <f t="shared" si="0"/>
        <v>6544885.4007826541</v>
      </c>
      <c r="H38" s="39">
        <f t="shared" si="0"/>
        <v>6581270.4835813837</v>
      </c>
      <c r="I38" s="1"/>
    </row>
    <row r="39" spans="1:9" x14ac:dyDescent="0.25">
      <c r="A39" s="60" t="s">
        <v>12</v>
      </c>
      <c r="B39" s="61"/>
      <c r="C39" s="39">
        <f>C16</f>
        <v>4126309.53</v>
      </c>
      <c r="D39" s="39">
        <f t="shared" si="0"/>
        <v>4540397.71</v>
      </c>
      <c r="E39" s="39">
        <f t="shared" si="0"/>
        <v>3696195.8200000003</v>
      </c>
      <c r="F39" s="39">
        <f t="shared" si="0"/>
        <v>3714183.5575925941</v>
      </c>
      <c r="G39" s="39">
        <f t="shared" si="0"/>
        <v>3732946.8362194444</v>
      </c>
      <c r="H39" s="39">
        <f t="shared" si="0"/>
        <v>3751640.9260432366</v>
      </c>
      <c r="I39" s="1"/>
    </row>
    <row r="40" spans="1:9" x14ac:dyDescent="0.25">
      <c r="A40" s="60" t="s">
        <v>13</v>
      </c>
      <c r="B40" s="61"/>
      <c r="C40" s="39">
        <f>SUM(C17:C29)</f>
        <v>10825836.939999999</v>
      </c>
      <c r="D40" s="39">
        <f t="shared" ref="D40:H40" si="1">SUM(D17:D29)</f>
        <v>12034443.030000001</v>
      </c>
      <c r="E40" s="39">
        <f t="shared" si="1"/>
        <v>13422838.84</v>
      </c>
      <c r="F40" s="39">
        <f t="shared" si="1"/>
        <v>12271299.359999999</v>
      </c>
      <c r="G40" s="39">
        <f t="shared" si="1"/>
        <v>12442149.874878531</v>
      </c>
      <c r="H40" s="39">
        <f t="shared" si="1"/>
        <v>11984936.197992049</v>
      </c>
      <c r="I40" s="1"/>
    </row>
    <row r="41" spans="1:9" ht="15.75" thickBot="1" x14ac:dyDescent="0.3">
      <c r="A41" s="62" t="s">
        <v>14</v>
      </c>
      <c r="B41" s="63"/>
      <c r="C41" s="40">
        <f>SUM(C30:C36)</f>
        <v>16060176.740000002</v>
      </c>
      <c r="D41" s="40">
        <f>SUM(D30:D36)</f>
        <v>18657223.54000001</v>
      </c>
      <c r="E41" s="40">
        <f t="shared" ref="E41:H41" si="2">SUM(E30:E36)</f>
        <v>21414483.369999994</v>
      </c>
      <c r="F41" s="40">
        <f t="shared" si="2"/>
        <v>21367095.440000001</v>
      </c>
      <c r="G41" s="40">
        <f t="shared" si="2"/>
        <v>23977429.706376001</v>
      </c>
      <c r="H41" s="40">
        <f t="shared" si="2"/>
        <v>25369232.862910487</v>
      </c>
      <c r="I41" s="1"/>
    </row>
    <row r="42" spans="1:9" ht="16.5" thickTop="1" thickBot="1" x14ac:dyDescent="0.3">
      <c r="A42" s="64" t="s">
        <v>15</v>
      </c>
      <c r="B42" s="65"/>
      <c r="C42" s="41">
        <f>SUM(C38:C41)</f>
        <v>37799149.010000005</v>
      </c>
      <c r="D42" s="41">
        <f>SUM(D38:D41)</f>
        <v>44729911.930000007</v>
      </c>
      <c r="E42" s="41">
        <f>SUM(E38:E41)</f>
        <v>45720339.729999989</v>
      </c>
      <c r="F42" s="41">
        <f t="shared" ref="F42:H42" si="3">SUM(F38:F41)</f>
        <v>43860946.410564862</v>
      </c>
      <c r="G42" s="41">
        <f t="shared" si="3"/>
        <v>46697411.818256631</v>
      </c>
      <c r="H42" s="41">
        <f t="shared" si="3"/>
        <v>47687080.470527157</v>
      </c>
      <c r="I42" s="1"/>
    </row>
    <row r="43" spans="1:9" ht="9.6" customHeight="1" x14ac:dyDescent="0.25">
      <c r="A43" s="1"/>
      <c r="B43" s="1"/>
      <c r="C43" s="1"/>
      <c r="D43" s="1"/>
      <c r="E43" s="1"/>
      <c r="F43" s="1"/>
      <c r="G43" s="1"/>
      <c r="H43" s="1"/>
      <c r="I43" s="1"/>
    </row>
    <row r="44" spans="1:9" x14ac:dyDescent="0.25">
      <c r="A44" s="23" t="s">
        <v>16</v>
      </c>
      <c r="B44" s="2"/>
      <c r="C44" s="23" t="s">
        <v>17</v>
      </c>
      <c r="D44" s="1"/>
      <c r="E44" s="1"/>
      <c r="F44" s="1"/>
      <c r="G44" s="1"/>
      <c r="H44" s="1"/>
      <c r="I44" s="1"/>
    </row>
    <row r="45" spans="1:9" x14ac:dyDescent="0.25">
      <c r="A45" s="54" t="s">
        <v>18</v>
      </c>
      <c r="B45" s="54"/>
      <c r="C45" s="8">
        <v>4235</v>
      </c>
      <c r="D45" s="1"/>
      <c r="E45" s="1"/>
      <c r="F45" s="1"/>
      <c r="G45" s="1"/>
      <c r="H45" s="1"/>
      <c r="I45" s="1"/>
    </row>
    <row r="46" spans="1:9" x14ac:dyDescent="0.25">
      <c r="A46" s="54" t="s">
        <v>19</v>
      </c>
      <c r="B46" s="54"/>
      <c r="C46" s="8">
        <v>4225</v>
      </c>
      <c r="D46" s="1"/>
      <c r="E46" s="1"/>
      <c r="F46" s="1"/>
      <c r="G46" s="1"/>
      <c r="H46" s="1"/>
      <c r="I46" s="1"/>
    </row>
    <row r="47" spans="1:9" x14ac:dyDescent="0.25">
      <c r="A47" s="54" t="s">
        <v>20</v>
      </c>
      <c r="B47" s="54"/>
      <c r="C47" s="54" t="s">
        <v>21</v>
      </c>
      <c r="D47" s="54"/>
      <c r="E47" s="54"/>
      <c r="F47" s="54"/>
      <c r="G47" s="54"/>
      <c r="H47" s="54"/>
      <c r="I47" s="1"/>
    </row>
    <row r="48" spans="1:9" x14ac:dyDescent="0.25">
      <c r="A48" s="54" t="s">
        <v>22</v>
      </c>
      <c r="B48" s="54"/>
      <c r="C48" s="66" t="s">
        <v>23</v>
      </c>
      <c r="D48" s="66"/>
      <c r="E48" s="66"/>
      <c r="F48" s="66"/>
      <c r="G48" s="66"/>
      <c r="H48" s="66"/>
      <c r="I48" s="1"/>
    </row>
    <row r="49" spans="1:9" x14ac:dyDescent="0.25">
      <c r="A49" s="1"/>
      <c r="B49" s="1"/>
      <c r="C49" s="66"/>
      <c r="D49" s="66"/>
      <c r="E49" s="66"/>
      <c r="F49" s="66"/>
      <c r="G49" s="66"/>
      <c r="H49" s="66"/>
      <c r="I49" s="1"/>
    </row>
    <row r="50" spans="1:9" ht="9" customHeight="1" x14ac:dyDescent="0.25">
      <c r="A50" s="1"/>
      <c r="B50" s="1"/>
      <c r="C50" s="1"/>
      <c r="D50" s="1"/>
      <c r="E50" s="1"/>
      <c r="F50" s="1"/>
      <c r="G50" s="1"/>
      <c r="H50" s="1"/>
      <c r="I50" s="1"/>
    </row>
    <row r="51" spans="1:9" x14ac:dyDescent="0.25">
      <c r="A51" s="2" t="s">
        <v>24</v>
      </c>
      <c r="B51" s="24"/>
      <c r="C51" s="24"/>
      <c r="D51" s="24"/>
      <c r="E51" s="24"/>
      <c r="F51" s="24"/>
      <c r="G51" s="24"/>
      <c r="H51" s="24"/>
      <c r="I51" s="1"/>
    </row>
    <row r="52" spans="1:9" ht="6" customHeight="1" x14ac:dyDescent="0.25">
      <c r="A52" s="24"/>
      <c r="B52" s="24"/>
      <c r="C52" s="24"/>
      <c r="D52" s="24"/>
      <c r="E52" s="24"/>
      <c r="F52" s="24"/>
      <c r="G52" s="24"/>
      <c r="H52" s="24"/>
      <c r="I52" s="1"/>
    </row>
    <row r="53" spans="1:9" ht="6" customHeight="1" x14ac:dyDescent="0.25">
      <c r="A53" s="1"/>
      <c r="B53" s="1"/>
      <c r="C53" s="1"/>
      <c r="D53" s="1"/>
      <c r="E53" s="1"/>
      <c r="F53" s="1"/>
      <c r="G53" s="1"/>
      <c r="H53" s="1"/>
      <c r="I53" s="1"/>
    </row>
    <row r="54" spans="1:9" ht="15.75" thickBot="1" x14ac:dyDescent="0.3">
      <c r="A54" s="2" t="s">
        <v>46</v>
      </c>
      <c r="B54" s="1"/>
      <c r="C54" s="1"/>
      <c r="D54" s="1"/>
      <c r="E54" s="1"/>
      <c r="F54" s="1"/>
      <c r="G54" s="1"/>
      <c r="H54" s="1"/>
      <c r="I54" s="1"/>
    </row>
    <row r="55" spans="1:9" x14ac:dyDescent="0.25">
      <c r="A55" s="25"/>
      <c r="B55" s="26"/>
      <c r="C55" s="11" t="str">
        <f t="shared" ref="C55:H55" si="4">C12</f>
        <v>2015 Actual</v>
      </c>
      <c r="D55" s="11" t="str">
        <f t="shared" si="4"/>
        <v>2016 Actual</v>
      </c>
      <c r="E55" s="11" t="str">
        <f t="shared" si="4"/>
        <v>2017 Actual</v>
      </c>
      <c r="F55" s="11" t="str">
        <f t="shared" si="4"/>
        <v>Bridge Year</v>
      </c>
      <c r="G55" s="11" t="str">
        <f t="shared" si="4"/>
        <v>Bridge Year</v>
      </c>
      <c r="H55" s="27" t="str">
        <f t="shared" si="4"/>
        <v>Test Year</v>
      </c>
      <c r="I55" s="1"/>
    </row>
    <row r="56" spans="1:9" x14ac:dyDescent="0.25">
      <c r="A56" s="28"/>
      <c r="B56" s="29"/>
      <c r="C56" s="30"/>
      <c r="D56" s="30"/>
      <c r="E56" s="30"/>
      <c r="F56" s="30">
        <f>F13</f>
        <v>2018</v>
      </c>
      <c r="G56" s="30">
        <f>G13</f>
        <v>2019</v>
      </c>
      <c r="H56" s="31">
        <f>H13</f>
        <v>2020</v>
      </c>
      <c r="I56" s="1"/>
    </row>
    <row r="57" spans="1:9" x14ac:dyDescent="0.25">
      <c r="A57" s="49" t="s">
        <v>10</v>
      </c>
      <c r="B57" s="50"/>
      <c r="C57" s="32" t="str">
        <f t="shared" ref="C57:H57" si="5">IF(C14=0, "", C14)</f>
        <v>MIFRS</v>
      </c>
      <c r="D57" s="32" t="str">
        <f t="shared" si="5"/>
        <v>MIFRS</v>
      </c>
      <c r="E57" s="32" t="str">
        <f t="shared" si="5"/>
        <v>MIFRS</v>
      </c>
      <c r="F57" s="32" t="str">
        <f t="shared" si="5"/>
        <v>MIFRS</v>
      </c>
      <c r="G57" s="32" t="str">
        <f t="shared" si="5"/>
        <v>MIFRS</v>
      </c>
      <c r="H57" s="32" t="str">
        <f t="shared" si="5"/>
        <v>MIFRS</v>
      </c>
      <c r="I57" s="1"/>
    </row>
    <row r="58" spans="1:9" x14ac:dyDescent="0.25">
      <c r="A58" s="36"/>
      <c r="B58" s="33" t="s">
        <v>47</v>
      </c>
      <c r="C58" s="42">
        <v>3163196.1</v>
      </c>
      <c r="D58" s="42">
        <v>3315852.33</v>
      </c>
      <c r="E58" s="42">
        <v>3132490</v>
      </c>
      <c r="F58" s="42">
        <v>2994278.2557437681</v>
      </c>
      <c r="G58" s="42">
        <v>3010921.7417116147</v>
      </c>
      <c r="H58" s="42">
        <v>3027508.2886461494</v>
      </c>
      <c r="I58" s="1"/>
    </row>
    <row r="59" spans="1:9" x14ac:dyDescent="0.25">
      <c r="A59" s="34"/>
      <c r="B59" s="33" t="s">
        <v>48</v>
      </c>
      <c r="C59" s="42">
        <v>59445</v>
      </c>
      <c r="D59" s="42">
        <v>111703.86</v>
      </c>
      <c r="E59" s="42">
        <v>106825.02</v>
      </c>
      <c r="F59" s="42">
        <v>107417.17456931979</v>
      </c>
      <c r="G59" s="42">
        <v>107979.94734342628</v>
      </c>
      <c r="H59" s="42">
        <v>108540.76964784099</v>
      </c>
      <c r="I59" s="1"/>
    </row>
    <row r="60" spans="1:9" x14ac:dyDescent="0.25">
      <c r="A60" s="34"/>
      <c r="B60" s="33" t="s">
        <v>49</v>
      </c>
      <c r="C60" s="42">
        <v>2986341.52</v>
      </c>
      <c r="D60" s="42">
        <v>5165058.45</v>
      </c>
      <c r="E60" s="42">
        <v>3130010</v>
      </c>
      <c r="F60" s="42">
        <v>2859178.5474083261</v>
      </c>
      <c r="G60" s="42">
        <v>2875285.7181267794</v>
      </c>
      <c r="H60" s="42">
        <v>2891331.2311498532</v>
      </c>
      <c r="I60" s="1"/>
    </row>
    <row r="61" spans="1:9" x14ac:dyDescent="0.25">
      <c r="A61" s="34"/>
      <c r="B61" s="33" t="s">
        <v>50</v>
      </c>
      <c r="C61" s="42">
        <v>554565.47</v>
      </c>
      <c r="D61" s="42">
        <v>873835</v>
      </c>
      <c r="E61" s="42">
        <v>644707.99</v>
      </c>
      <c r="F61" s="42">
        <v>547494.07525085472</v>
      </c>
      <c r="G61" s="42">
        <v>550697.99360083346</v>
      </c>
      <c r="H61" s="42">
        <v>553890.194137541</v>
      </c>
      <c r="I61" s="1"/>
    </row>
    <row r="62" spans="1:9" x14ac:dyDescent="0.25">
      <c r="A62" s="34"/>
      <c r="B62" s="33" t="s">
        <v>51</v>
      </c>
      <c r="C62" s="42">
        <v>24977.71</v>
      </c>
      <c r="D62" s="42">
        <v>29773.01</v>
      </c>
      <c r="E62" s="42">
        <v>39954.980000000003</v>
      </c>
      <c r="F62" s="42">
        <v>0</v>
      </c>
      <c r="G62" s="42">
        <v>0</v>
      </c>
      <c r="H62" s="42">
        <v>0</v>
      </c>
      <c r="I62" s="1"/>
    </row>
    <row r="63" spans="1:9" x14ac:dyDescent="0.25">
      <c r="A63" s="34"/>
      <c r="B63" s="33" t="s">
        <v>52</v>
      </c>
      <c r="C63" s="42">
        <v>-1700</v>
      </c>
      <c r="D63" s="42">
        <v>1625</v>
      </c>
      <c r="E63" s="42">
        <v>132833.71</v>
      </c>
      <c r="F63" s="42">
        <v>0</v>
      </c>
      <c r="G63" s="42">
        <v>0</v>
      </c>
      <c r="H63" s="42">
        <v>0</v>
      </c>
      <c r="I63" s="1"/>
    </row>
    <row r="64" spans="1:9" ht="15.75" thickBot="1" x14ac:dyDescent="0.3">
      <c r="A64" s="51" t="s">
        <v>15</v>
      </c>
      <c r="B64" s="52"/>
      <c r="C64" s="44">
        <f t="shared" ref="C64:H64" si="6">SUM(C58:C63)</f>
        <v>6786825.7999999998</v>
      </c>
      <c r="D64" s="44">
        <f>SUM(D58:D63)</f>
        <v>9497847.6500000004</v>
      </c>
      <c r="E64" s="44">
        <f>SUM(E58:E63)</f>
        <v>7186821.7000000002</v>
      </c>
      <c r="F64" s="44">
        <f t="shared" si="6"/>
        <v>6508368.0529722683</v>
      </c>
      <c r="G64" s="44">
        <f t="shared" si="6"/>
        <v>6544885.4007826531</v>
      </c>
      <c r="H64" s="44">
        <f t="shared" si="6"/>
        <v>6581270.4835813837</v>
      </c>
      <c r="I64" s="1"/>
    </row>
    <row r="65" spans="1:15" ht="9.6" customHeight="1" x14ac:dyDescent="0.25">
      <c r="A65" s="1"/>
      <c r="B65" s="1"/>
      <c r="C65" s="1"/>
      <c r="D65" s="1"/>
      <c r="E65" s="1"/>
      <c r="F65" s="1"/>
      <c r="G65" s="1"/>
      <c r="H65" s="1"/>
      <c r="I65" s="1"/>
    </row>
    <row r="66" spans="1:15" ht="15.75" thickBot="1" x14ac:dyDescent="0.3">
      <c r="A66" s="2" t="s">
        <v>57</v>
      </c>
      <c r="B66" s="1"/>
      <c r="C66" s="1"/>
      <c r="D66" s="1"/>
      <c r="E66" s="1"/>
      <c r="F66" s="1"/>
      <c r="G66" s="1"/>
      <c r="H66" s="1"/>
      <c r="I66" s="1"/>
    </row>
    <row r="67" spans="1:15" x14ac:dyDescent="0.25">
      <c r="A67" s="25"/>
      <c r="B67" s="26"/>
      <c r="C67" s="11" t="s">
        <v>53</v>
      </c>
      <c r="D67" s="11" t="s">
        <v>54</v>
      </c>
      <c r="E67" s="11" t="s">
        <v>55</v>
      </c>
      <c r="F67" s="11" t="s">
        <v>56</v>
      </c>
      <c r="G67" s="11" t="s">
        <v>56</v>
      </c>
      <c r="H67" s="27" t="s">
        <v>9</v>
      </c>
      <c r="I67" s="1"/>
    </row>
    <row r="68" spans="1:15" x14ac:dyDescent="0.25">
      <c r="A68" s="28"/>
      <c r="B68" s="29"/>
      <c r="C68" s="30"/>
      <c r="D68" s="30"/>
      <c r="E68" s="30"/>
      <c r="F68" s="30">
        <v>2018</v>
      </c>
      <c r="G68" s="30">
        <v>2019</v>
      </c>
      <c r="H68" s="31">
        <v>2020</v>
      </c>
      <c r="I68" s="1"/>
    </row>
    <row r="69" spans="1:15" x14ac:dyDescent="0.25">
      <c r="A69" s="49" t="s">
        <v>10</v>
      </c>
      <c r="B69" s="50"/>
      <c r="C69" s="32" t="s">
        <v>25</v>
      </c>
      <c r="D69" s="32" t="s">
        <v>25</v>
      </c>
      <c r="E69" s="32" t="s">
        <v>25</v>
      </c>
      <c r="F69" s="32" t="s">
        <v>25</v>
      </c>
      <c r="G69" s="32" t="s">
        <v>25</v>
      </c>
      <c r="H69" s="32" t="s">
        <v>25</v>
      </c>
      <c r="I69" s="1"/>
    </row>
    <row r="70" spans="1:15" x14ac:dyDescent="0.25">
      <c r="A70" s="34"/>
      <c r="B70" s="33" t="s">
        <v>58</v>
      </c>
      <c r="C70" s="42">
        <v>88900</v>
      </c>
      <c r="D70" s="42">
        <v>1722500</v>
      </c>
      <c r="E70" s="42">
        <v>5447129.1700000037</v>
      </c>
      <c r="F70" s="42">
        <v>2200000</v>
      </c>
      <c r="G70" s="42">
        <v>2200000</v>
      </c>
      <c r="H70" s="42">
        <v>2200000</v>
      </c>
      <c r="J70" s="38"/>
      <c r="K70" s="38"/>
      <c r="L70" s="38"/>
      <c r="M70" s="38"/>
      <c r="N70" s="38"/>
      <c r="O70" s="38"/>
    </row>
    <row r="71" spans="1:15" x14ac:dyDescent="0.25">
      <c r="A71" s="34"/>
      <c r="B71" s="33" t="s">
        <v>59</v>
      </c>
      <c r="C71" s="42">
        <v>425900</v>
      </c>
      <c r="D71" s="42">
        <v>723600</v>
      </c>
      <c r="E71" s="42">
        <v>3245726.4400000004</v>
      </c>
      <c r="F71" s="42">
        <v>1317200</v>
      </c>
      <c r="G71" s="42">
        <v>1326800</v>
      </c>
      <c r="H71" s="42">
        <v>1336600</v>
      </c>
      <c r="J71" s="38"/>
      <c r="K71" s="38"/>
      <c r="L71" s="38"/>
      <c r="M71" s="38"/>
      <c r="N71" s="38"/>
      <c r="O71" s="38"/>
    </row>
    <row r="72" spans="1:15" x14ac:dyDescent="0.25">
      <c r="A72" s="34"/>
      <c r="B72" s="33" t="s">
        <v>60</v>
      </c>
      <c r="C72" s="42">
        <v>4787700</v>
      </c>
      <c r="D72" s="42">
        <v>5712240</v>
      </c>
      <c r="E72" s="42">
        <v>4771187.6599999992</v>
      </c>
      <c r="F72" s="42">
        <v>6692199.9999995995</v>
      </c>
      <c r="G72" s="42">
        <v>6344799.9999949997</v>
      </c>
      <c r="H72" s="42">
        <v>6528799.9993749997</v>
      </c>
      <c r="J72" s="38"/>
      <c r="K72" s="38"/>
      <c r="L72" s="38"/>
      <c r="M72" s="38"/>
      <c r="N72" s="38"/>
      <c r="O72" s="38"/>
    </row>
    <row r="73" spans="1:15" x14ac:dyDescent="0.25">
      <c r="A73" s="46"/>
      <c r="B73" s="33" t="s">
        <v>68</v>
      </c>
      <c r="C73" s="42">
        <v>93500</v>
      </c>
      <c r="D73" s="42">
        <v>71060</v>
      </c>
      <c r="E73" s="42">
        <v>157066.4</v>
      </c>
      <c r="F73" s="42">
        <v>40000.000000400003</v>
      </c>
      <c r="G73" s="42">
        <v>50000.000005000002</v>
      </c>
      <c r="H73" s="42">
        <v>62500.000625000001</v>
      </c>
      <c r="J73" s="38"/>
      <c r="K73" s="38"/>
      <c r="L73" s="38"/>
      <c r="M73" s="38"/>
      <c r="N73" s="38"/>
      <c r="O73" s="38"/>
    </row>
    <row r="74" spans="1:15" x14ac:dyDescent="0.25">
      <c r="A74" s="34"/>
      <c r="B74" s="33" t="s">
        <v>61</v>
      </c>
      <c r="C74" s="42">
        <v>2351600</v>
      </c>
      <c r="D74" s="42">
        <v>3264400</v>
      </c>
      <c r="E74" s="42">
        <v>3198905.7899999935</v>
      </c>
      <c r="F74" s="42">
        <v>2930000</v>
      </c>
      <c r="G74" s="42">
        <v>2988600</v>
      </c>
      <c r="H74" s="42">
        <v>3048400</v>
      </c>
      <c r="J74" s="38"/>
      <c r="K74" s="38"/>
      <c r="L74" s="38"/>
      <c r="M74" s="38"/>
      <c r="N74" s="38"/>
      <c r="O74" s="38"/>
    </row>
    <row r="75" spans="1:15" x14ac:dyDescent="0.25">
      <c r="A75" s="34"/>
      <c r="B75" s="33" t="s">
        <v>62</v>
      </c>
      <c r="C75" s="42">
        <v>2422022.16</v>
      </c>
      <c r="D75" s="42">
        <v>1683500</v>
      </c>
      <c r="E75" s="42">
        <v>3281538.5899999994</v>
      </c>
      <c r="F75" s="42">
        <v>2450900</v>
      </c>
      <c r="G75" s="42">
        <v>2502500</v>
      </c>
      <c r="H75" s="42">
        <v>2562600</v>
      </c>
      <c r="J75" s="38"/>
      <c r="K75" s="38"/>
      <c r="L75" s="38"/>
      <c r="M75" s="38"/>
      <c r="N75" s="38"/>
      <c r="O75" s="38"/>
    </row>
    <row r="76" spans="1:15" x14ac:dyDescent="0.25">
      <c r="A76" s="34"/>
      <c r="B76" s="33" t="s">
        <v>63</v>
      </c>
      <c r="C76" s="42">
        <v>11145300</v>
      </c>
      <c r="D76" s="42">
        <v>18051800</v>
      </c>
      <c r="E76" s="42">
        <v>23106398.680000003</v>
      </c>
      <c r="F76" s="42">
        <v>17465700</v>
      </c>
      <c r="G76" s="42">
        <v>19236165.154461</v>
      </c>
      <c r="H76" s="42">
        <v>20624017.232957195</v>
      </c>
      <c r="J76" s="38"/>
      <c r="K76" s="38"/>
      <c r="L76" s="38"/>
      <c r="M76" s="38"/>
      <c r="N76" s="38"/>
      <c r="O76" s="38"/>
    </row>
    <row r="77" spans="1:15" ht="17.25" x14ac:dyDescent="0.25">
      <c r="A77" s="48"/>
      <c r="B77" s="33" t="s">
        <v>69</v>
      </c>
      <c r="C77" s="42">
        <v>520677.84</v>
      </c>
      <c r="D77" s="42">
        <v>459415.20000000007</v>
      </c>
      <c r="E77" s="42">
        <v>332278.61</v>
      </c>
      <c r="F77" s="42">
        <v>669103.03359999997</v>
      </c>
      <c r="G77" s="42">
        <v>669103.03359999997</v>
      </c>
      <c r="H77" s="42">
        <v>669103.03359999997</v>
      </c>
      <c r="J77" s="38"/>
      <c r="K77" s="38"/>
      <c r="L77" s="38"/>
      <c r="M77" s="38"/>
      <c r="N77" s="38"/>
      <c r="O77" s="38"/>
    </row>
    <row r="78" spans="1:15" ht="17.25" x14ac:dyDescent="0.25">
      <c r="A78" s="34"/>
      <c r="B78" s="33" t="s">
        <v>70</v>
      </c>
      <c r="C78" s="42">
        <v>1272987.8100000101</v>
      </c>
      <c r="D78" s="42">
        <v>1080868.4800000098</v>
      </c>
      <c r="E78" s="42">
        <v>2388912.8800000101</v>
      </c>
      <c r="F78" s="42">
        <v>692950.93639998999</v>
      </c>
      <c r="G78" s="42">
        <v>696534.05640001013</v>
      </c>
      <c r="H78" s="42">
        <v>700595.10639999993</v>
      </c>
      <c r="J78" s="38"/>
      <c r="K78" s="38"/>
      <c r="L78" s="38"/>
      <c r="M78" s="38"/>
      <c r="N78" s="38"/>
      <c r="O78" s="38"/>
    </row>
    <row r="79" spans="1:15" ht="15.75" thickBot="1" x14ac:dyDescent="0.3">
      <c r="A79" s="51" t="s">
        <v>15</v>
      </c>
      <c r="B79" s="52"/>
      <c r="C79" s="44">
        <f t="shared" ref="C79:H79" si="7">SUM(C70:C78)</f>
        <v>23108587.81000001</v>
      </c>
      <c r="D79" s="44">
        <f>SUM(D70:D78)</f>
        <v>32769383.680000007</v>
      </c>
      <c r="E79" s="44">
        <f t="shared" si="7"/>
        <v>45929144.220000014</v>
      </c>
      <c r="F79" s="44">
        <f t="shared" si="7"/>
        <v>34458053.969999991</v>
      </c>
      <c r="G79" s="44">
        <f t="shared" si="7"/>
        <v>36014502.244461007</v>
      </c>
      <c r="H79" s="44">
        <f t="shared" si="7"/>
        <v>37732615.3729572</v>
      </c>
    </row>
    <row r="80" spans="1:15" ht="9.6" customHeight="1" x14ac:dyDescent="0.25"/>
    <row r="81" spans="1:15" ht="15.75" thickBot="1" x14ac:dyDescent="0.3">
      <c r="A81" s="2" t="s">
        <v>64</v>
      </c>
      <c r="B81" s="1"/>
      <c r="C81" s="1"/>
      <c r="D81" s="1"/>
      <c r="E81" s="1"/>
      <c r="F81" s="1"/>
      <c r="G81" s="1"/>
      <c r="H81" s="1"/>
    </row>
    <row r="82" spans="1:15" x14ac:dyDescent="0.25">
      <c r="A82" s="25"/>
      <c r="B82" s="26"/>
      <c r="C82" s="11" t="s">
        <v>53</v>
      </c>
      <c r="D82" s="11" t="s">
        <v>54</v>
      </c>
      <c r="E82" s="11" t="s">
        <v>55</v>
      </c>
      <c r="F82" s="11" t="s">
        <v>56</v>
      </c>
      <c r="G82" s="11" t="s">
        <v>56</v>
      </c>
      <c r="H82" s="27" t="s">
        <v>9</v>
      </c>
    </row>
    <row r="83" spans="1:15" x14ac:dyDescent="0.25">
      <c r="A83" s="28"/>
      <c r="B83" s="29"/>
      <c r="C83" s="30"/>
      <c r="D83" s="30"/>
      <c r="E83" s="30"/>
      <c r="F83" s="30">
        <v>2018</v>
      </c>
      <c r="G83" s="30">
        <v>2019</v>
      </c>
      <c r="H83" s="31">
        <v>2020</v>
      </c>
    </row>
    <row r="84" spans="1:15" x14ac:dyDescent="0.25">
      <c r="A84" s="49" t="s">
        <v>10</v>
      </c>
      <c r="B84" s="50"/>
      <c r="C84" s="32" t="s">
        <v>25</v>
      </c>
      <c r="D84" s="32" t="s">
        <v>25</v>
      </c>
      <c r="E84" s="32" t="s">
        <v>25</v>
      </c>
      <c r="F84" s="32" t="s">
        <v>25</v>
      </c>
      <c r="G84" s="32" t="s">
        <v>25</v>
      </c>
      <c r="H84" s="32" t="s">
        <v>25</v>
      </c>
    </row>
    <row r="85" spans="1:15" x14ac:dyDescent="0.25">
      <c r="A85" s="34"/>
      <c r="B85" s="33" t="s">
        <v>58</v>
      </c>
      <c r="C85" s="42">
        <v>-110700</v>
      </c>
      <c r="D85" s="42">
        <v>-1661500</v>
      </c>
      <c r="E85" s="42">
        <v>-5240464.8900000015</v>
      </c>
      <c r="F85" s="42">
        <v>-2000000</v>
      </c>
      <c r="G85" s="42">
        <v>-2000000</v>
      </c>
      <c r="H85" s="42">
        <v>-2000000</v>
      </c>
      <c r="J85" s="38"/>
      <c r="K85" s="38"/>
      <c r="L85" s="38"/>
      <c r="M85" s="38"/>
      <c r="N85" s="38"/>
      <c r="O85" s="38"/>
    </row>
    <row r="86" spans="1:15" x14ac:dyDescent="0.25">
      <c r="A86" s="34"/>
      <c r="B86" s="33" t="s">
        <v>59</v>
      </c>
      <c r="C86" s="42">
        <v>-393900</v>
      </c>
      <c r="D86" s="42">
        <v>-611300</v>
      </c>
      <c r="E86" s="42">
        <v>-3681120.5000000023</v>
      </c>
      <c r="F86" s="42">
        <v>-1779600</v>
      </c>
      <c r="G86" s="42">
        <v>-1793200</v>
      </c>
      <c r="H86" s="42">
        <v>-1806800</v>
      </c>
      <c r="J86" s="38"/>
      <c r="K86" s="38"/>
      <c r="L86" s="38"/>
      <c r="M86" s="38"/>
      <c r="N86" s="38"/>
      <c r="O86" s="38"/>
    </row>
    <row r="87" spans="1:15" x14ac:dyDescent="0.25">
      <c r="A87" s="34"/>
      <c r="B87" s="33" t="s">
        <v>60</v>
      </c>
      <c r="C87" s="42">
        <v>-3907893.41</v>
      </c>
      <c r="D87" s="42">
        <v>-4675908.6500000004</v>
      </c>
      <c r="E87" s="42">
        <v>-3751141.9400000004</v>
      </c>
      <c r="F87" s="42">
        <v>-6205000</v>
      </c>
      <c r="G87" s="42">
        <v>-5930600</v>
      </c>
      <c r="H87" s="42">
        <v>-6108600</v>
      </c>
      <c r="J87" s="38"/>
      <c r="K87" s="38"/>
      <c r="L87" s="38"/>
      <c r="M87" s="38"/>
      <c r="N87" s="38"/>
      <c r="O87" s="38"/>
    </row>
    <row r="88" spans="1:15" x14ac:dyDescent="0.25">
      <c r="A88" s="46"/>
      <c r="B88" s="33" t="s">
        <v>68</v>
      </c>
      <c r="C88" s="42">
        <v>-47006.59</v>
      </c>
      <c r="D88" s="42">
        <v>-78191.350000000006</v>
      </c>
      <c r="E88" s="42">
        <v>-25354.26</v>
      </c>
      <c r="F88" s="42">
        <v>-40000</v>
      </c>
      <c r="G88" s="42">
        <v>-50000</v>
      </c>
      <c r="H88" s="42">
        <v>-62500</v>
      </c>
      <c r="J88" s="38"/>
      <c r="K88" s="38"/>
      <c r="L88" s="38"/>
      <c r="M88" s="38"/>
      <c r="N88" s="38"/>
      <c r="O88" s="38"/>
    </row>
    <row r="89" spans="1:15" x14ac:dyDescent="0.25">
      <c r="A89" s="34"/>
      <c r="B89" s="33" t="s">
        <v>61</v>
      </c>
      <c r="C89" s="42">
        <v>-1131000</v>
      </c>
      <c r="D89" s="42">
        <v>-863200</v>
      </c>
      <c r="E89" s="42">
        <v>-1048740.2799999996</v>
      </c>
      <c r="F89" s="42">
        <v>-1275000</v>
      </c>
      <c r="G89" s="42">
        <v>-1300500</v>
      </c>
      <c r="H89" s="42">
        <v>-1326500</v>
      </c>
      <c r="J89" s="38"/>
      <c r="K89" s="38"/>
      <c r="L89" s="38"/>
      <c r="M89" s="38"/>
      <c r="N89" s="38"/>
      <c r="O89" s="38"/>
    </row>
    <row r="90" spans="1:15" x14ac:dyDescent="0.25">
      <c r="A90" s="34"/>
      <c r="B90" s="33" t="s">
        <v>62</v>
      </c>
      <c r="C90" s="42">
        <v>-2267530.33</v>
      </c>
      <c r="D90" s="42">
        <v>-2321000</v>
      </c>
      <c r="E90" s="42">
        <v>-3026630.2599999956</v>
      </c>
      <c r="F90" s="42">
        <v>-2218200</v>
      </c>
      <c r="G90" s="42">
        <v>-2265600</v>
      </c>
      <c r="H90" s="42">
        <v>-2320800</v>
      </c>
      <c r="J90" s="38"/>
      <c r="K90" s="38"/>
      <c r="L90" s="38"/>
      <c r="M90" s="38"/>
      <c r="N90" s="38"/>
      <c r="O90" s="38"/>
    </row>
    <row r="91" spans="1:15" x14ac:dyDescent="0.25">
      <c r="A91" s="34"/>
      <c r="B91" s="33" t="s">
        <v>63</v>
      </c>
      <c r="C91" s="42">
        <v>-4771400</v>
      </c>
      <c r="D91" s="42">
        <v>-8416600</v>
      </c>
      <c r="E91" s="42">
        <v>-10670063.950000001</v>
      </c>
      <c r="F91" s="42">
        <v>-4317900</v>
      </c>
      <c r="G91" s="42">
        <v>-3502950.0680849999</v>
      </c>
      <c r="H91" s="42">
        <v>-3553027.1200466999</v>
      </c>
      <c r="J91" s="38"/>
      <c r="K91" s="38"/>
      <c r="L91" s="38"/>
      <c r="M91" s="38"/>
      <c r="N91" s="38"/>
      <c r="O91" s="38"/>
    </row>
    <row r="92" spans="1:15" ht="17.25" x14ac:dyDescent="0.25">
      <c r="A92" s="48"/>
      <c r="B92" s="33" t="s">
        <v>69</v>
      </c>
      <c r="C92" s="42">
        <v>-476269.67</v>
      </c>
      <c r="D92" s="42">
        <v>-380939.11</v>
      </c>
      <c r="E92" s="42">
        <v>-302662.66499999998</v>
      </c>
      <c r="F92" s="42">
        <v>-569180.13</v>
      </c>
      <c r="G92" s="42">
        <v>-569180.13</v>
      </c>
      <c r="H92" s="42">
        <v>-569180.13</v>
      </c>
      <c r="J92" s="38"/>
      <c r="K92" s="38"/>
      <c r="L92" s="38"/>
      <c r="M92" s="38"/>
      <c r="N92" s="38"/>
      <c r="O92" s="38"/>
    </row>
    <row r="93" spans="1:15" ht="17.25" x14ac:dyDescent="0.25">
      <c r="A93" s="34"/>
      <c r="B93" s="33" t="s">
        <v>70</v>
      </c>
      <c r="C93" s="42">
        <v>-941864.95000000321</v>
      </c>
      <c r="D93" s="42">
        <v>-797064.54999999993</v>
      </c>
      <c r="E93" s="42">
        <v>-2167442.645</v>
      </c>
      <c r="F93" s="42">
        <v>-236186.52000000095</v>
      </c>
      <c r="G93" s="42">
        <v>-239657.77999999898</v>
      </c>
      <c r="H93" s="42">
        <v>-243681.18000000401</v>
      </c>
      <c r="J93" s="38"/>
      <c r="K93" s="38"/>
      <c r="L93" s="38"/>
      <c r="M93" s="38"/>
      <c r="N93" s="38"/>
      <c r="O93" s="38"/>
    </row>
    <row r="94" spans="1:15" ht="15.75" thickBot="1" x14ac:dyDescent="0.3">
      <c r="A94" s="51" t="s">
        <v>15</v>
      </c>
      <c r="B94" s="52"/>
      <c r="C94" s="44">
        <f t="shared" ref="C94:H94" si="8">SUM(C85:C93)</f>
        <v>-14047564.950000003</v>
      </c>
      <c r="D94" s="44">
        <f t="shared" si="8"/>
        <v>-19805703.66</v>
      </c>
      <c r="E94" s="44">
        <f t="shared" si="8"/>
        <v>-29913621.390000001</v>
      </c>
      <c r="F94" s="44">
        <f t="shared" si="8"/>
        <v>-18641066.649999999</v>
      </c>
      <c r="G94" s="44">
        <f t="shared" si="8"/>
        <v>-17651687.978084996</v>
      </c>
      <c r="H94" s="44">
        <f t="shared" si="8"/>
        <v>-17991088.430046704</v>
      </c>
    </row>
    <row r="95" spans="1:15" ht="9.6" customHeight="1" x14ac:dyDescent="0.25"/>
    <row r="96" spans="1:15" ht="15.75" thickBot="1" x14ac:dyDescent="0.3">
      <c r="A96" s="2" t="s">
        <v>66</v>
      </c>
      <c r="B96" s="1"/>
      <c r="C96" s="1"/>
      <c r="D96" s="1"/>
      <c r="E96" s="1"/>
      <c r="F96" s="1"/>
      <c r="G96" s="1"/>
      <c r="H96" s="1"/>
    </row>
    <row r="97" spans="1:15" x14ac:dyDescent="0.25">
      <c r="A97" s="25"/>
      <c r="B97" s="26"/>
      <c r="C97" s="11" t="s">
        <v>53</v>
      </c>
      <c r="D97" s="11" t="s">
        <v>54</v>
      </c>
      <c r="E97" s="11" t="s">
        <v>55</v>
      </c>
      <c r="F97" s="11" t="s">
        <v>56</v>
      </c>
      <c r="G97" s="11" t="s">
        <v>56</v>
      </c>
      <c r="H97" s="27" t="s">
        <v>9</v>
      </c>
    </row>
    <row r="98" spans="1:15" x14ac:dyDescent="0.25">
      <c r="A98" s="28"/>
      <c r="B98" s="29"/>
      <c r="C98" s="30"/>
      <c r="D98" s="30"/>
      <c r="E98" s="30"/>
      <c r="F98" s="30">
        <v>2018</v>
      </c>
      <c r="G98" s="30">
        <v>2019</v>
      </c>
      <c r="H98" s="31">
        <v>2020</v>
      </c>
    </row>
    <row r="99" spans="1:15" x14ac:dyDescent="0.25">
      <c r="A99" s="49" t="s">
        <v>10</v>
      </c>
      <c r="B99" s="50"/>
      <c r="C99" s="32" t="s">
        <v>25</v>
      </c>
      <c r="D99" s="32" t="s">
        <v>25</v>
      </c>
      <c r="E99" s="32" t="s">
        <v>25</v>
      </c>
      <c r="F99" s="32" t="s">
        <v>25</v>
      </c>
      <c r="G99" s="32" t="s">
        <v>25</v>
      </c>
      <c r="H99" s="32" t="s">
        <v>25</v>
      </c>
    </row>
    <row r="100" spans="1:15" x14ac:dyDescent="0.25">
      <c r="A100" s="34"/>
      <c r="B100" s="33" t="s">
        <v>45</v>
      </c>
      <c r="C100" s="42">
        <v>1298537.31</v>
      </c>
      <c r="D100" s="42">
        <v>0</v>
      </c>
      <c r="E100" s="42">
        <v>9.06</v>
      </c>
      <c r="F100" s="42">
        <v>120000</v>
      </c>
      <c r="G100" s="42">
        <v>120000</v>
      </c>
      <c r="H100" s="42">
        <v>120000</v>
      </c>
      <c r="J100" s="37"/>
      <c r="K100" s="37"/>
      <c r="L100" s="37"/>
      <c r="M100" s="37"/>
      <c r="N100" s="37"/>
      <c r="O100" s="37"/>
    </row>
    <row r="101" spans="1:15" x14ac:dyDescent="0.25">
      <c r="A101" s="34"/>
      <c r="B101" s="33" t="s">
        <v>65</v>
      </c>
      <c r="C101" s="42">
        <v>0</v>
      </c>
      <c r="D101" s="42">
        <v>186388.05</v>
      </c>
      <c r="E101" s="42">
        <v>0</v>
      </c>
      <c r="F101" s="42">
        <v>0</v>
      </c>
      <c r="G101" s="42">
        <v>0</v>
      </c>
      <c r="H101" s="42">
        <v>0</v>
      </c>
      <c r="J101" s="37"/>
      <c r="K101" s="37"/>
      <c r="L101" s="37"/>
      <c r="M101" s="37"/>
      <c r="N101" s="37"/>
      <c r="O101" s="37"/>
    </row>
    <row r="102" spans="1:15" ht="15.75" thickBot="1" x14ac:dyDescent="0.3">
      <c r="A102" s="51" t="s">
        <v>15</v>
      </c>
      <c r="B102" s="52"/>
      <c r="C102" s="44">
        <f t="shared" ref="C102:H102" si="9">SUM(C100:C101)</f>
        <v>1298537.31</v>
      </c>
      <c r="D102" s="44">
        <f t="shared" si="9"/>
        <v>186388.05</v>
      </c>
      <c r="E102" s="44">
        <f t="shared" si="9"/>
        <v>9.06</v>
      </c>
      <c r="F102" s="44">
        <f t="shared" si="9"/>
        <v>120000</v>
      </c>
      <c r="G102" s="44">
        <f t="shared" si="9"/>
        <v>120000</v>
      </c>
      <c r="H102" s="44">
        <f t="shared" si="9"/>
        <v>120000</v>
      </c>
    </row>
    <row r="103" spans="1:15" ht="9.6" customHeight="1" x14ac:dyDescent="0.25"/>
    <row r="104" spans="1:15" x14ac:dyDescent="0.25">
      <c r="A104" s="23" t="s">
        <v>67</v>
      </c>
      <c r="B104" s="1"/>
      <c r="C104" s="1"/>
      <c r="D104" s="1"/>
      <c r="E104" s="1"/>
      <c r="F104" s="1"/>
      <c r="G104" s="1"/>
      <c r="H104" s="1"/>
    </row>
    <row r="105" spans="1:15" ht="4.5" customHeight="1" x14ac:dyDescent="0.25">
      <c r="C105" s="45"/>
      <c r="D105" s="45"/>
      <c r="E105" s="45"/>
      <c r="F105" s="45"/>
      <c r="G105" s="45"/>
      <c r="H105" s="45"/>
    </row>
    <row r="106" spans="1:15" ht="81.75" customHeight="1" x14ac:dyDescent="0.25">
      <c r="A106" s="47">
        <v>1</v>
      </c>
      <c r="B106" s="53" t="s">
        <v>71</v>
      </c>
      <c r="C106" s="53"/>
      <c r="D106" s="53"/>
      <c r="E106" s="53"/>
      <c r="F106" s="53"/>
      <c r="G106" s="53"/>
      <c r="H106" s="53"/>
    </row>
    <row r="107" spans="1:15" x14ac:dyDescent="0.25">
      <c r="A107" s="47">
        <v>2</v>
      </c>
      <c r="B107" s="53" t="s">
        <v>72</v>
      </c>
      <c r="C107" s="53"/>
      <c r="D107" s="53"/>
      <c r="E107" s="53"/>
      <c r="F107" s="53"/>
      <c r="G107" s="53"/>
      <c r="H107" s="53"/>
    </row>
    <row r="108" spans="1:15" x14ac:dyDescent="0.25">
      <c r="C108" s="37"/>
      <c r="D108" s="37"/>
      <c r="E108" s="37"/>
      <c r="F108" s="37"/>
      <c r="G108" s="37"/>
      <c r="H108" s="37"/>
    </row>
  </sheetData>
  <mergeCells count="24">
    <mergeCell ref="B107:H107"/>
    <mergeCell ref="B106:H106"/>
    <mergeCell ref="C47:H47"/>
    <mergeCell ref="A9:H9"/>
    <mergeCell ref="A10:H10"/>
    <mergeCell ref="A37:H37"/>
    <mergeCell ref="A38:B38"/>
    <mergeCell ref="A39:B39"/>
    <mergeCell ref="A40:B40"/>
    <mergeCell ref="A41:B41"/>
    <mergeCell ref="A42:B42"/>
    <mergeCell ref="A45:B45"/>
    <mergeCell ref="A46:B46"/>
    <mergeCell ref="A47:B47"/>
    <mergeCell ref="A48:B48"/>
    <mergeCell ref="C48:H49"/>
    <mergeCell ref="A57:B57"/>
    <mergeCell ref="A64:B64"/>
    <mergeCell ref="A69:B69"/>
    <mergeCell ref="A99:B99"/>
    <mergeCell ref="A102:B102"/>
    <mergeCell ref="A79:B79"/>
    <mergeCell ref="A84:B84"/>
    <mergeCell ref="A94:B94"/>
  </mergeCells>
  <dataValidations disablePrompts="1" count="1">
    <dataValidation type="list" allowBlank="1" showInputMessage="1" showErrorMessage="1" sqref="C14:H14">
      <formula1>"CGAAP, MIFRS, USGAAP, ASPE"</formula1>
    </dataValidation>
  </dataValidations>
  <pageMargins left="0.70866141732283472" right="0.51181102362204722" top="1.3779527559055118" bottom="0.19685039370078741" header="0.23622047244094491" footer="0.23622047244094491"/>
  <pageSetup scale="56" fitToHeight="0" orientation="portrait" r:id="rId1"/>
  <headerFooter>
    <oddHeader>&amp;R&amp;14Toronto Hydro-Electric System Limited 
EB-2018-0165
Exhibit 3
Tab 2
Schedule 2
ORIGINAL
Page &amp;P of &amp;N</oddHeader>
  </headerFooter>
  <rowBreaks count="1" manualBreakCount="1">
    <brk id="50"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B99311-F6AE-4640-83FD-4C609C3A8D32}">
  <ds:schemaRefs>
    <ds:schemaRef ds:uri="http://schemas.microsoft.com/sharepoint/v3/contenttype/forms"/>
  </ds:schemaRefs>
</ds:datastoreItem>
</file>

<file path=customXml/itemProps2.xml><?xml version="1.0" encoding="utf-8"?>
<ds:datastoreItem xmlns:ds="http://schemas.openxmlformats.org/officeDocument/2006/customXml" ds:itemID="{1F68FFBC-2F4D-4323-B09F-140BA481901D}"/>
</file>

<file path=customXml/itemProps3.xml><?xml version="1.0" encoding="utf-8"?>
<ds:datastoreItem xmlns:ds="http://schemas.openxmlformats.org/officeDocument/2006/customXml" ds:itemID="{2BEB56B3-62E0-4170-8B69-15A090C7036B}">
  <ds:schemaRef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sharepoint/v3/fields"/>
    <ds:schemaRef ds:uri="http://schemas.microsoft.com/office/2006/documentManagement/types"/>
    <ds:schemaRef ds:uri="http://schemas.microsoft.com/office/infopath/2007/PartnerControls"/>
    <ds:schemaRef ds:uri="12f68b52-648b-46a0-8463-d3282342a49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2-H</vt:lpstr>
      <vt:lpstr>'Appendix 2-H'!Print_Area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Darryl Seal</dc:creator>
  <cp:lastModifiedBy>Danielle Weiss</cp:lastModifiedBy>
  <cp:lastPrinted>2018-08-02T16:50:54Z</cp:lastPrinted>
  <dcterms:created xsi:type="dcterms:W3CDTF">2017-10-10T20:10:09Z</dcterms:created>
  <dcterms:modified xsi:type="dcterms:W3CDTF">2018-09-12T16:53:46Z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