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weiss\Desktop\OEB Appendicies\"/>
    </mc:Choice>
  </mc:AlternateContent>
  <bookViews>
    <workbookView xWindow="0" yWindow="0" windowWidth="19080" windowHeight="9660"/>
  </bookViews>
  <sheets>
    <sheet name="Appendix 2-M" sheetId="1" r:id="rId1"/>
  </sheets>
  <externalReferences>
    <externalReference r:id="rId2"/>
  </externalReferences>
  <definedNames>
    <definedName name="EBNUMBER">'[1]LDC Info'!$E$16</definedName>
    <definedName name="_xlnm.Print_Area" localSheetId="0">'Appendix 2-M'!$A$8:$L$64</definedName>
    <definedName name="RebaseYear">'[1]LDC Info'!$E$28</definedName>
    <definedName name="TestYear">'[1]LDC Info'!$E$24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44" i="1"/>
  <c r="E17" i="1" l="1"/>
  <c r="F17" i="1"/>
  <c r="E13" i="1" l="1"/>
  <c r="F13" i="1"/>
  <c r="J53" i="1" l="1"/>
  <c r="E57" i="1" s="1"/>
  <c r="E58" i="1" s="1"/>
  <c r="H53" i="1"/>
  <c r="K53" i="1" s="1"/>
  <c r="G53" i="1"/>
  <c r="I53" i="1" s="1"/>
  <c r="F53" i="1"/>
  <c r="E53" i="1"/>
  <c r="D53" i="1"/>
  <c r="J52" i="1"/>
  <c r="H52" i="1"/>
  <c r="G52" i="1"/>
  <c r="F52" i="1"/>
  <c r="E52" i="1"/>
  <c r="D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H13" i="1"/>
  <c r="G13" i="1"/>
  <c r="K1" i="1"/>
  <c r="I52" i="1" l="1"/>
  <c r="F54" i="1"/>
  <c r="E54" i="1"/>
  <c r="J54" i="1"/>
  <c r="D54" i="1"/>
  <c r="H54" i="1"/>
  <c r="K52" i="1"/>
  <c r="G54" i="1"/>
  <c r="I54" i="1" l="1"/>
  <c r="K54" i="1"/>
</calcChain>
</file>

<file path=xl/sharedStrings.xml><?xml version="1.0" encoding="utf-8"?>
<sst xmlns="http://schemas.openxmlformats.org/spreadsheetml/2006/main" count="64" uniqueCount="59">
  <si>
    <t>File Number:</t>
  </si>
  <si>
    <t>Exhibit:</t>
  </si>
  <si>
    <t>Tab:</t>
  </si>
  <si>
    <t>TO BE UPDATED AT THE DRAFT RATE ORDER STAGE</t>
  </si>
  <si>
    <t>Schedule:</t>
  </si>
  <si>
    <t>Page:</t>
  </si>
  <si>
    <t>Date:</t>
  </si>
  <si>
    <t>Regulatory Cost Schedule</t>
  </si>
  <si>
    <t>Regulatory Cost Category</t>
  </si>
  <si>
    <t>USoA Account</t>
  </si>
  <si>
    <t>USoA Account Balance</t>
  </si>
  <si>
    <t>Annual % Change</t>
  </si>
  <si>
    <t>(A)</t>
  </si>
  <si>
    <t>(B)</t>
  </si>
  <si>
    <t>(C )</t>
  </si>
  <si>
    <t>(D)</t>
  </si>
  <si>
    <t>(E)</t>
  </si>
  <si>
    <t>(F)</t>
  </si>
  <si>
    <t>(G)</t>
  </si>
  <si>
    <t>(H)=[(G)-(F)]/(F)</t>
  </si>
  <si>
    <t>(I)</t>
  </si>
  <si>
    <t>(J) = [(I)-(G)]/(G)</t>
  </si>
  <si>
    <t>Regulatory Costs (Ongoing)</t>
  </si>
  <si>
    <t>OEB Annual Assessment</t>
  </si>
  <si>
    <t>OEB Section 30 Costs (OEB-initiated)</t>
  </si>
  <si>
    <t>Expert Witness costs for regulatory matters</t>
  </si>
  <si>
    <t>Legal costs for regulatory matters</t>
  </si>
  <si>
    <t>Consultants' costs for regulatory matters</t>
  </si>
  <si>
    <t>Operating expenses associated with staff resources allocated to regulatory matters</t>
  </si>
  <si>
    <t>Other regulatory agency fees or assessments</t>
  </si>
  <si>
    <t>Any other costs for regulatory matters (please define)</t>
  </si>
  <si>
    <t>Intervenor costs</t>
  </si>
  <si>
    <t>Regulatory Costs (One-Time)</t>
  </si>
  <si>
    <t>Expert Witness costs</t>
  </si>
  <si>
    <t>Legal costs</t>
  </si>
  <si>
    <t>Consultants' costs</t>
  </si>
  <si>
    <t>Incremental operating expenses associated with staff resources allocated to this application.</t>
  </si>
  <si>
    <t>OEB Section 30 Costs (application-related)</t>
  </si>
  <si>
    <t>Total</t>
  </si>
  <si>
    <t>Application-Related One-Time Costs</t>
  </si>
  <si>
    <t>Total One-Time Costs Related to Application to be Amortized over IRM Period</t>
  </si>
  <si>
    <t>1/5 of Total One-Time Costs</t>
  </si>
  <si>
    <t>Notes:</t>
  </si>
  <si>
    <t>1</t>
  </si>
  <si>
    <t>Please identify the resources involved.</t>
  </si>
  <si>
    <t>2</t>
  </si>
  <si>
    <t>Sum of all ongoing costs.</t>
  </si>
  <si>
    <t>3</t>
  </si>
  <si>
    <t>Sum of all one-time costs.</t>
  </si>
  <si>
    <r>
      <t xml:space="preserve">Operating expenses associated with other resources allocated to regulatory matters </t>
    </r>
    <r>
      <rPr>
        <vertAlign val="superscript"/>
        <sz val="10"/>
        <rFont val="Calibri"/>
        <family val="2"/>
        <scheme val="minor"/>
      </rPr>
      <t>1</t>
    </r>
  </si>
  <si>
    <r>
      <t xml:space="preserve">Incremental operating expenses associated with other resources allocated to this application. </t>
    </r>
    <r>
      <rPr>
        <vertAlign val="superscript"/>
        <sz val="10"/>
        <rFont val="Calibri"/>
        <family val="2"/>
        <scheme val="minor"/>
      </rPr>
      <t>1</t>
    </r>
  </si>
  <si>
    <r>
      <t xml:space="preserve">Sub-total - Ongoing Costs </t>
    </r>
    <r>
      <rPr>
        <vertAlign val="superscript"/>
        <sz val="10"/>
        <rFont val="Calibri"/>
        <family val="2"/>
        <scheme val="minor"/>
      </rPr>
      <t>2</t>
    </r>
  </si>
  <si>
    <r>
      <t xml:space="preserve">Sub-total - One-time Costs </t>
    </r>
    <r>
      <rPr>
        <vertAlign val="superscript"/>
        <sz val="10"/>
        <rFont val="Calibri"/>
        <family val="2"/>
        <scheme val="minor"/>
      </rPr>
      <t>3</t>
    </r>
  </si>
  <si>
    <t>2020 Test Year</t>
  </si>
  <si>
    <t>note 4</t>
  </si>
  <si>
    <t>Operating Expenses - Printing</t>
  </si>
  <si>
    <t>Operating Expenses - Miscellaneous</t>
  </si>
  <si>
    <t>Expert Witness and Consulting costs are aggregated.</t>
  </si>
  <si>
    <t>OEB Appendix 2-M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</si>
</sst>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lightDown">
        <bgColor theme="0" tint="-0.249977111117893"/>
      </patternFill>
    </fill>
  </fills>
  <borders count="3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0" fillId="0" borderId="0" xfId="0" applyProtection="1"/>
    <xf numFmtId="165" fontId="0" fillId="2" borderId="6" xfId="1" applyNumberFormat="1" applyFont="1" applyFill="1" applyBorder="1" applyAlignment="1" applyProtection="1">
      <alignment vertical="top"/>
      <protection locked="0"/>
    </xf>
    <xf numFmtId="10" fontId="0" fillId="0" borderId="6" xfId="2" applyNumberFormat="1" applyFont="1" applyBorder="1" applyAlignment="1" applyProtection="1">
      <alignment vertical="top"/>
    </xf>
    <xf numFmtId="10" fontId="0" fillId="0" borderId="7" xfId="2" applyNumberFormat="1" applyFont="1" applyBorder="1" applyAlignment="1" applyProtection="1">
      <alignment vertical="top"/>
    </xf>
    <xf numFmtId="165" fontId="0" fillId="2" borderId="10" xfId="1" applyNumberFormat="1" applyFont="1" applyFill="1" applyBorder="1" applyAlignment="1" applyProtection="1">
      <alignment vertical="top"/>
      <protection locked="0"/>
    </xf>
    <xf numFmtId="165" fontId="0" fillId="0" borderId="10" xfId="1" applyNumberFormat="1" applyFont="1" applyFill="1" applyBorder="1" applyAlignment="1" applyProtection="1">
      <alignment vertical="top"/>
    </xf>
    <xf numFmtId="10" fontId="0" fillId="0" borderId="6" xfId="2" applyNumberFormat="1" applyFont="1" applyFill="1" applyBorder="1" applyAlignment="1" applyProtection="1">
      <alignment vertical="top"/>
    </xf>
    <xf numFmtId="10" fontId="0" fillId="0" borderId="7" xfId="2" applyNumberFormat="1" applyFont="1" applyFill="1" applyBorder="1" applyAlignment="1" applyProtection="1">
      <alignment vertical="top"/>
    </xf>
    <xf numFmtId="165" fontId="0" fillId="2" borderId="16" xfId="1" applyNumberFormat="1" applyFont="1" applyFill="1" applyBorder="1" applyAlignment="1" applyProtection="1">
      <alignment vertical="top"/>
      <protection locked="0"/>
    </xf>
    <xf numFmtId="10" fontId="0" fillId="0" borderId="16" xfId="2" applyNumberFormat="1" applyFont="1" applyBorder="1" applyAlignment="1" applyProtection="1">
      <alignment vertical="top"/>
    </xf>
    <xf numFmtId="10" fontId="0" fillId="0" borderId="17" xfId="2" applyNumberFormat="1" applyFont="1" applyBorder="1" applyAlignment="1" applyProtection="1">
      <alignment vertical="top"/>
    </xf>
    <xf numFmtId="165" fontId="0" fillId="0" borderId="18" xfId="1" applyNumberFormat="1" applyFont="1" applyBorder="1" applyAlignment="1" applyProtection="1">
      <alignment vertical="top"/>
    </xf>
    <xf numFmtId="10" fontId="0" fillId="0" borderId="18" xfId="2" applyNumberFormat="1" applyFont="1" applyBorder="1" applyAlignment="1" applyProtection="1">
      <alignment vertical="top"/>
    </xf>
    <xf numFmtId="10" fontId="0" fillId="0" borderId="19" xfId="2" applyNumberFormat="1" applyFont="1" applyBorder="1" applyAlignment="1" applyProtection="1">
      <alignment vertical="top"/>
    </xf>
    <xf numFmtId="165" fontId="0" fillId="0" borderId="20" xfId="1" applyNumberFormat="1" applyFont="1" applyBorder="1" applyAlignment="1" applyProtection="1">
      <alignment vertical="top"/>
    </xf>
    <xf numFmtId="10" fontId="0" fillId="0" borderId="20" xfId="2" applyNumberFormat="1" applyFont="1" applyBorder="1" applyAlignment="1" applyProtection="1">
      <alignment vertical="top"/>
    </xf>
    <xf numFmtId="10" fontId="0" fillId="0" borderId="21" xfId="2" applyNumberFormat="1" applyFont="1" applyBorder="1" applyAlignment="1" applyProtection="1">
      <alignment vertical="top"/>
    </xf>
    <xf numFmtId="165" fontId="0" fillId="0" borderId="23" xfId="1" applyNumberFormat="1" applyFont="1" applyBorder="1" applyAlignment="1" applyProtection="1">
      <alignment vertical="top"/>
    </xf>
    <xf numFmtId="10" fontId="0" fillId="0" borderId="23" xfId="2" applyNumberFormat="1" applyFont="1" applyBorder="1" applyAlignment="1" applyProtection="1">
      <alignment vertical="top"/>
    </xf>
    <xf numFmtId="10" fontId="0" fillId="0" borderId="24" xfId="2" applyNumberFormat="1" applyFont="1" applyBorder="1" applyAlignment="1" applyProtection="1">
      <alignment vertical="top"/>
    </xf>
    <xf numFmtId="0" fontId="0" fillId="0" borderId="0" xfId="0" applyFont="1" applyProtection="1"/>
    <xf numFmtId="0" fontId="0" fillId="0" borderId="6" xfId="0" quotePrefix="1" applyFont="1" applyBorder="1" applyAlignment="1" applyProtection="1">
      <alignment horizontal="center"/>
    </xf>
    <xf numFmtId="0" fontId="0" fillId="0" borderId="7" xfId="0" quotePrefix="1" applyFont="1" applyBorder="1" applyAlignment="1" applyProtection="1">
      <alignment horizontal="center"/>
    </xf>
    <xf numFmtId="0" fontId="0" fillId="0" borderId="6" xfId="0" applyFont="1" applyBorder="1" applyAlignment="1" applyProtection="1">
      <alignment vertical="top" wrapText="1"/>
    </xf>
    <xf numFmtId="0" fontId="0" fillId="2" borderId="6" xfId="0" applyFont="1" applyFill="1" applyBorder="1" applyAlignment="1" applyProtection="1">
      <alignment vertical="top"/>
      <protection locked="0"/>
    </xf>
    <xf numFmtId="0" fontId="0" fillId="0" borderId="10" xfId="0" applyFont="1" applyBorder="1" applyAlignment="1" applyProtection="1">
      <alignment vertical="top" wrapText="1"/>
    </xf>
    <xf numFmtId="0" fontId="0" fillId="2" borderId="10" xfId="0" applyFont="1" applyFill="1" applyBorder="1" applyAlignment="1" applyProtection="1">
      <alignment vertical="top"/>
      <protection locked="0"/>
    </xf>
    <xf numFmtId="0" fontId="0" fillId="0" borderId="10" xfId="0" applyFont="1" applyFill="1" applyBorder="1" applyAlignment="1" applyProtection="1">
      <alignment vertical="top"/>
    </xf>
    <xf numFmtId="0" fontId="0" fillId="0" borderId="15" xfId="0" applyFont="1" applyBorder="1" applyAlignment="1" applyProtection="1">
      <alignment vertical="top" wrapText="1"/>
    </xf>
    <xf numFmtId="0" fontId="0" fillId="2" borderId="16" xfId="0" applyFont="1" applyFill="1" applyBorder="1" applyAlignment="1" applyProtection="1">
      <alignment vertical="top"/>
      <protection locked="0"/>
    </xf>
    <xf numFmtId="0" fontId="0" fillId="3" borderId="18" xfId="0" applyFont="1" applyFill="1" applyBorder="1" applyAlignment="1" applyProtection="1">
      <alignment vertical="top"/>
    </xf>
    <xf numFmtId="0" fontId="0" fillId="3" borderId="20" xfId="0" applyFont="1" applyFill="1" applyBorder="1" applyAlignment="1" applyProtection="1">
      <alignment vertical="top"/>
    </xf>
    <xf numFmtId="0" fontId="0" fillId="0" borderId="23" xfId="0" applyFont="1" applyBorder="1" applyAlignment="1" applyProtection="1">
      <alignment vertical="top" wrapText="1"/>
    </xf>
    <xf numFmtId="0" fontId="0" fillId="3" borderId="23" xfId="0" applyFont="1" applyFill="1" applyBorder="1" applyAlignment="1" applyProtection="1">
      <alignment vertical="top"/>
    </xf>
    <xf numFmtId="0" fontId="0" fillId="0" borderId="0" xfId="0" applyFont="1" applyFill="1" applyBorder="1" applyProtection="1"/>
    <xf numFmtId="0" fontId="0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 vertical="top"/>
    </xf>
    <xf numFmtId="0" fontId="4" fillId="2" borderId="1" xfId="0" applyFont="1" applyFill="1" applyBorder="1" applyAlignment="1" applyProtection="1">
      <alignment horizontal="right" vertical="top"/>
      <protection locked="0"/>
    </xf>
    <xf numFmtId="0" fontId="5" fillId="0" borderId="0" xfId="3" applyFont="1" applyProtection="1"/>
    <xf numFmtId="0" fontId="4" fillId="2" borderId="0" xfId="0" applyFont="1" applyFill="1" applyAlignment="1" applyProtection="1">
      <alignment horizontal="right" vertical="top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7" fillId="0" borderId="6" xfId="0" quotePrefix="1" applyFont="1" applyBorder="1" applyAlignment="1" applyProtection="1">
      <alignment horizontal="center"/>
    </xf>
    <xf numFmtId="0" fontId="7" fillId="0" borderId="7" xfId="0" quotePrefix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 vertical="top"/>
    </xf>
    <xf numFmtId="0" fontId="7" fillId="2" borderId="10" xfId="0" applyFont="1" applyFill="1" applyBorder="1" applyAlignment="1" applyProtection="1">
      <alignment vertical="top"/>
      <protection locked="0"/>
    </xf>
    <xf numFmtId="0" fontId="3" fillId="0" borderId="13" xfId="0" applyFont="1" applyBorder="1" applyAlignment="1" applyProtection="1">
      <alignment horizontal="center" vertical="top"/>
    </xf>
    <xf numFmtId="0" fontId="7" fillId="0" borderId="6" xfId="0" applyFont="1" applyBorder="1" applyAlignment="1" applyProtection="1">
      <alignment vertical="top" wrapText="1"/>
    </xf>
    <xf numFmtId="0" fontId="7" fillId="0" borderId="14" xfId="0" applyFont="1" applyBorder="1" applyAlignment="1" applyProtection="1">
      <alignment vertical="top" wrapText="1"/>
    </xf>
    <xf numFmtId="0" fontId="7" fillId="0" borderId="18" xfId="0" applyFont="1" applyBorder="1" applyAlignment="1" applyProtection="1">
      <alignment vertical="top" wrapText="1"/>
    </xf>
    <xf numFmtId="0" fontId="7" fillId="0" borderId="20" xfId="0" applyFont="1" applyBorder="1" applyAlignment="1" applyProtection="1">
      <alignment vertical="top" wrapText="1"/>
    </xf>
    <xf numFmtId="0" fontId="3" fillId="0" borderId="22" xfId="0" applyFont="1" applyBorder="1" applyAlignment="1" applyProtection="1">
      <alignment horizontal="center" vertical="top"/>
    </xf>
    <xf numFmtId="0" fontId="3" fillId="0" borderId="0" xfId="0" applyFont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9" fillId="0" borderId="0" xfId="0" quotePrefix="1" applyFont="1" applyAlignment="1" applyProtection="1">
      <alignment horizontal="center"/>
    </xf>
    <xf numFmtId="0" fontId="7" fillId="0" borderId="0" xfId="0" applyFont="1" applyProtection="1"/>
    <xf numFmtId="165" fontId="0" fillId="2" borderId="10" xfId="1" applyNumberFormat="1" applyFont="1" applyFill="1" applyBorder="1" applyAlignment="1" applyProtection="1">
      <alignment horizontal="right" vertical="top"/>
      <protection locked="0"/>
    </xf>
    <xf numFmtId="165" fontId="0" fillId="0" borderId="0" xfId="0" applyNumberFormat="1" applyFont="1" applyProtection="1"/>
    <xf numFmtId="165" fontId="0" fillId="0" borderId="25" xfId="1" applyNumberFormat="1" applyFont="1" applyFill="1" applyBorder="1" applyProtection="1"/>
    <xf numFmtId="9" fontId="0" fillId="0" borderId="0" xfId="2" applyFont="1" applyProtection="1"/>
    <xf numFmtId="165" fontId="0" fillId="0" borderId="0" xfId="0" applyNumberFormat="1"/>
    <xf numFmtId="164" fontId="0" fillId="0" borderId="0" xfId="0" applyNumberFormat="1"/>
    <xf numFmtId="0" fontId="0" fillId="0" borderId="0" xfId="0" applyFill="1" applyBorder="1"/>
    <xf numFmtId="165" fontId="0" fillId="0" borderId="0" xfId="1" applyNumberFormat="1" applyFont="1" applyFill="1" applyBorder="1" applyAlignment="1" applyProtection="1">
      <alignment vertical="top"/>
      <protection locked="0"/>
    </xf>
    <xf numFmtId="165" fontId="0" fillId="0" borderId="29" xfId="0" applyNumberFormat="1" applyFont="1" applyFill="1" applyBorder="1" applyProtection="1"/>
    <xf numFmtId="0" fontId="3" fillId="0" borderId="32" xfId="0" applyFont="1" applyBorder="1" applyAlignment="1" applyProtection="1">
      <alignment horizontal="center"/>
    </xf>
    <xf numFmtId="0" fontId="3" fillId="0" borderId="30" xfId="0" applyFont="1" applyBorder="1" applyProtection="1"/>
    <xf numFmtId="0" fontId="3" fillId="0" borderId="31" xfId="0" applyFont="1" applyBorder="1" applyProtection="1"/>
    <xf numFmtId="0" fontId="0" fillId="0" borderId="26" xfId="0" applyFont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left" wrapText="1"/>
    </xf>
    <xf numFmtId="0" fontId="0" fillId="0" borderId="27" xfId="0" applyFont="1" applyFill="1" applyBorder="1" applyProtection="1"/>
    <xf numFmtId="0" fontId="0" fillId="0" borderId="28" xfId="0" applyFont="1" applyFill="1" applyBorder="1" applyProtection="1"/>
    <xf numFmtId="0" fontId="3" fillId="0" borderId="11" xfId="0" quotePrefix="1" applyFont="1" applyBorder="1" applyAlignment="1" applyProtection="1">
      <alignment horizontal="center"/>
    </xf>
    <xf numFmtId="0" fontId="3" fillId="0" borderId="12" xfId="0" quotePrefix="1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0" fillId="0" borderId="5" xfId="0" quotePrefix="1" applyFont="1" applyBorder="1" applyAlignment="1" applyProtection="1">
      <alignment horizontal="center"/>
    </xf>
    <xf numFmtId="0" fontId="0" fillId="0" borderId="6" xfId="0" quotePrefix="1" applyFont="1" applyBorder="1" applyAlignment="1" applyProtection="1">
      <alignment horizontal="center"/>
    </xf>
    <xf numFmtId="0" fontId="3" fillId="0" borderId="8" xfId="0" quotePrefix="1" applyFont="1" applyBorder="1" applyAlignment="1" applyProtection="1">
      <alignment horizontal="center"/>
    </xf>
    <xf numFmtId="0" fontId="3" fillId="0" borderId="9" xfId="0" quotePrefix="1" applyFont="1" applyBorder="1" applyAlignment="1" applyProtection="1">
      <alignment horizontal="center"/>
    </xf>
  </cellXfs>
  <cellStyles count="4">
    <cellStyle name="Currency" xfId="1" builtin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divisions/regulatorylegal/2020cir/Exhibits/Exhibit4A/Tab02-OMandA%20Programs/S18-Legal%20and%20Regulatory/Copy%20of%202019-Filing-Requirements-Chapter2-Appendices-201807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Hidden_CAPEX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Hidden_REG Improvement"/>
      <sheetName val="Hidden_REG Expansion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 refreshError="1">
        <row r="24">
          <cell r="E24">
            <v>2019</v>
          </cell>
        </row>
        <row r="28">
          <cell r="E28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65"/>
  <sheetViews>
    <sheetView tabSelected="1" view="pageBreakPreview" zoomScale="60" zoomScaleNormal="70" workbookViewId="0">
      <selection activeCell="G59" sqref="G59"/>
    </sheetView>
  </sheetViews>
  <sheetFormatPr defaultRowHeight="15" x14ac:dyDescent="0.25"/>
  <cols>
    <col min="1" max="1" width="3.85546875" customWidth="1"/>
    <col min="2" max="2" width="38.140625" customWidth="1"/>
    <col min="3" max="3" width="23.5703125" customWidth="1"/>
    <col min="4" max="4" width="20" customWidth="1"/>
    <col min="5" max="5" width="16" customWidth="1"/>
    <col min="6" max="6" width="15.42578125" customWidth="1"/>
    <col min="7" max="7" width="15" customWidth="1"/>
    <col min="8" max="8" width="14.5703125" customWidth="1"/>
    <col min="9" max="9" width="14.7109375" customWidth="1"/>
    <col min="10" max="10" width="14.42578125" customWidth="1"/>
    <col min="11" max="11" width="14" customWidth="1"/>
    <col min="12" max="12" width="3.28515625" customWidth="1"/>
    <col min="13" max="13" width="13.42578125" bestFit="1" customWidth="1"/>
    <col min="14" max="14" width="10.85546875" bestFit="1" customWidth="1"/>
  </cols>
  <sheetData>
    <row r="1" spans="1:13" x14ac:dyDescent="0.25">
      <c r="A1" s="21"/>
      <c r="B1" s="21"/>
      <c r="C1" s="21"/>
      <c r="D1" s="21"/>
      <c r="E1" s="21"/>
      <c r="F1" s="21"/>
      <c r="G1" s="21"/>
      <c r="H1" s="21"/>
      <c r="I1" s="21"/>
      <c r="J1" s="37" t="s">
        <v>0</v>
      </c>
      <c r="K1" s="38" t="e">
        <f>EBNUMBER</f>
        <v>#REF!</v>
      </c>
    </row>
    <row r="2" spans="1:13" x14ac:dyDescent="0.25">
      <c r="A2" s="21"/>
      <c r="B2" s="21"/>
      <c r="C2" s="21"/>
      <c r="D2" s="21"/>
      <c r="E2" s="21"/>
      <c r="F2" s="21"/>
      <c r="G2" s="21"/>
      <c r="H2" s="21"/>
      <c r="I2" s="21"/>
      <c r="J2" s="37" t="s">
        <v>1</v>
      </c>
      <c r="K2" s="39"/>
    </row>
    <row r="3" spans="1:13" x14ac:dyDescent="0.25">
      <c r="A3" s="21"/>
      <c r="B3" s="21"/>
      <c r="C3" s="21"/>
      <c r="D3" s="21"/>
      <c r="E3" s="21"/>
      <c r="F3" s="21"/>
      <c r="G3" s="21"/>
      <c r="H3" s="21"/>
      <c r="I3" s="21"/>
      <c r="J3" s="37" t="s">
        <v>2</v>
      </c>
      <c r="K3" s="39"/>
    </row>
    <row r="4" spans="1:13" x14ac:dyDescent="0.25">
      <c r="B4" s="21"/>
      <c r="C4" s="21"/>
      <c r="D4" s="21"/>
      <c r="E4" s="21"/>
      <c r="F4" s="21"/>
      <c r="G4" s="21"/>
      <c r="H4" s="21"/>
      <c r="I4" s="21"/>
      <c r="J4" s="37" t="s">
        <v>4</v>
      </c>
      <c r="K4" s="39"/>
    </row>
    <row r="5" spans="1:13" x14ac:dyDescent="0.25">
      <c r="A5" s="21"/>
      <c r="B5" s="21"/>
      <c r="C5" s="21"/>
      <c r="D5" s="21"/>
      <c r="E5" s="21"/>
      <c r="F5" s="21"/>
      <c r="G5" s="21"/>
      <c r="H5" s="21"/>
      <c r="I5" s="21"/>
      <c r="J5" s="37" t="s">
        <v>5</v>
      </c>
      <c r="K5" s="41"/>
    </row>
    <row r="6" spans="1:13" x14ac:dyDescent="0.25">
      <c r="A6" s="21"/>
      <c r="B6" s="21"/>
      <c r="C6" s="21"/>
      <c r="D6" s="21"/>
      <c r="E6" s="21"/>
      <c r="F6" s="21"/>
      <c r="G6" s="21"/>
      <c r="H6" s="21"/>
      <c r="I6" s="21"/>
      <c r="J6" s="37"/>
      <c r="K6" s="38"/>
    </row>
    <row r="7" spans="1:13" x14ac:dyDescent="0.25">
      <c r="A7" s="21"/>
      <c r="B7" s="21"/>
      <c r="C7" s="21"/>
      <c r="D7" s="21"/>
      <c r="E7" s="21"/>
      <c r="F7" s="21"/>
      <c r="G7" s="21"/>
      <c r="H7" s="21"/>
      <c r="I7" s="21"/>
      <c r="J7" s="37" t="s">
        <v>6</v>
      </c>
      <c r="K7" s="41"/>
    </row>
    <row r="8" spans="1:13" ht="7.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3" ht="18.75" x14ac:dyDescent="0.3">
      <c r="A9" s="77" t="s">
        <v>58</v>
      </c>
      <c r="B9" s="77"/>
      <c r="C9" s="77"/>
      <c r="D9" s="77"/>
      <c r="E9" s="77"/>
      <c r="F9" s="77"/>
      <c r="G9" s="77"/>
      <c r="H9" s="77"/>
      <c r="I9" s="77"/>
      <c r="J9" s="77"/>
      <c r="K9" s="77"/>
    </row>
    <row r="10" spans="1:13" ht="18.75" x14ac:dyDescent="0.3">
      <c r="A10" s="77" t="s">
        <v>7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spans="1:13" x14ac:dyDescent="0.25">
      <c r="A11" s="21"/>
      <c r="B11" s="40" t="s">
        <v>3</v>
      </c>
      <c r="C11" s="21"/>
      <c r="D11" s="21"/>
      <c r="E11" s="21"/>
      <c r="F11" s="21"/>
      <c r="G11" s="21"/>
      <c r="H11" s="21"/>
      <c r="I11" s="21"/>
      <c r="J11" s="21"/>
      <c r="K11" s="21"/>
    </row>
    <row r="12" spans="1:13" ht="8.25" customHeight="1" thickBot="1" x14ac:dyDescent="0.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3" ht="57.75" customHeight="1" x14ac:dyDescent="0.25">
      <c r="A13" s="78" t="s">
        <v>8</v>
      </c>
      <c r="B13" s="79"/>
      <c r="C13" s="42" t="s">
        <v>9</v>
      </c>
      <c r="D13" s="42" t="s">
        <v>10</v>
      </c>
      <c r="E13" s="43" t="str">
        <f>"Last Rebasing Year (" &amp; 2015 &amp; " Board Approved)"</f>
        <v>Last Rebasing Year (2015 Board Approved)</v>
      </c>
      <c r="F13" s="43" t="str">
        <f>"Last Rebasing Year (" &amp; 2015 &amp; " Actual)"</f>
        <v>Last Rebasing Year (2015 Actual)</v>
      </c>
      <c r="G13" s="43" t="str">
        <f>"Most Current Actuals Year " &amp; TestYear - 2</f>
        <v>Most Current Actuals Year 2017</v>
      </c>
      <c r="H13" s="43" t="str">
        <f>TestYear -1 &amp; " Bridge Year"</f>
        <v>2018 Bridge Year</v>
      </c>
      <c r="I13" s="42" t="s">
        <v>11</v>
      </c>
      <c r="J13" s="43" t="s">
        <v>53</v>
      </c>
      <c r="K13" s="44" t="s">
        <v>11</v>
      </c>
    </row>
    <row r="14" spans="1:13" x14ac:dyDescent="0.25">
      <c r="A14" s="80" t="s">
        <v>12</v>
      </c>
      <c r="B14" s="81"/>
      <c r="C14" s="22" t="s">
        <v>13</v>
      </c>
      <c r="D14" s="22" t="s">
        <v>14</v>
      </c>
      <c r="E14" s="45" t="s">
        <v>15</v>
      </c>
      <c r="F14" s="45" t="s">
        <v>16</v>
      </c>
      <c r="G14" s="45" t="s">
        <v>17</v>
      </c>
      <c r="H14" s="45" t="s">
        <v>18</v>
      </c>
      <c r="I14" s="45" t="s">
        <v>19</v>
      </c>
      <c r="J14" s="45" t="s">
        <v>20</v>
      </c>
      <c r="K14" s="46" t="s">
        <v>21</v>
      </c>
    </row>
    <row r="15" spans="1:13" x14ac:dyDescent="0.25">
      <c r="A15" s="82" t="s">
        <v>22</v>
      </c>
      <c r="B15" s="83"/>
      <c r="C15" s="22"/>
      <c r="D15" s="22"/>
      <c r="E15" s="22"/>
      <c r="F15" s="22"/>
      <c r="G15" s="22"/>
      <c r="H15" s="22"/>
      <c r="I15" s="22"/>
      <c r="J15" s="22"/>
      <c r="K15" s="23"/>
      <c r="M15" s="65"/>
    </row>
    <row r="16" spans="1:13" x14ac:dyDescent="0.25">
      <c r="A16" s="47">
        <v>1</v>
      </c>
      <c r="B16" s="24" t="s">
        <v>23</v>
      </c>
      <c r="C16" s="25"/>
      <c r="D16" s="2"/>
      <c r="E16" s="2">
        <v>3270672</v>
      </c>
      <c r="F16" s="2">
        <v>3169065</v>
      </c>
      <c r="G16" s="2">
        <v>3415249</v>
      </c>
      <c r="H16" s="2">
        <v>4007971</v>
      </c>
      <c r="I16" s="3">
        <f>IF(G16=0,"",(H16-G16)/G16)</f>
        <v>0.17355162097990512</v>
      </c>
      <c r="J16" s="2">
        <v>4297340</v>
      </c>
      <c r="K16" s="4">
        <f>IF(H16=0,"",(J16-H16)/H16)</f>
        <v>7.2198376684861246E-2</v>
      </c>
      <c r="M16" s="65"/>
    </row>
    <row r="17" spans="1:14" x14ac:dyDescent="0.25">
      <c r="A17" s="47">
        <v>2</v>
      </c>
      <c r="B17" s="24" t="s">
        <v>24</v>
      </c>
      <c r="C17" s="25"/>
      <c r="D17" s="2"/>
      <c r="E17" s="2">
        <f>120924+79734</f>
        <v>200658</v>
      </c>
      <c r="F17" s="2">
        <f>108292.43+154507.93+5838.13</f>
        <v>268638.49</v>
      </c>
      <c r="G17" s="2">
        <v>54908.88</v>
      </c>
      <c r="H17" s="2">
        <v>150000</v>
      </c>
      <c r="I17" s="3">
        <f t="shared" ref="I17:I54" si="0">IF(G17=0,"",(H17-G17)/G17)</f>
        <v>1.7317985724713381</v>
      </c>
      <c r="J17" s="2">
        <v>156060</v>
      </c>
      <c r="K17" s="4">
        <f t="shared" ref="K17:K54" si="1">IF(H17=0,"",(J17-H17)/H17)</f>
        <v>4.0399999999999998E-2</v>
      </c>
      <c r="M17" s="65"/>
    </row>
    <row r="18" spans="1:14" ht="30" x14ac:dyDescent="0.25">
      <c r="A18" s="47">
        <v>3</v>
      </c>
      <c r="B18" s="24" t="s">
        <v>25</v>
      </c>
      <c r="C18" s="25"/>
      <c r="D18" s="2"/>
      <c r="E18" s="2"/>
      <c r="F18" s="2"/>
      <c r="G18" s="2"/>
      <c r="H18" s="2"/>
      <c r="I18" s="3" t="str">
        <f t="shared" si="0"/>
        <v/>
      </c>
      <c r="J18" s="2"/>
      <c r="K18" s="4" t="str">
        <f t="shared" si="1"/>
        <v/>
      </c>
      <c r="M18" s="65"/>
    </row>
    <row r="19" spans="1:14" x14ac:dyDescent="0.25">
      <c r="A19" s="47">
        <v>4</v>
      </c>
      <c r="B19" s="24" t="s">
        <v>26</v>
      </c>
      <c r="C19" s="25"/>
      <c r="D19" s="2"/>
      <c r="E19" s="2"/>
      <c r="F19" s="2"/>
      <c r="G19" s="2"/>
      <c r="H19" s="2"/>
      <c r="I19" s="3" t="str">
        <f t="shared" si="0"/>
        <v/>
      </c>
      <c r="J19" s="2"/>
      <c r="K19" s="4" t="str">
        <f t="shared" si="1"/>
        <v/>
      </c>
      <c r="M19" s="66"/>
    </row>
    <row r="20" spans="1:14" x14ac:dyDescent="0.25">
      <c r="A20" s="47">
        <v>5</v>
      </c>
      <c r="B20" s="24" t="s">
        <v>27</v>
      </c>
      <c r="C20" s="25"/>
      <c r="D20" s="2"/>
      <c r="E20" s="2"/>
      <c r="F20" s="2"/>
      <c r="G20" s="2"/>
      <c r="H20" s="2"/>
      <c r="I20" s="3" t="str">
        <f t="shared" si="0"/>
        <v/>
      </c>
      <c r="J20" s="2"/>
      <c r="K20" s="4" t="str">
        <f t="shared" si="1"/>
        <v/>
      </c>
      <c r="M20" s="66"/>
      <c r="N20" s="63"/>
    </row>
    <row r="21" spans="1:14" ht="45" x14ac:dyDescent="0.25">
      <c r="A21" s="47">
        <v>6</v>
      </c>
      <c r="B21" s="24" t="s">
        <v>28</v>
      </c>
      <c r="C21" s="25"/>
      <c r="D21" s="2"/>
      <c r="E21" s="2"/>
      <c r="F21" s="2"/>
      <c r="G21" s="2"/>
      <c r="H21" s="2"/>
      <c r="I21" s="3" t="str">
        <f t="shared" si="0"/>
        <v/>
      </c>
      <c r="J21" s="2"/>
      <c r="K21" s="4" t="str">
        <f t="shared" si="1"/>
        <v/>
      </c>
      <c r="M21" s="65"/>
    </row>
    <row r="22" spans="1:14" ht="45.75" x14ac:dyDescent="0.25">
      <c r="A22" s="47">
        <v>7</v>
      </c>
      <c r="B22" s="24" t="s">
        <v>49</v>
      </c>
      <c r="C22" s="25"/>
      <c r="D22" s="2"/>
      <c r="E22" s="2"/>
      <c r="F22" s="2"/>
      <c r="G22" s="2"/>
      <c r="H22" s="2"/>
      <c r="I22" s="3" t="str">
        <f t="shared" si="0"/>
        <v/>
      </c>
      <c r="J22" s="2"/>
      <c r="K22" s="4" t="str">
        <f t="shared" si="1"/>
        <v/>
      </c>
    </row>
    <row r="23" spans="1:14" ht="30" x14ac:dyDescent="0.25">
      <c r="A23" s="47">
        <v>8</v>
      </c>
      <c r="B23" s="24" t="s">
        <v>29</v>
      </c>
      <c r="C23" s="25"/>
      <c r="D23" s="2"/>
      <c r="E23" s="2">
        <v>800</v>
      </c>
      <c r="F23" s="2">
        <v>800</v>
      </c>
      <c r="G23" s="2">
        <v>800</v>
      </c>
      <c r="H23" s="2">
        <v>800</v>
      </c>
      <c r="I23" s="3">
        <f t="shared" si="0"/>
        <v>0</v>
      </c>
      <c r="J23" s="2">
        <v>800</v>
      </c>
      <c r="K23" s="4">
        <f t="shared" si="1"/>
        <v>0</v>
      </c>
    </row>
    <row r="24" spans="1:14" ht="30" x14ac:dyDescent="0.25">
      <c r="A24" s="47">
        <v>9</v>
      </c>
      <c r="B24" s="24" t="s">
        <v>30</v>
      </c>
      <c r="C24" s="25"/>
      <c r="D24" s="2"/>
      <c r="E24" s="2"/>
      <c r="F24" s="2"/>
      <c r="G24" s="2"/>
      <c r="H24" s="2"/>
      <c r="I24" s="3" t="str">
        <f t="shared" si="0"/>
        <v/>
      </c>
      <c r="J24" s="2"/>
      <c r="K24" s="4" t="str">
        <f t="shared" si="1"/>
        <v/>
      </c>
    </row>
    <row r="25" spans="1:14" x14ac:dyDescent="0.25">
      <c r="A25" s="47">
        <v>10</v>
      </c>
      <c r="B25" s="26" t="s">
        <v>31</v>
      </c>
      <c r="C25" s="27"/>
      <c r="D25" s="5"/>
      <c r="E25" s="5"/>
      <c r="F25" s="5"/>
      <c r="G25" s="5"/>
      <c r="H25" s="5"/>
      <c r="I25" s="3" t="str">
        <f t="shared" si="0"/>
        <v/>
      </c>
      <c r="J25" s="5"/>
      <c r="K25" s="4" t="str">
        <f t="shared" si="1"/>
        <v/>
      </c>
    </row>
    <row r="26" spans="1:14" x14ac:dyDescent="0.25">
      <c r="A26" s="47">
        <v>11</v>
      </c>
      <c r="B26" s="48"/>
      <c r="C26" s="27"/>
      <c r="D26" s="5"/>
      <c r="E26" s="5"/>
      <c r="F26" s="5"/>
      <c r="G26" s="5"/>
      <c r="H26" s="5"/>
      <c r="I26" s="3"/>
      <c r="J26" s="5"/>
      <c r="K26" s="4"/>
    </row>
    <row r="27" spans="1:14" x14ac:dyDescent="0.25">
      <c r="A27" s="47">
        <v>12</v>
      </c>
      <c r="B27" s="27"/>
      <c r="C27" s="27"/>
      <c r="D27" s="5"/>
      <c r="E27" s="5"/>
      <c r="F27" s="5"/>
      <c r="G27" s="5"/>
      <c r="H27" s="5"/>
      <c r="I27" s="3" t="str">
        <f t="shared" si="0"/>
        <v/>
      </c>
      <c r="J27" s="5"/>
      <c r="K27" s="4" t="str">
        <f t="shared" si="1"/>
        <v/>
      </c>
    </row>
    <row r="28" spans="1:14" hidden="1" x14ac:dyDescent="0.25">
      <c r="A28" s="47">
        <v>13</v>
      </c>
      <c r="B28" s="27"/>
      <c r="C28" s="27"/>
      <c r="D28" s="5"/>
      <c r="E28" s="5"/>
      <c r="F28" s="5"/>
      <c r="G28" s="5"/>
      <c r="H28" s="5"/>
      <c r="I28" s="3" t="str">
        <f t="shared" si="0"/>
        <v/>
      </c>
      <c r="J28" s="5"/>
      <c r="K28" s="4" t="str">
        <f t="shared" si="1"/>
        <v/>
      </c>
    </row>
    <row r="29" spans="1:14" hidden="1" x14ac:dyDescent="0.25">
      <c r="A29" s="47">
        <v>14</v>
      </c>
      <c r="B29" s="27"/>
      <c r="C29" s="27"/>
      <c r="D29" s="5"/>
      <c r="E29" s="5"/>
      <c r="F29" s="5"/>
      <c r="G29" s="5"/>
      <c r="H29" s="5"/>
      <c r="I29" s="3" t="str">
        <f t="shared" si="0"/>
        <v/>
      </c>
      <c r="J29" s="5"/>
      <c r="K29" s="4" t="str">
        <f t="shared" si="1"/>
        <v/>
      </c>
    </row>
    <row r="30" spans="1:14" hidden="1" x14ac:dyDescent="0.25">
      <c r="A30" s="47">
        <v>15</v>
      </c>
      <c r="B30" s="27"/>
      <c r="C30" s="27"/>
      <c r="D30" s="5"/>
      <c r="E30" s="5"/>
      <c r="F30" s="5"/>
      <c r="G30" s="5"/>
      <c r="H30" s="5"/>
      <c r="I30" s="3" t="str">
        <f t="shared" si="0"/>
        <v/>
      </c>
      <c r="J30" s="5"/>
      <c r="K30" s="4" t="str">
        <f t="shared" si="1"/>
        <v/>
      </c>
    </row>
    <row r="31" spans="1:14" hidden="1" x14ac:dyDescent="0.25">
      <c r="A31" s="47">
        <v>16</v>
      </c>
      <c r="B31" s="27"/>
      <c r="C31" s="27"/>
      <c r="D31" s="5"/>
      <c r="E31" s="5"/>
      <c r="F31" s="5"/>
      <c r="G31" s="5"/>
      <c r="H31" s="5"/>
      <c r="I31" s="3" t="str">
        <f t="shared" si="0"/>
        <v/>
      </c>
      <c r="J31" s="5"/>
      <c r="K31" s="4" t="str">
        <f t="shared" si="1"/>
        <v/>
      </c>
    </row>
    <row r="32" spans="1:14" hidden="1" x14ac:dyDescent="0.25">
      <c r="A32" s="47">
        <v>17</v>
      </c>
      <c r="B32" s="27"/>
      <c r="C32" s="27"/>
      <c r="D32" s="5"/>
      <c r="E32" s="5"/>
      <c r="F32" s="5"/>
      <c r="G32" s="5"/>
      <c r="H32" s="5"/>
      <c r="I32" s="3" t="str">
        <f t="shared" si="0"/>
        <v/>
      </c>
      <c r="J32" s="5"/>
      <c r="K32" s="4" t="str">
        <f t="shared" si="1"/>
        <v/>
      </c>
    </row>
    <row r="33" spans="1:14" hidden="1" x14ac:dyDescent="0.25">
      <c r="A33" s="47">
        <v>18</v>
      </c>
      <c r="B33" s="27"/>
      <c r="C33" s="27"/>
      <c r="D33" s="5"/>
      <c r="E33" s="5"/>
      <c r="F33" s="5"/>
      <c r="G33" s="5"/>
      <c r="H33" s="5"/>
      <c r="I33" s="3" t="str">
        <f t="shared" si="0"/>
        <v/>
      </c>
      <c r="J33" s="5"/>
      <c r="K33" s="4" t="str">
        <f t="shared" si="1"/>
        <v/>
      </c>
    </row>
    <row r="34" spans="1:14" hidden="1" x14ac:dyDescent="0.25">
      <c r="A34" s="47">
        <v>19</v>
      </c>
      <c r="B34" s="27"/>
      <c r="C34" s="27"/>
      <c r="D34" s="5"/>
      <c r="E34" s="5"/>
      <c r="F34" s="5"/>
      <c r="G34" s="5"/>
      <c r="H34" s="5"/>
      <c r="I34" s="3" t="str">
        <f t="shared" si="0"/>
        <v/>
      </c>
      <c r="J34" s="5"/>
      <c r="K34" s="4" t="str">
        <f t="shared" si="1"/>
        <v/>
      </c>
    </row>
    <row r="35" spans="1:14" hidden="1" x14ac:dyDescent="0.25">
      <c r="A35" s="47">
        <v>20</v>
      </c>
      <c r="B35" s="27"/>
      <c r="C35" s="27"/>
      <c r="D35" s="5"/>
      <c r="E35" s="5"/>
      <c r="F35" s="5"/>
      <c r="G35" s="5"/>
      <c r="H35" s="5"/>
      <c r="I35" s="3" t="str">
        <f t="shared" si="0"/>
        <v/>
      </c>
      <c r="J35" s="5"/>
      <c r="K35" s="4" t="str">
        <f t="shared" si="1"/>
        <v/>
      </c>
    </row>
    <row r="36" spans="1:14" x14ac:dyDescent="0.25">
      <c r="A36" s="75" t="s">
        <v>32</v>
      </c>
      <c r="B36" s="76"/>
      <c r="C36" s="28"/>
      <c r="D36" s="6"/>
      <c r="E36" s="6"/>
      <c r="F36" s="6"/>
      <c r="G36" s="6"/>
      <c r="H36" s="6"/>
      <c r="I36" s="7"/>
      <c r="J36" s="6"/>
      <c r="K36" s="8"/>
    </row>
    <row r="37" spans="1:14" x14ac:dyDescent="0.25">
      <c r="A37" s="49">
        <v>1</v>
      </c>
      <c r="B37" s="50" t="s">
        <v>33</v>
      </c>
      <c r="C37" s="27"/>
      <c r="D37" s="5"/>
      <c r="E37" s="59" t="s">
        <v>54</v>
      </c>
      <c r="F37" s="59" t="s">
        <v>54</v>
      </c>
      <c r="G37" s="59"/>
      <c r="H37" s="59"/>
      <c r="I37" s="3"/>
      <c r="J37" s="59" t="s">
        <v>54</v>
      </c>
      <c r="K37" s="4"/>
    </row>
    <row r="38" spans="1:14" x14ac:dyDescent="0.25">
      <c r="A38" s="49">
        <v>2</v>
      </c>
      <c r="B38" s="50" t="s">
        <v>34</v>
      </c>
      <c r="C38" s="27"/>
      <c r="D38" s="5"/>
      <c r="E38" s="5">
        <v>2738150</v>
      </c>
      <c r="F38" s="5">
        <v>2773742.12</v>
      </c>
      <c r="G38" s="5"/>
      <c r="H38" s="5"/>
      <c r="I38" s="3" t="str">
        <f t="shared" si="0"/>
        <v/>
      </c>
      <c r="J38" s="5">
        <v>3522100</v>
      </c>
      <c r="K38" s="4" t="str">
        <f t="shared" si="1"/>
        <v/>
      </c>
      <c r="L38" s="63"/>
      <c r="M38" s="63"/>
      <c r="N38" s="63"/>
    </row>
    <row r="39" spans="1:14" x14ac:dyDescent="0.25">
      <c r="A39" s="49">
        <v>3</v>
      </c>
      <c r="B39" s="51" t="s">
        <v>35</v>
      </c>
      <c r="C39" s="27"/>
      <c r="D39" s="5"/>
      <c r="E39" s="5">
        <v>2583178</v>
      </c>
      <c r="F39" s="5">
        <v>1842784.52</v>
      </c>
      <c r="G39" s="5"/>
      <c r="H39" s="5"/>
      <c r="I39" s="3" t="str">
        <f t="shared" si="0"/>
        <v/>
      </c>
      <c r="J39" s="5">
        <v>3055015</v>
      </c>
      <c r="K39" s="4" t="str">
        <f t="shared" si="1"/>
        <v/>
      </c>
    </row>
    <row r="40" spans="1:14" ht="38.25" x14ac:dyDescent="0.25">
      <c r="A40" s="49">
        <v>4</v>
      </c>
      <c r="B40" s="51" t="s">
        <v>36</v>
      </c>
      <c r="C40" s="27"/>
      <c r="D40" s="5"/>
      <c r="E40" s="5"/>
      <c r="F40" s="5"/>
      <c r="G40" s="5"/>
      <c r="H40" s="5"/>
      <c r="I40" s="3" t="str">
        <f t="shared" si="0"/>
        <v/>
      </c>
      <c r="J40" s="5"/>
      <c r="K40" s="4" t="str">
        <f t="shared" si="1"/>
        <v/>
      </c>
    </row>
    <row r="41" spans="1:14" ht="40.5" x14ac:dyDescent="0.25">
      <c r="A41" s="49">
        <v>5</v>
      </c>
      <c r="B41" s="51" t="s">
        <v>50</v>
      </c>
      <c r="C41" s="27"/>
      <c r="D41" s="5"/>
      <c r="E41" s="5"/>
      <c r="F41" s="5"/>
      <c r="G41" s="5"/>
      <c r="H41" s="5"/>
      <c r="I41" s="3" t="str">
        <f t="shared" si="0"/>
        <v/>
      </c>
      <c r="J41" s="5"/>
      <c r="K41" s="4" t="str">
        <f t="shared" si="1"/>
        <v/>
      </c>
    </row>
    <row r="42" spans="1:14" x14ac:dyDescent="0.25">
      <c r="A42" s="49">
        <v>6</v>
      </c>
      <c r="B42" s="29" t="s">
        <v>31</v>
      </c>
      <c r="C42" s="27"/>
      <c r="D42" s="5"/>
      <c r="E42" s="5">
        <v>650000</v>
      </c>
      <c r="F42" s="5">
        <v>837076</v>
      </c>
      <c r="G42" s="5"/>
      <c r="H42" s="5"/>
      <c r="I42" s="3" t="str">
        <f t="shared" si="0"/>
        <v/>
      </c>
      <c r="J42" s="5">
        <v>1200000</v>
      </c>
      <c r="K42" s="4" t="str">
        <f t="shared" si="1"/>
        <v/>
      </c>
      <c r="M42" s="64"/>
    </row>
    <row r="43" spans="1:14" x14ac:dyDescent="0.25">
      <c r="A43" s="49">
        <v>7</v>
      </c>
      <c r="B43" s="50" t="s">
        <v>37</v>
      </c>
      <c r="C43" s="27"/>
      <c r="D43" s="5"/>
      <c r="E43" s="5"/>
      <c r="F43" s="5">
        <v>438713.76</v>
      </c>
      <c r="G43" s="5"/>
      <c r="H43" s="5"/>
      <c r="I43" s="3" t="str">
        <f t="shared" si="0"/>
        <v/>
      </c>
      <c r="J43" s="5">
        <v>700000</v>
      </c>
      <c r="K43" s="4" t="str">
        <f t="shared" si="1"/>
        <v/>
      </c>
      <c r="M43" s="64"/>
    </row>
    <row r="44" spans="1:14" x14ac:dyDescent="0.25">
      <c r="A44" s="49">
        <v>8</v>
      </c>
      <c r="B44" s="48" t="s">
        <v>55</v>
      </c>
      <c r="C44" s="27"/>
      <c r="D44" s="5"/>
      <c r="E44" s="5"/>
      <c r="F44" s="5">
        <f>156454+11391</f>
        <v>167845</v>
      </c>
      <c r="G44" s="5"/>
      <c r="H44" s="5"/>
      <c r="I44" s="3" t="str">
        <f t="shared" si="0"/>
        <v/>
      </c>
      <c r="J44" s="5">
        <v>154534</v>
      </c>
      <c r="K44" s="4" t="str">
        <f t="shared" si="1"/>
        <v/>
      </c>
    </row>
    <row r="45" spans="1:14" x14ac:dyDescent="0.25">
      <c r="A45" s="49">
        <v>9</v>
      </c>
      <c r="B45" s="48" t="s">
        <v>56</v>
      </c>
      <c r="C45" s="27"/>
      <c r="D45" s="5"/>
      <c r="E45" s="5"/>
      <c r="F45" s="5">
        <f>7403+193</f>
        <v>7596</v>
      </c>
      <c r="G45" s="5"/>
      <c r="H45" s="5"/>
      <c r="I45" s="3" t="str">
        <f t="shared" si="0"/>
        <v/>
      </c>
      <c r="J45" s="5">
        <v>14416</v>
      </c>
      <c r="K45" s="4" t="str">
        <f t="shared" si="1"/>
        <v/>
      </c>
    </row>
    <row r="46" spans="1:14" x14ac:dyDescent="0.25">
      <c r="A46" s="49">
        <v>10</v>
      </c>
      <c r="B46" s="27"/>
      <c r="C46" s="27"/>
      <c r="D46" s="5"/>
      <c r="E46" s="5"/>
      <c r="F46" s="5"/>
      <c r="G46" s="5"/>
      <c r="H46" s="5"/>
      <c r="I46" s="3" t="str">
        <f t="shared" si="0"/>
        <v/>
      </c>
      <c r="J46" s="5"/>
      <c r="K46" s="4" t="str">
        <f t="shared" si="1"/>
        <v/>
      </c>
    </row>
    <row r="47" spans="1:14" hidden="1" x14ac:dyDescent="0.25">
      <c r="A47" s="49">
        <v>11</v>
      </c>
      <c r="B47" s="27"/>
      <c r="C47" s="27"/>
      <c r="D47" s="5"/>
      <c r="E47" s="5"/>
      <c r="F47" s="5"/>
      <c r="G47" s="5"/>
      <c r="H47" s="5"/>
      <c r="I47" s="3" t="str">
        <f t="shared" si="0"/>
        <v/>
      </c>
      <c r="J47" s="5"/>
      <c r="K47" s="4" t="str">
        <f t="shared" si="1"/>
        <v/>
      </c>
    </row>
    <row r="48" spans="1:14" hidden="1" x14ac:dyDescent="0.25">
      <c r="A48" s="49">
        <v>12</v>
      </c>
      <c r="B48" s="27"/>
      <c r="C48" s="27"/>
      <c r="D48" s="5"/>
      <c r="E48" s="5"/>
      <c r="F48" s="5"/>
      <c r="G48" s="5"/>
      <c r="H48" s="5"/>
      <c r="I48" s="3" t="str">
        <f t="shared" si="0"/>
        <v/>
      </c>
      <c r="J48" s="5"/>
      <c r="K48" s="4" t="str">
        <f t="shared" si="1"/>
        <v/>
      </c>
    </row>
    <row r="49" spans="1:11" hidden="1" x14ac:dyDescent="0.25">
      <c r="A49" s="49">
        <v>13</v>
      </c>
      <c r="B49" s="27"/>
      <c r="C49" s="27"/>
      <c r="D49" s="5"/>
      <c r="E49" s="5"/>
      <c r="F49" s="5"/>
      <c r="G49" s="5"/>
      <c r="H49" s="5"/>
      <c r="I49" s="3" t="str">
        <f t="shared" si="0"/>
        <v/>
      </c>
      <c r="J49" s="5"/>
      <c r="K49" s="4" t="str">
        <f t="shared" si="1"/>
        <v/>
      </c>
    </row>
    <row r="50" spans="1:11" hidden="1" x14ac:dyDescent="0.25">
      <c r="A50" s="49">
        <v>14</v>
      </c>
      <c r="B50" s="27"/>
      <c r="C50" s="27"/>
      <c r="D50" s="5"/>
      <c r="E50" s="5"/>
      <c r="F50" s="5"/>
      <c r="G50" s="5"/>
      <c r="H50" s="5"/>
      <c r="I50" s="3" t="str">
        <f t="shared" si="0"/>
        <v/>
      </c>
      <c r="J50" s="5"/>
      <c r="K50" s="4" t="str">
        <f t="shared" si="1"/>
        <v/>
      </c>
    </row>
    <row r="51" spans="1:11" ht="15.75" hidden="1" thickBot="1" x14ac:dyDescent="0.3">
      <c r="A51" s="49">
        <v>15</v>
      </c>
      <c r="B51" s="30"/>
      <c r="C51" s="30"/>
      <c r="D51" s="9"/>
      <c r="E51" s="9"/>
      <c r="F51" s="9"/>
      <c r="G51" s="9"/>
      <c r="H51" s="9"/>
      <c r="I51" s="10" t="str">
        <f t="shared" si="0"/>
        <v/>
      </c>
      <c r="J51" s="9"/>
      <c r="K51" s="11" t="str">
        <f t="shared" si="1"/>
        <v/>
      </c>
    </row>
    <row r="52" spans="1:11" x14ac:dyDescent="0.25">
      <c r="A52" s="49">
        <v>1</v>
      </c>
      <c r="B52" s="52" t="s">
        <v>51</v>
      </c>
      <c r="C52" s="31"/>
      <c r="D52" s="12">
        <f>SUM(D16:D35)</f>
        <v>0</v>
      </c>
      <c r="E52" s="12">
        <f>SUM(E16:E35)</f>
        <v>3472130</v>
      </c>
      <c r="F52" s="12">
        <f>SUM(F16:F35)</f>
        <v>3438503.49</v>
      </c>
      <c r="G52" s="12">
        <f>SUM(G16:G35)</f>
        <v>3470957.88</v>
      </c>
      <c r="H52" s="12">
        <f>SUM(H16:H35)</f>
        <v>4158771</v>
      </c>
      <c r="I52" s="13">
        <f t="shared" si="0"/>
        <v>0.19816233552220464</v>
      </c>
      <c r="J52" s="12">
        <f>SUM(J16:J35)</f>
        <v>4454200</v>
      </c>
      <c r="K52" s="14">
        <f t="shared" si="1"/>
        <v>7.1037573360014289E-2</v>
      </c>
    </row>
    <row r="53" spans="1:11" ht="15.75" thickBot="1" x14ac:dyDescent="0.3">
      <c r="A53" s="49">
        <v>2</v>
      </c>
      <c r="B53" s="53" t="s">
        <v>52</v>
      </c>
      <c r="C53" s="32"/>
      <c r="D53" s="15">
        <f>SUM(D37:D51)</f>
        <v>0</v>
      </c>
      <c r="E53" s="15">
        <f t="shared" ref="E53:H53" si="2">SUM(E37:E51)</f>
        <v>5971328</v>
      </c>
      <c r="F53" s="15">
        <f t="shared" si="2"/>
        <v>6067757.4000000004</v>
      </c>
      <c r="G53" s="15">
        <f t="shared" si="2"/>
        <v>0</v>
      </c>
      <c r="H53" s="15">
        <f t="shared" si="2"/>
        <v>0</v>
      </c>
      <c r="I53" s="16" t="str">
        <f t="shared" si="0"/>
        <v/>
      </c>
      <c r="J53" s="15">
        <f t="shared" ref="J53" si="3">SUM(J37:J51)</f>
        <v>8646065</v>
      </c>
      <c r="K53" s="17" t="str">
        <f t="shared" si="1"/>
        <v/>
      </c>
    </row>
    <row r="54" spans="1:11" ht="16.5" thickTop="1" thickBot="1" x14ac:dyDescent="0.3">
      <c r="A54" s="54">
        <v>3</v>
      </c>
      <c r="B54" s="33" t="s">
        <v>38</v>
      </c>
      <c r="C54" s="34"/>
      <c r="D54" s="18">
        <f>D52+D53</f>
        <v>0</v>
      </c>
      <c r="E54" s="18">
        <f t="shared" ref="E54:H54" si="4">E52+E53</f>
        <v>9443458</v>
      </c>
      <c r="F54" s="18">
        <f t="shared" si="4"/>
        <v>9506260.8900000006</v>
      </c>
      <c r="G54" s="18">
        <f t="shared" si="4"/>
        <v>3470957.88</v>
      </c>
      <c r="H54" s="18">
        <f t="shared" si="4"/>
        <v>4158771</v>
      </c>
      <c r="I54" s="19">
        <f t="shared" si="0"/>
        <v>0.19816233552220464</v>
      </c>
      <c r="J54" s="18">
        <f>J52+E58</f>
        <v>6183413</v>
      </c>
      <c r="K54" s="20">
        <f t="shared" si="1"/>
        <v>0.48683661591369182</v>
      </c>
    </row>
    <row r="55" spans="1:11" ht="15.75" thickBot="1" x14ac:dyDescent="0.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x14ac:dyDescent="0.25">
      <c r="A56" s="21"/>
      <c r="B56" s="69" t="s">
        <v>39</v>
      </c>
      <c r="C56" s="70"/>
      <c r="D56" s="70"/>
      <c r="E56" s="68" t="s">
        <v>38</v>
      </c>
      <c r="F56" s="21"/>
      <c r="G56" s="21"/>
      <c r="H56" s="21"/>
      <c r="I56" s="21"/>
      <c r="J56" s="60"/>
      <c r="K56" s="62"/>
    </row>
    <row r="57" spans="1:11" x14ac:dyDescent="0.25">
      <c r="A57" s="55"/>
      <c r="B57" s="71" t="s">
        <v>40</v>
      </c>
      <c r="C57" s="72"/>
      <c r="D57" s="72"/>
      <c r="E57" s="67">
        <f>J53</f>
        <v>8646065</v>
      </c>
      <c r="F57" s="21"/>
      <c r="G57" s="21"/>
      <c r="H57" s="21"/>
      <c r="I57" s="21"/>
      <c r="J57" s="21"/>
      <c r="K57" s="21"/>
    </row>
    <row r="58" spans="1:11" ht="15.75" thickBot="1" x14ac:dyDescent="0.3">
      <c r="A58" s="21"/>
      <c r="B58" s="73" t="s">
        <v>41</v>
      </c>
      <c r="C58" s="74"/>
      <c r="D58" s="74"/>
      <c r="E58" s="61">
        <f>E57/5</f>
        <v>1729213</v>
      </c>
      <c r="F58" s="21"/>
      <c r="G58" s="21"/>
      <c r="H58" s="21"/>
      <c r="I58" s="21"/>
      <c r="J58" s="21"/>
      <c r="K58" s="21"/>
    </row>
    <row r="59" spans="1:11" x14ac:dyDescent="0.25">
      <c r="A59" s="36"/>
      <c r="B59" s="35"/>
      <c r="C59" s="56"/>
      <c r="D59" s="56"/>
      <c r="E59" s="21"/>
      <c r="F59" s="21"/>
      <c r="G59" s="21"/>
      <c r="H59" s="21"/>
      <c r="I59" s="21"/>
      <c r="J59" s="21"/>
      <c r="K59" s="21"/>
    </row>
    <row r="60" spans="1:11" x14ac:dyDescent="0.25">
      <c r="A60" s="55" t="s">
        <v>42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</row>
    <row r="61" spans="1:11" ht="15.75" x14ac:dyDescent="0.25">
      <c r="A61" s="57" t="s">
        <v>43</v>
      </c>
      <c r="B61" s="58" t="s">
        <v>44</v>
      </c>
      <c r="C61" s="21"/>
      <c r="D61" s="21"/>
      <c r="E61" s="21"/>
      <c r="F61" s="21"/>
      <c r="G61" s="21"/>
      <c r="H61" s="21"/>
      <c r="I61" s="21"/>
      <c r="J61" s="21"/>
      <c r="K61" s="21"/>
    </row>
    <row r="62" spans="1:11" ht="15.75" x14ac:dyDescent="0.25">
      <c r="A62" s="57" t="s">
        <v>45</v>
      </c>
      <c r="B62" s="58" t="s">
        <v>46</v>
      </c>
      <c r="C62" s="21"/>
      <c r="D62" s="21"/>
      <c r="E62" s="21"/>
      <c r="F62" s="21"/>
      <c r="G62" s="21"/>
      <c r="H62" s="21"/>
      <c r="I62" s="21"/>
      <c r="J62" s="21"/>
      <c r="K62" s="21"/>
    </row>
    <row r="63" spans="1:11" ht="15.75" x14ac:dyDescent="0.25">
      <c r="A63" s="57" t="s">
        <v>47</v>
      </c>
      <c r="B63" s="58" t="s">
        <v>48</v>
      </c>
      <c r="C63" s="21"/>
      <c r="D63" s="21"/>
      <c r="E63" s="21"/>
      <c r="F63" s="21"/>
      <c r="G63" s="21"/>
      <c r="H63" s="21"/>
      <c r="I63" s="21"/>
      <c r="J63" s="21"/>
      <c r="K63" s="21"/>
    </row>
    <row r="64" spans="1:11" ht="15.75" x14ac:dyDescent="0.25">
      <c r="A64" s="57">
        <v>4</v>
      </c>
      <c r="B64" s="58" t="s">
        <v>57</v>
      </c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</sheetData>
  <mergeCells count="9">
    <mergeCell ref="B56:D56"/>
    <mergeCell ref="B57:D57"/>
    <mergeCell ref="B58:D58"/>
    <mergeCell ref="A36:B36"/>
    <mergeCell ref="A9:K9"/>
    <mergeCell ref="A10:K10"/>
    <mergeCell ref="A13:B13"/>
    <mergeCell ref="A14:B14"/>
    <mergeCell ref="A15:B15"/>
  </mergeCells>
  <dataValidations count="1">
    <dataValidation allowBlank="1" showInputMessage="1" showErrorMessage="1" promptTitle="Date Format" prompt="E.g:  &quot;August 1, 2011&quot;" sqref="K7"/>
  </dataValidations>
  <printOptions horizontalCentered="1"/>
  <pageMargins left="0.51181102362204722" right="0.51181102362204722" top="1.7322834645669292" bottom="0.55118110236220474" header="0.62992125984251968" footer="0.31496062992125984"/>
  <pageSetup scale="53" orientation="landscape" r:id="rId1"/>
  <headerFooter>
    <oddHeader>&amp;RToronto Hydro-Electric System Limited
EB-2018-0165
Exhibit 4A
Tab 2
Schedule 18
Appendix A
ORIGINAL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E96976-A226-47E1-8EC4-8F67FFB88AC9}">
  <ds:schemaRefs>
    <ds:schemaRef ds:uri="http://purl.org/dc/terms/"/>
    <ds:schemaRef ds:uri="http://purl.org/dc/dcmitype/"/>
    <ds:schemaRef ds:uri="http://purl.org/dc/elements/1.1/"/>
    <ds:schemaRef ds:uri="http://www.w3.org/XML/1998/namespace"/>
    <ds:schemaRef ds:uri="12f68b52-648b-46a0-8463-d3282342a499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sharepoint/v3/field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95A92F6-3B09-49A5-974F-3745F71B66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9C4FF8-7EA8-4D9E-B592-FF2899A53A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2-M</vt:lpstr>
      <vt:lpstr>'Appendix 2-M'!Print_Area</vt:lpstr>
    </vt:vector>
  </TitlesOfParts>
  <Company>Toronto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Danielle Weiss</dc:creator>
  <cp:lastModifiedBy>Danielle Weiss</cp:lastModifiedBy>
  <cp:lastPrinted>2018-08-11T20:55:49Z</cp:lastPrinted>
  <dcterms:created xsi:type="dcterms:W3CDTF">2018-07-24T15:56:38Z</dcterms:created>
  <dcterms:modified xsi:type="dcterms:W3CDTF">2018-09-12T16:56:00Z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  <property fmtid="{D5CDD505-2E9C-101B-9397-08002B2CF9AE}" pid="3" name="SV_QUERY_LIST_4F35BF76-6C0D-4D9B-82B2-816C12CF3733">
    <vt:lpwstr>empty_477D106A-C0D6-4607-AEBD-E2C9D60EA279</vt:lpwstr>
  </property>
</Properties>
</file>